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Zdrž" sheetId="2" r:id="rId2"/>
    <sheet name="SO 02 - Hráz" sheetId="3" r:id="rId3"/>
    <sheet name="SO 03 - Bezpečnostní přeliv" sheetId="4" r:id="rId4"/>
    <sheet name="SO 04 - Výpustný objekt" sheetId="5" r:id="rId5"/>
    <sheet name="SO 06 - Schodiště" sheetId="6" r:id="rId6"/>
    <sheet name="SO 07 - Nátokové koryto" sheetId="7" r:id="rId7"/>
    <sheet name="SO 08 - Odstranění melior..." sheetId="8" r:id="rId8"/>
    <sheet name="VRN - Vedlejší rozpočtové..." sheetId="9" r:id="rId9"/>
    <sheet name="Pokyny pro vyplnění" sheetId="10" r:id="rId10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01 - Zdrž'!$C$81:$K$154</definedName>
    <definedName name="_xlnm.Print_Area" localSheetId="1">'SO 01 - Zdrž'!$C$4:$J$39,'SO 01 - Zdrž'!$C$45:$J$63,'SO 01 - Zdrž'!$C$69:$K$154</definedName>
    <definedName name="_xlnm.Print_Titles" localSheetId="1">'SO 01 - Zdrž'!$81:$81</definedName>
    <definedName name="_xlnm._FilterDatabase" localSheetId="2" hidden="1">'SO 02 - Hráz'!$C$85:$K$206</definedName>
    <definedName name="_xlnm.Print_Area" localSheetId="2">'SO 02 - Hráz'!$C$4:$J$39,'SO 02 - Hráz'!$C$45:$J$67,'SO 02 - Hráz'!$C$73:$K$206</definedName>
    <definedName name="_xlnm.Print_Titles" localSheetId="2">'SO 02 - Hráz'!$85:$85</definedName>
    <definedName name="_xlnm._FilterDatabase" localSheetId="3" hidden="1">'SO 03 - Bezpečnostní přeliv'!$C$85:$K$284</definedName>
    <definedName name="_xlnm.Print_Area" localSheetId="3">'SO 03 - Bezpečnostní přeliv'!$C$4:$J$39,'SO 03 - Bezpečnostní přeliv'!$C$45:$J$67,'SO 03 - Bezpečnostní přeliv'!$C$73:$K$284</definedName>
    <definedName name="_xlnm.Print_Titles" localSheetId="3">'SO 03 - Bezpečnostní přeliv'!$85:$85</definedName>
    <definedName name="_xlnm._FilterDatabase" localSheetId="4" hidden="1">'SO 04 - Výpustný objekt'!$C$87:$K$226</definedName>
    <definedName name="_xlnm.Print_Area" localSheetId="4">'SO 04 - Výpustný objekt'!$C$4:$J$39,'SO 04 - Výpustný objekt'!$C$45:$J$69,'SO 04 - Výpustný objekt'!$C$75:$K$226</definedName>
    <definedName name="_xlnm.Print_Titles" localSheetId="4">'SO 04 - Výpustný objekt'!$87:$87</definedName>
    <definedName name="_xlnm._FilterDatabase" localSheetId="5" hidden="1">'SO 06 - Schodiště'!$C$84:$K$132</definedName>
    <definedName name="_xlnm.Print_Area" localSheetId="5">'SO 06 - Schodiště'!$C$4:$J$39,'SO 06 - Schodiště'!$C$45:$J$66,'SO 06 - Schodiště'!$C$72:$K$132</definedName>
    <definedName name="_xlnm.Print_Titles" localSheetId="5">'SO 06 - Schodiště'!$84:$84</definedName>
    <definedName name="_xlnm._FilterDatabase" localSheetId="6" hidden="1">'SO 07 - Nátokové koryto'!$C$84:$K$191</definedName>
    <definedName name="_xlnm.Print_Area" localSheetId="6">'SO 07 - Nátokové koryto'!$C$4:$J$39,'SO 07 - Nátokové koryto'!$C$45:$J$66,'SO 07 - Nátokové koryto'!$C$72:$K$191</definedName>
    <definedName name="_xlnm.Print_Titles" localSheetId="6">'SO 07 - Nátokové koryto'!$84:$84</definedName>
    <definedName name="_xlnm._FilterDatabase" localSheetId="7" hidden="1">'SO 08 - Odstranění melior...'!$C$82:$K$164</definedName>
    <definedName name="_xlnm.Print_Area" localSheetId="7">'SO 08 - Odstranění melior...'!$C$4:$J$39,'SO 08 - Odstranění melior...'!$C$45:$J$64,'SO 08 - Odstranění melior...'!$C$70:$K$164</definedName>
    <definedName name="_xlnm.Print_Titles" localSheetId="7">'SO 08 - Odstranění melior...'!$82:$82</definedName>
    <definedName name="_xlnm._FilterDatabase" localSheetId="8" hidden="1">'VRN - Vedlejší rozpočtové...'!$C$84:$K$136</definedName>
    <definedName name="_xlnm.Print_Area" localSheetId="8">'VRN - Vedlejší rozpočtové...'!$C$4:$J$39,'VRN - Vedlejší rozpočtové...'!$C$45:$J$66,'VRN - Vedlejší rozpočtové...'!$C$72:$K$136</definedName>
    <definedName name="_xlnm.Print_Titles" localSheetId="8">'VRN - Vedlejší rozpočtové...'!$84:$84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2"/>
  <c i="9" r="J35"/>
  <c i="1" r="AX62"/>
  <c i="9" r="BI134"/>
  <c r="BH134"/>
  <c r="BG134"/>
  <c r="BF134"/>
  <c r="T134"/>
  <c r="T133"/>
  <c r="R134"/>
  <c r="R133"/>
  <c r="P134"/>
  <c r="P133"/>
  <c r="BI128"/>
  <c r="BH128"/>
  <c r="BG128"/>
  <c r="BF128"/>
  <c r="T128"/>
  <c r="T127"/>
  <c r="R128"/>
  <c r="R127"/>
  <c r="P128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T116"/>
  <c r="R117"/>
  <c r="R116"/>
  <c r="P117"/>
  <c r="P116"/>
  <c r="BI111"/>
  <c r="BH111"/>
  <c r="BG111"/>
  <c r="BF111"/>
  <c r="T111"/>
  <c r="R111"/>
  <c r="P111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1"/>
  <c r="BH91"/>
  <c r="BG91"/>
  <c r="BF91"/>
  <c r="T91"/>
  <c r="R91"/>
  <c r="P91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79"/>
  <c r="E7"/>
  <c r="E75"/>
  <c i="8" r="J37"/>
  <c r="J36"/>
  <c i="1" r="AY61"/>
  <c i="8" r="J35"/>
  <c i="1" r="AX61"/>
  <c i="8" r="BI160"/>
  <c r="BH160"/>
  <c r="BG160"/>
  <c r="BF160"/>
  <c r="T160"/>
  <c r="R160"/>
  <c r="P160"/>
  <c r="BI158"/>
  <c r="BH158"/>
  <c r="BG158"/>
  <c r="BF158"/>
  <c r="T158"/>
  <c r="R158"/>
  <c r="P158"/>
  <c r="BI152"/>
  <c r="BH152"/>
  <c r="BG152"/>
  <c r="BF152"/>
  <c r="T152"/>
  <c r="T143"/>
  <c r="R152"/>
  <c r="R143"/>
  <c r="P152"/>
  <c r="P143"/>
  <c r="BI144"/>
  <c r="BH144"/>
  <c r="BG144"/>
  <c r="BF144"/>
  <c r="T144"/>
  <c r="R144"/>
  <c r="P144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3"/>
  <c r="BH123"/>
  <c r="BG123"/>
  <c r="BF123"/>
  <c r="T123"/>
  <c r="R123"/>
  <c r="P123"/>
  <c r="BI116"/>
  <c r="BH116"/>
  <c r="BG116"/>
  <c r="BF116"/>
  <c r="T116"/>
  <c r="R116"/>
  <c r="P116"/>
  <c r="BI111"/>
  <c r="BH111"/>
  <c r="BG111"/>
  <c r="BF111"/>
  <c r="T111"/>
  <c r="R111"/>
  <c r="P111"/>
  <c r="BI101"/>
  <c r="BH101"/>
  <c r="BG101"/>
  <c r="BF101"/>
  <c r="T101"/>
  <c r="R101"/>
  <c r="P101"/>
  <c r="BI96"/>
  <c r="BH96"/>
  <c r="BG96"/>
  <c r="BF96"/>
  <c r="T96"/>
  <c r="R96"/>
  <c r="P96"/>
  <c r="BI91"/>
  <c r="BH91"/>
  <c r="BG91"/>
  <c r="BF91"/>
  <c r="T91"/>
  <c r="R91"/>
  <c r="P91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7" r="J37"/>
  <c r="J36"/>
  <c i="1" r="AY60"/>
  <c i="7" r="J35"/>
  <c i="1" r="AX60"/>
  <c i="7" r="BI190"/>
  <c r="BH190"/>
  <c r="BG190"/>
  <c r="BF190"/>
  <c r="T190"/>
  <c r="T189"/>
  <c r="R190"/>
  <c r="R189"/>
  <c r="P190"/>
  <c r="P189"/>
  <c r="BI187"/>
  <c r="BH187"/>
  <c r="BG187"/>
  <c r="BF187"/>
  <c r="T187"/>
  <c r="R187"/>
  <c r="P187"/>
  <c r="BI182"/>
  <c r="BH182"/>
  <c r="BG182"/>
  <c r="BF182"/>
  <c r="T182"/>
  <c r="R182"/>
  <c r="P182"/>
  <c r="BI175"/>
  <c r="BH175"/>
  <c r="BG175"/>
  <c r="BF175"/>
  <c r="T175"/>
  <c r="R175"/>
  <c r="P175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2"/>
  <c r="BH122"/>
  <c r="BG122"/>
  <c r="BF122"/>
  <c r="T122"/>
  <c r="R122"/>
  <c r="P122"/>
  <c r="BI117"/>
  <c r="BH117"/>
  <c r="BG117"/>
  <c r="BF117"/>
  <c r="T117"/>
  <c r="R117"/>
  <c r="P117"/>
  <c r="BI112"/>
  <c r="BH112"/>
  <c r="BG112"/>
  <c r="BF112"/>
  <c r="T112"/>
  <c r="R112"/>
  <c r="P112"/>
  <c r="BI107"/>
  <c r="BH107"/>
  <c r="BG107"/>
  <c r="BF107"/>
  <c r="T107"/>
  <c r="R107"/>
  <c r="P107"/>
  <c r="BI98"/>
  <c r="BH98"/>
  <c r="BG98"/>
  <c r="BF98"/>
  <c r="T98"/>
  <c r="R98"/>
  <c r="P98"/>
  <c r="BI93"/>
  <c r="BH93"/>
  <c r="BG93"/>
  <c r="BF93"/>
  <c r="T93"/>
  <c r="R93"/>
  <c r="P93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79"/>
  <c r="E7"/>
  <c r="E75"/>
  <c i="6" r="J37"/>
  <c r="J36"/>
  <c i="1" r="AY59"/>
  <c i="6" r="J35"/>
  <c i="1" r="AX59"/>
  <c i="6" r="BI131"/>
  <c r="BH131"/>
  <c r="BG131"/>
  <c r="BF131"/>
  <c r="T131"/>
  <c r="T130"/>
  <c r="R131"/>
  <c r="R130"/>
  <c r="P131"/>
  <c r="P130"/>
  <c r="BI125"/>
  <c r="BH125"/>
  <c r="BG125"/>
  <c r="BF125"/>
  <c r="T125"/>
  <c r="T124"/>
  <c r="R125"/>
  <c r="R124"/>
  <c r="P125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94"/>
  <c r="BH94"/>
  <c r="BG94"/>
  <c r="BF94"/>
  <c r="T94"/>
  <c r="T93"/>
  <c r="R94"/>
  <c r="R93"/>
  <c r="P94"/>
  <c r="P93"/>
  <c r="BI88"/>
  <c r="BH88"/>
  <c r="BG88"/>
  <c r="BF88"/>
  <c r="T88"/>
  <c r="T87"/>
  <c r="R88"/>
  <c r="R87"/>
  <c r="P88"/>
  <c r="P87"/>
  <c r="J82"/>
  <c r="J81"/>
  <c r="F81"/>
  <c r="F79"/>
  <c r="E77"/>
  <c r="J55"/>
  <c r="J54"/>
  <c r="F54"/>
  <c r="F52"/>
  <c r="E50"/>
  <c r="J18"/>
  <c r="E18"/>
  <c r="F55"/>
  <c r="J17"/>
  <c r="J12"/>
  <c r="J79"/>
  <c r="E7"/>
  <c r="E48"/>
  <c i="5" r="J37"/>
  <c r="J36"/>
  <c i="1" r="AY58"/>
  <c i="5" r="J35"/>
  <c i="1" r="AX58"/>
  <c i="5" r="BI223"/>
  <c r="BH223"/>
  <c r="BG223"/>
  <c r="BF223"/>
  <c r="T223"/>
  <c r="T222"/>
  <c r="R223"/>
  <c r="R222"/>
  <c r="P223"/>
  <c r="P222"/>
  <c r="BI220"/>
  <c r="BH220"/>
  <c r="BG220"/>
  <c r="BF220"/>
  <c r="T220"/>
  <c r="T219"/>
  <c r="R220"/>
  <c r="R219"/>
  <c r="P220"/>
  <c r="P219"/>
  <c r="BI215"/>
  <c r="BH215"/>
  <c r="BG215"/>
  <c r="BF215"/>
  <c r="T215"/>
  <c r="R215"/>
  <c r="P215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196"/>
  <c r="BH196"/>
  <c r="BG196"/>
  <c r="BF196"/>
  <c r="T196"/>
  <c r="R196"/>
  <c r="P196"/>
  <c r="BI189"/>
  <c r="BH189"/>
  <c r="BG189"/>
  <c r="BF189"/>
  <c r="T189"/>
  <c r="R189"/>
  <c r="P189"/>
  <c r="BI188"/>
  <c r="BH188"/>
  <c r="BG188"/>
  <c r="BF188"/>
  <c r="T188"/>
  <c r="R188"/>
  <c r="P188"/>
  <c r="BI183"/>
  <c r="BH183"/>
  <c r="BG183"/>
  <c r="BF183"/>
  <c r="T183"/>
  <c r="R183"/>
  <c r="P183"/>
  <c r="BI182"/>
  <c r="BH182"/>
  <c r="BG182"/>
  <c r="BF182"/>
  <c r="T182"/>
  <c r="R182"/>
  <c r="P182"/>
  <c r="BI177"/>
  <c r="BH177"/>
  <c r="BG177"/>
  <c r="BF177"/>
  <c r="T177"/>
  <c r="R177"/>
  <c r="P177"/>
  <c r="BI176"/>
  <c r="BH176"/>
  <c r="BG176"/>
  <c r="BF176"/>
  <c r="T176"/>
  <c r="R176"/>
  <c r="P176"/>
  <c r="BI171"/>
  <c r="BH171"/>
  <c r="BG171"/>
  <c r="BF171"/>
  <c r="T171"/>
  <c r="R171"/>
  <c r="P171"/>
  <c r="BI169"/>
  <c r="BH169"/>
  <c r="BG169"/>
  <c r="BF169"/>
  <c r="T169"/>
  <c r="R169"/>
  <c r="P169"/>
  <c r="BI162"/>
  <c r="BH162"/>
  <c r="BG162"/>
  <c r="BF162"/>
  <c r="T162"/>
  <c r="R162"/>
  <c r="P162"/>
  <c r="BI154"/>
  <c r="BH154"/>
  <c r="BG154"/>
  <c r="BF154"/>
  <c r="T154"/>
  <c r="T153"/>
  <c r="R154"/>
  <c r="R153"/>
  <c r="P154"/>
  <c r="P153"/>
  <c r="BI146"/>
  <c r="BH146"/>
  <c r="BG146"/>
  <c r="BF146"/>
  <c r="T146"/>
  <c r="T140"/>
  <c r="R146"/>
  <c r="R140"/>
  <c r="P146"/>
  <c r="P140"/>
  <c r="BI141"/>
  <c r="BH141"/>
  <c r="BG141"/>
  <c r="BF141"/>
  <c r="T141"/>
  <c r="R141"/>
  <c r="P141"/>
  <c r="BI133"/>
  <c r="BH133"/>
  <c r="BG133"/>
  <c r="BF133"/>
  <c r="T133"/>
  <c r="R133"/>
  <c r="P133"/>
  <c r="BI126"/>
  <c r="BH126"/>
  <c r="BG126"/>
  <c r="BF126"/>
  <c r="T126"/>
  <c r="R126"/>
  <c r="P126"/>
  <c r="BI121"/>
  <c r="BH121"/>
  <c r="BG121"/>
  <c r="BF121"/>
  <c r="T121"/>
  <c r="R121"/>
  <c r="P121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52"/>
  <c r="E7"/>
  <c r="E48"/>
  <c i="4" r="J37"/>
  <c r="J36"/>
  <c i="1" r="AY57"/>
  <c i="4" r="J35"/>
  <c i="1" r="AX57"/>
  <c i="4" r="BI283"/>
  <c r="BH283"/>
  <c r="BG283"/>
  <c r="BF283"/>
  <c r="T283"/>
  <c r="T282"/>
  <c r="R283"/>
  <c r="R282"/>
  <c r="P283"/>
  <c r="P282"/>
  <c r="BI281"/>
  <c r="BH281"/>
  <c r="BG281"/>
  <c r="BF281"/>
  <c r="T281"/>
  <c r="R281"/>
  <c r="P281"/>
  <c r="BI277"/>
  <c r="BH277"/>
  <c r="BG277"/>
  <c r="BF277"/>
  <c r="T277"/>
  <c r="R277"/>
  <c r="P277"/>
  <c r="BI268"/>
  <c r="BH268"/>
  <c r="BG268"/>
  <c r="BF268"/>
  <c r="T268"/>
  <c r="T267"/>
  <c r="R268"/>
  <c r="R267"/>
  <c r="P268"/>
  <c r="P267"/>
  <c r="BI261"/>
  <c r="BH261"/>
  <c r="BG261"/>
  <c r="BF261"/>
  <c r="T261"/>
  <c r="R261"/>
  <c r="P261"/>
  <c r="BI237"/>
  <c r="BH237"/>
  <c r="BG237"/>
  <c r="BF237"/>
  <c r="T237"/>
  <c r="R237"/>
  <c r="P237"/>
  <c r="BI228"/>
  <c r="BH228"/>
  <c r="BG228"/>
  <c r="BF228"/>
  <c r="T228"/>
  <c r="R228"/>
  <c r="P228"/>
  <c r="BI204"/>
  <c r="BH204"/>
  <c r="BG204"/>
  <c r="BF204"/>
  <c r="T204"/>
  <c r="R204"/>
  <c r="P204"/>
  <c r="BI195"/>
  <c r="BH195"/>
  <c r="BG195"/>
  <c r="BF195"/>
  <c r="T195"/>
  <c r="R195"/>
  <c r="P195"/>
  <c r="BI171"/>
  <c r="BH171"/>
  <c r="BG171"/>
  <c r="BF171"/>
  <c r="T171"/>
  <c r="R171"/>
  <c r="P171"/>
  <c r="BI149"/>
  <c r="BH149"/>
  <c r="BG149"/>
  <c r="BF149"/>
  <c r="T149"/>
  <c r="R149"/>
  <c r="P149"/>
  <c r="BI137"/>
  <c r="BH137"/>
  <c r="BG137"/>
  <c r="BF137"/>
  <c r="T137"/>
  <c r="R137"/>
  <c r="P137"/>
  <c r="BI129"/>
  <c r="BH129"/>
  <c r="BG129"/>
  <c r="BF129"/>
  <c r="T129"/>
  <c r="T128"/>
  <c r="R129"/>
  <c r="R128"/>
  <c r="P129"/>
  <c r="P128"/>
  <c r="BI121"/>
  <c r="BH121"/>
  <c r="BG121"/>
  <c r="BF121"/>
  <c r="T121"/>
  <c r="R121"/>
  <c r="P121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80"/>
  <c r="E7"/>
  <c r="E76"/>
  <c i="3" r="J37"/>
  <c r="J36"/>
  <c i="1" r="AY56"/>
  <c i="3" r="J35"/>
  <c i="1" r="AX56"/>
  <c i="3" r="BI202"/>
  <c r="BH202"/>
  <c r="BG202"/>
  <c r="BF202"/>
  <c r="T202"/>
  <c r="R202"/>
  <c r="P202"/>
  <c r="BI197"/>
  <c r="BH197"/>
  <c r="BG197"/>
  <c r="BF197"/>
  <c r="T197"/>
  <c r="R197"/>
  <c r="P197"/>
  <c r="BI193"/>
  <c r="BH193"/>
  <c r="BG193"/>
  <c r="BF193"/>
  <c r="T193"/>
  <c r="T192"/>
  <c r="R193"/>
  <c r="R192"/>
  <c r="P193"/>
  <c r="P192"/>
  <c r="BI191"/>
  <c r="BH191"/>
  <c r="BG191"/>
  <c r="BF191"/>
  <c r="T191"/>
  <c r="R191"/>
  <c r="P191"/>
  <c r="BI186"/>
  <c r="BH186"/>
  <c r="BG186"/>
  <c r="BF186"/>
  <c r="T186"/>
  <c r="R186"/>
  <c r="P186"/>
  <c r="BI180"/>
  <c r="BH180"/>
  <c r="BG180"/>
  <c r="BF180"/>
  <c r="T180"/>
  <c r="R180"/>
  <c r="P180"/>
  <c r="BI175"/>
  <c r="BH175"/>
  <c r="BG175"/>
  <c r="BF175"/>
  <c r="T175"/>
  <c r="R175"/>
  <c r="P175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8"/>
  <c r="BH158"/>
  <c r="BG158"/>
  <c r="BF158"/>
  <c r="T158"/>
  <c r="R158"/>
  <c r="P158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7"/>
  <c r="BH137"/>
  <c r="BG137"/>
  <c r="BF137"/>
  <c r="T137"/>
  <c r="R137"/>
  <c r="P137"/>
  <c r="BI130"/>
  <c r="BH130"/>
  <c r="BG130"/>
  <c r="BF130"/>
  <c r="T130"/>
  <c r="R130"/>
  <c r="P130"/>
  <c r="BI125"/>
  <c r="BH125"/>
  <c r="BG125"/>
  <c r="BF125"/>
  <c r="T125"/>
  <c r="R125"/>
  <c r="P125"/>
  <c r="BI118"/>
  <c r="BH118"/>
  <c r="BG118"/>
  <c r="BF118"/>
  <c r="T118"/>
  <c r="R118"/>
  <c r="P118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153"/>
  <c r="BH153"/>
  <c r="BG153"/>
  <c r="BF153"/>
  <c r="T153"/>
  <c r="T152"/>
  <c r="R153"/>
  <c r="R152"/>
  <c r="P153"/>
  <c r="P152"/>
  <c r="BI145"/>
  <c r="BH145"/>
  <c r="BG145"/>
  <c r="BF145"/>
  <c r="T145"/>
  <c r="R145"/>
  <c r="P145"/>
  <c r="BI140"/>
  <c r="BH140"/>
  <c r="BG140"/>
  <c r="BF140"/>
  <c r="T140"/>
  <c r="R140"/>
  <c r="P140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7"/>
  <c r="BH107"/>
  <c r="BG107"/>
  <c r="BF107"/>
  <c r="T107"/>
  <c r="R107"/>
  <c r="P107"/>
  <c r="BI100"/>
  <c r="BH100"/>
  <c r="BG100"/>
  <c r="BF100"/>
  <c r="T100"/>
  <c r="R100"/>
  <c r="P100"/>
  <c r="BI95"/>
  <c r="BH95"/>
  <c r="BG95"/>
  <c r="BF95"/>
  <c r="T95"/>
  <c r="R95"/>
  <c r="P95"/>
  <c r="BI90"/>
  <c r="BH90"/>
  <c r="BG90"/>
  <c r="BF90"/>
  <c r="T90"/>
  <c r="R90"/>
  <c r="P90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76"/>
  <c r="E7"/>
  <c r="E72"/>
  <c i="1" r="L50"/>
  <c r="AM50"/>
  <c r="AM49"/>
  <c r="L49"/>
  <c r="AM47"/>
  <c r="L47"/>
  <c r="L45"/>
  <c r="L44"/>
  <c i="3" r="BK175"/>
  <c r="J109"/>
  <c i="4" r="J281"/>
  <c i="5" r="J162"/>
  <c i="7" r="BK170"/>
  <c i="8" r="J144"/>
  <c i="4" r="J116"/>
  <c i="5" r="J214"/>
  <c i="7" r="BK147"/>
  <c i="9" r="BK128"/>
  <c i="2" r="J119"/>
  <c i="3" r="J142"/>
  <c i="5" r="J220"/>
  <c i="7" r="BK137"/>
  <c r="J88"/>
  <c i="9" r="BK97"/>
  <c i="3" r="BK170"/>
  <c r="BK109"/>
  <c i="4" r="J129"/>
  <c i="5" r="BK177"/>
  <c r="J209"/>
  <c i="8" r="BK86"/>
  <c i="2" r="J124"/>
  <c i="3" r="J165"/>
  <c i="4" r="BK111"/>
  <c r="BK277"/>
  <c i="5" r="BK121"/>
  <c i="8" r="J127"/>
  <c i="3" r="J152"/>
  <c r="J180"/>
  <c i="4" r="J106"/>
  <c i="5" r="BK215"/>
  <c r="BK126"/>
  <c i="8" r="BK152"/>
  <c i="9" r="BK117"/>
  <c i="2" r="F34"/>
  <c i="4" r="J283"/>
  <c i="5" r="BK220"/>
  <c i="6" r="BK94"/>
  <c i="7" r="BK158"/>
  <c i="9" r="BK88"/>
  <c i="2" r="BK129"/>
  <c i="3" r="BK104"/>
  <c r="BK99"/>
  <c i="6" r="J94"/>
  <c i="7" r="J158"/>
  <c i="8" r="BK101"/>
  <c i="2" r="BK153"/>
  <c r="J90"/>
  <c i="3" r="BK180"/>
  <c i="4" r="J94"/>
  <c i="5" r="J108"/>
  <c r="BK162"/>
  <c i="7" r="J107"/>
  <c i="8" r="J152"/>
  <c i="2" r="F35"/>
  <c i="7" r="J175"/>
  <c i="8" r="BK142"/>
  <c i="2" r="J145"/>
  <c i="3" r="BK202"/>
  <c i="4" r="BK261"/>
  <c i="5" r="BK171"/>
  <c r="BK223"/>
  <c i="7" r="J98"/>
  <c i="8" r="BK132"/>
  <c i="2" r="BK119"/>
  <c i="3" r="J89"/>
  <c i="4" r="J137"/>
  <c i="5" r="J91"/>
  <c i="6" r="BK125"/>
  <c i="8" r="BK123"/>
  <c i="4" r="J261"/>
  <c i="5" r="BK209"/>
  <c r="BK141"/>
  <c i="7" r="J152"/>
  <c i="9" r="J128"/>
  <c i="2" r="J95"/>
  <c i="3" r="BK137"/>
  <c i="5" r="J146"/>
  <c i="6" r="BK104"/>
  <c i="8" r="BK158"/>
  <c i="2" r="BK139"/>
  <c r="J34"/>
  <c i="4" r="J89"/>
  <c i="7" r="BK152"/>
  <c r="BK182"/>
  <c i="8" r="J91"/>
  <c i="2" r="BK134"/>
  <c i="3" r="J147"/>
  <c r="BK191"/>
  <c i="5" r="J183"/>
  <c r="J177"/>
  <c i="6" r="J88"/>
  <c i="7" r="BK112"/>
  <c i="9" r="BK102"/>
  <c i="2" r="BK107"/>
  <c i="4" r="BK228"/>
  <c i="5" r="J204"/>
  <c r="J182"/>
  <c i="6" r="BK119"/>
  <c i="7" r="J187"/>
  <c i="9" r="BK121"/>
  <c i="2" r="J134"/>
  <c i="3" r="J186"/>
  <c r="BK197"/>
  <c i="4" r="J204"/>
  <c i="5" r="BK204"/>
  <c i="7" r="J137"/>
  <c i="9" r="J105"/>
  <c i="4" r="BK237"/>
  <c i="5" r="J154"/>
  <c i="6" r="J114"/>
  <c i="8" r="J160"/>
  <c i="9" r="BK91"/>
  <c i="3" r="J104"/>
  <c r="BK193"/>
  <c i="5" r="J171"/>
  <c i="7" r="BK107"/>
  <c i="9" r="J124"/>
  <c i="2" r="J100"/>
  <c i="3" r="BK158"/>
  <c r="J130"/>
  <c i="4" r="J237"/>
  <c i="5" r="BK189"/>
  <c i="7" r="J182"/>
  <c r="BK142"/>
  <c i="8" r="BK111"/>
  <c i="2" r="BK140"/>
  <c i="3" r="J158"/>
  <c r="J175"/>
  <c i="5" r="J189"/>
  <c r="BK133"/>
  <c i="7" r="BK117"/>
  <c r="J170"/>
  <c i="8" r="J137"/>
  <c i="2" r="F36"/>
  <c i="3" r="J191"/>
  <c r="J193"/>
  <c i="4" r="BK149"/>
  <c r="BK106"/>
  <c i="5" r="BK182"/>
  <c i="7" r="BK127"/>
  <c i="8" r="J158"/>
  <c i="9" r="BK134"/>
  <c i="5" r="BK146"/>
  <c r="BK196"/>
  <c i="7" r="J190"/>
  <c i="8" r="J116"/>
  <c i="2" r="J153"/>
  <c r="F37"/>
  <c i="3" r="BK130"/>
  <c i="4" r="J171"/>
  <c i="5" r="BK154"/>
  <c r="J96"/>
  <c i="7" r="J117"/>
  <c i="9" r="J88"/>
  <c i="2" r="J114"/>
  <c i="3" r="BK125"/>
  <c i="4" r="BK116"/>
  <c r="J101"/>
  <c i="6" r="BK88"/>
  <c i="7" r="BK93"/>
  <c i="8" r="J142"/>
  <c i="2" r="J129"/>
  <c i="3" r="BK142"/>
  <c r="BK165"/>
  <c i="5" r="J126"/>
  <c r="BK188"/>
  <c i="7" r="BK122"/>
  <c i="8" r="J123"/>
  <c i="2" r="BK100"/>
  <c i="3" r="BK89"/>
  <c i="4" r="BK101"/>
  <c i="5" r="BK214"/>
  <c i="6" r="J119"/>
  <c i="7" r="J132"/>
  <c i="8" r="BK160"/>
  <c i="5" r="J176"/>
  <c i="6" r="BK114"/>
  <c i="7" r="J122"/>
  <c i="8" r="J101"/>
  <c i="9" r="BK105"/>
  <c i="2" r="J107"/>
  <c i="3" r="J157"/>
  <c i="5" r="J113"/>
  <c i="7" r="BK175"/>
  <c i="8" r="BK144"/>
  <c i="9" r="J97"/>
  <c i="2" r="BK114"/>
  <c i="3" r="J197"/>
  <c r="BK186"/>
  <c i="4" r="BK281"/>
  <c i="5" r="J196"/>
  <c i="6" r="J131"/>
  <c i="7" r="J142"/>
  <c i="2" r="BK95"/>
  <c i="3" r="J118"/>
  <c i="4" r="J277"/>
  <c r="BK137"/>
  <c i="5" r="BK96"/>
  <c r="BK103"/>
  <c i="9" r="BK124"/>
  <c i="2" r="BK85"/>
  <c i="3" r="BK118"/>
  <c i="4" r="BK129"/>
  <c r="J195"/>
  <c i="7" r="J93"/>
  <c r="J127"/>
  <c i="9" r="J91"/>
  <c i="2" r="BK145"/>
  <c i="3" r="J170"/>
  <c i="4" r="J149"/>
  <c i="5" r="J188"/>
  <c r="BK169"/>
  <c i="6" r="J125"/>
  <c i="9" r="J134"/>
  <c i="4" r="BK89"/>
  <c i="5" r="BK183"/>
  <c r="J141"/>
  <c i="7" r="BK88"/>
  <c i="8" r="BK116"/>
  <c i="1" r="AS54"/>
  <c i="6" r="BK109"/>
  <c i="7" r="BK190"/>
  <c i="8" r="J86"/>
  <c i="2" r="BK124"/>
  <c i="3" r="J99"/>
  <c i="4" r="BK195"/>
  <c r="BK94"/>
  <c i="5" r="J133"/>
  <c r="BK91"/>
  <c i="9" r="J121"/>
  <c i="2" r="J85"/>
  <c i="3" r="BK157"/>
  <c i="4" r="J268"/>
  <c r="J228"/>
  <c i="5" r="J103"/>
  <c i="7" r="J147"/>
  <c i="8" r="BK127"/>
  <c i="2" r="J140"/>
  <c i="3" r="J137"/>
  <c r="BK160"/>
  <c i="4" r="BK283"/>
  <c i="5" r="BK113"/>
  <c i="6" r="J109"/>
  <c i="7" r="J112"/>
  <c i="8" r="BK96"/>
  <c i="2" r="BK90"/>
  <c i="3" r="BK94"/>
  <c i="4" r="BK121"/>
  <c i="5" r="J121"/>
  <c r="BK108"/>
  <c i="7" r="BK187"/>
  <c i="9" r="J117"/>
  <c i="4" r="J111"/>
  <c i="5" r="J223"/>
  <c i="7" r="J164"/>
  <c i="8" r="J111"/>
  <c i="2" r="J139"/>
  <c i="3" r="J125"/>
  <c i="5" r="J215"/>
  <c i="7" r="BK164"/>
  <c i="8" r="J96"/>
  <c i="9" r="J102"/>
  <c i="3" r="BK152"/>
  <c r="J94"/>
  <c i="4" r="BK171"/>
  <c i="5" r="BK176"/>
  <c i="6" r="J104"/>
  <c i="8" r="BK137"/>
  <c i="9" r="BK111"/>
  <c i="3" r="J160"/>
  <c r="J202"/>
  <c i="4" r="BK268"/>
  <c i="5" r="J169"/>
  <c i="7" r="BK132"/>
  <c i="8" r="J132"/>
  <c i="9" r="J111"/>
  <c i="3" r="BK147"/>
  <c i="4" r="BK204"/>
  <c r="J121"/>
  <c i="6" r="BK131"/>
  <c i="7" r="BK98"/>
  <c i="8" r="BK91"/>
  <c i="2" l="1" r="T84"/>
  <c r="T83"/>
  <c r="T82"/>
  <c i="3" r="BK88"/>
  <c r="J88"/>
  <c r="J61"/>
  <c r="R185"/>
  <c r="R196"/>
  <c r="R195"/>
  <c i="4" r="P136"/>
  <c r="BK276"/>
  <c r="J276"/>
  <c r="J65"/>
  <c i="5" r="P90"/>
  <c r="T203"/>
  <c i="7" r="R146"/>
  <c r="T181"/>
  <c i="8" r="P85"/>
  <c i="3" r="T88"/>
  <c r="BK185"/>
  <c r="J185"/>
  <c r="J63"/>
  <c i="4" r="T88"/>
  <c i="5" r="P120"/>
  <c r="R161"/>
  <c i="6" r="BK103"/>
  <c r="J103"/>
  <c r="J63"/>
  <c i="7" r="T87"/>
  <c r="P169"/>
  <c i="8" r="T85"/>
  <c r="R157"/>
  <c i="2" r="R84"/>
  <c r="R83"/>
  <c r="R82"/>
  <c i="3" r="R88"/>
  <c r="T185"/>
  <c r="P196"/>
  <c r="P195"/>
  <c i="4" r="T136"/>
  <c r="T87"/>
  <c r="T86"/>
  <c r="R276"/>
  <c i="5" r="T90"/>
  <c r="R203"/>
  <c i="7" r="P87"/>
  <c r="R169"/>
  <c i="8" r="BK85"/>
  <c r="J85"/>
  <c r="J61"/>
  <c r="BK157"/>
  <c r="J157"/>
  <c r="J63"/>
  <c i="3" r="R159"/>
  <c i="4" r="BK88"/>
  <c r="T276"/>
  <c i="5" r="BK90"/>
  <c r="BK203"/>
  <c r="J203"/>
  <c r="J66"/>
  <c i="6" r="P103"/>
  <c r="P86"/>
  <c r="P85"/>
  <c i="1" r="AU59"/>
  <c i="7" r="P146"/>
  <c r="P181"/>
  <c i="9" r="BK87"/>
  <c r="P120"/>
  <c i="3" r="P88"/>
  <c r="P185"/>
  <c i="4" r="R136"/>
  <c i="5" r="R90"/>
  <c r="P203"/>
  <c i="7" r="BK146"/>
  <c r="J146"/>
  <c r="J62"/>
  <c r="BK181"/>
  <c r="J181"/>
  <c r="J64"/>
  <c i="8" r="R85"/>
  <c r="R84"/>
  <c r="R83"/>
  <c r="P157"/>
  <c i="9" r="T87"/>
  <c r="R120"/>
  <c i="2" r="BK84"/>
  <c r="J84"/>
  <c r="J61"/>
  <c i="3" r="P159"/>
  <c i="4" r="P88"/>
  <c i="5" r="T120"/>
  <c r="T161"/>
  <c i="6" r="R103"/>
  <c r="R86"/>
  <c r="R85"/>
  <c i="7" r="BK87"/>
  <c r="J87"/>
  <c r="J61"/>
  <c r="BK169"/>
  <c r="J169"/>
  <c r="J63"/>
  <c i="8" r="T157"/>
  <c i="9" r="BK120"/>
  <c r="J120"/>
  <c r="J63"/>
  <c i="3" r="T159"/>
  <c r="BK196"/>
  <c r="J196"/>
  <c r="J66"/>
  <c i="4" r="R88"/>
  <c r="P276"/>
  <c i="5" r="BK120"/>
  <c r="J120"/>
  <c r="J62"/>
  <c r="BK161"/>
  <c r="J161"/>
  <c r="J65"/>
  <c i="6" r="T103"/>
  <c r="T86"/>
  <c r="T85"/>
  <c i="7" r="R87"/>
  <c r="T169"/>
  <c i="9" r="R87"/>
  <c r="R86"/>
  <c r="R85"/>
  <c r="T120"/>
  <c i="2" r="P84"/>
  <c r="P83"/>
  <c r="P82"/>
  <c i="1" r="AU55"/>
  <c i="3" r="BK159"/>
  <c r="J159"/>
  <c r="J62"/>
  <c r="T196"/>
  <c r="T195"/>
  <c i="4" r="BK136"/>
  <c r="J136"/>
  <c r="J63"/>
  <c i="5" r="R120"/>
  <c r="P161"/>
  <c i="7" r="T146"/>
  <c r="R181"/>
  <c i="9" r="P87"/>
  <c r="P86"/>
  <c r="P85"/>
  <c i="1" r="AU62"/>
  <c i="4" r="BK128"/>
  <c r="J128"/>
  <c r="J62"/>
  <c i="6" r="BK87"/>
  <c r="J87"/>
  <c r="J61"/>
  <c r="BK93"/>
  <c r="J93"/>
  <c r="J62"/>
  <c r="BK124"/>
  <c r="J124"/>
  <c r="J64"/>
  <c i="4" r="BK267"/>
  <c r="J267"/>
  <c r="J64"/>
  <c i="5" r="BK140"/>
  <c r="J140"/>
  <c r="J63"/>
  <c r="BK153"/>
  <c r="J153"/>
  <c r="J64"/>
  <c r="BK222"/>
  <c r="J222"/>
  <c r="J68"/>
  <c i="9" r="BK133"/>
  <c r="J133"/>
  <c r="J65"/>
  <c i="4" r="BK282"/>
  <c r="J282"/>
  <c r="J66"/>
  <c i="3" r="BK192"/>
  <c r="J192"/>
  <c r="J64"/>
  <c i="6" r="BK130"/>
  <c r="J130"/>
  <c r="J65"/>
  <c i="7" r="BK189"/>
  <c r="J189"/>
  <c r="J65"/>
  <c i="8" r="BK143"/>
  <c r="J143"/>
  <c r="J62"/>
  <c i="9" r="BK116"/>
  <c r="J116"/>
  <c r="J62"/>
  <c r="BK127"/>
  <c r="J127"/>
  <c r="J64"/>
  <c i="2" r="BK152"/>
  <c r="J152"/>
  <c r="J62"/>
  <c i="5" r="BK219"/>
  <c r="J219"/>
  <c r="J67"/>
  <c i="9" r="J52"/>
  <c r="BE88"/>
  <c r="BE128"/>
  <c r="BE134"/>
  <c r="E48"/>
  <c r="BE91"/>
  <c r="BE97"/>
  <c r="BE102"/>
  <c r="F82"/>
  <c r="BE121"/>
  <c r="BE117"/>
  <c r="BE105"/>
  <c r="BE111"/>
  <c r="BE124"/>
  <c i="8" r="BE142"/>
  <c i="7" r="BK86"/>
  <c r="J86"/>
  <c r="J60"/>
  <c i="8" r="F80"/>
  <c r="E73"/>
  <c r="BE96"/>
  <c r="BE152"/>
  <c r="BE160"/>
  <c r="J52"/>
  <c r="BE111"/>
  <c r="BE127"/>
  <c r="BE137"/>
  <c r="BE144"/>
  <c r="BE123"/>
  <c r="BE158"/>
  <c r="BE86"/>
  <c r="BE91"/>
  <c r="BE101"/>
  <c r="BE116"/>
  <c r="BE132"/>
  <c i="7" r="E48"/>
  <c r="BE190"/>
  <c i="6" r="BK86"/>
  <c r="BK85"/>
  <c r="J85"/>
  <c r="J59"/>
  <c i="7" r="F55"/>
  <c r="J52"/>
  <c r="BE98"/>
  <c r="BE132"/>
  <c r="BE158"/>
  <c r="BE88"/>
  <c r="BE93"/>
  <c r="BE117"/>
  <c r="BE122"/>
  <c r="BE137"/>
  <c r="BE142"/>
  <c r="BE175"/>
  <c r="BE147"/>
  <c r="BE187"/>
  <c r="BE107"/>
  <c r="BE112"/>
  <c r="BE152"/>
  <c r="BE170"/>
  <c r="BE127"/>
  <c r="BE164"/>
  <c r="BE182"/>
  <c i="6" r="BE119"/>
  <c r="E75"/>
  <c r="F82"/>
  <c r="BE88"/>
  <c i="5" r="J90"/>
  <c r="J61"/>
  <c i="6" r="BE104"/>
  <c r="BE94"/>
  <c r="BE125"/>
  <c r="J52"/>
  <c r="BE109"/>
  <c r="BE114"/>
  <c r="BE131"/>
  <c i="5" r="BE108"/>
  <c r="BE146"/>
  <c r="BE169"/>
  <c r="BE176"/>
  <c r="BE182"/>
  <c r="E78"/>
  <c r="BE113"/>
  <c r="BE141"/>
  <c r="BE154"/>
  <c r="BE162"/>
  <c r="BE171"/>
  <c r="BE214"/>
  <c r="BE220"/>
  <c r="BE223"/>
  <c i="4" r="J88"/>
  <c r="J61"/>
  <c i="5" r="J82"/>
  <c r="F85"/>
  <c r="BE103"/>
  <c r="BE96"/>
  <c r="BE121"/>
  <c r="BE126"/>
  <c r="BE183"/>
  <c r="BE196"/>
  <c r="BE204"/>
  <c r="BE91"/>
  <c r="BE133"/>
  <c r="BE177"/>
  <c r="BE188"/>
  <c r="BE189"/>
  <c r="BE209"/>
  <c r="BE215"/>
  <c i="4" r="E48"/>
  <c r="BE89"/>
  <c r="BE237"/>
  <c r="F83"/>
  <c r="BE261"/>
  <c r="J52"/>
  <c r="BE129"/>
  <c r="BE137"/>
  <c r="BE149"/>
  <c r="BE268"/>
  <c r="BE101"/>
  <c r="BE283"/>
  <c i="3" r="BK195"/>
  <c r="J195"/>
  <c r="J65"/>
  <c i="4" r="BE111"/>
  <c r="BE277"/>
  <c i="3" r="BK87"/>
  <c r="J87"/>
  <c r="J60"/>
  <c i="4" r="BE106"/>
  <c r="BE171"/>
  <c r="BE195"/>
  <c r="BE204"/>
  <c r="BE228"/>
  <c r="BE281"/>
  <c r="BE94"/>
  <c r="BE116"/>
  <c r="BE121"/>
  <c i="3" r="BE147"/>
  <c r="BE152"/>
  <c r="BE157"/>
  <c r="BE197"/>
  <c r="BE202"/>
  <c r="J80"/>
  <c r="BE142"/>
  <c r="BE158"/>
  <c i="2" r="BK83"/>
  <c r="J83"/>
  <c r="J60"/>
  <c i="3" r="F83"/>
  <c r="BE89"/>
  <c r="BE165"/>
  <c r="BE191"/>
  <c r="E76"/>
  <c r="BE175"/>
  <c r="BE193"/>
  <c r="BE125"/>
  <c r="BE160"/>
  <c r="BE170"/>
  <c r="BE94"/>
  <c r="BE99"/>
  <c r="BE104"/>
  <c r="BE109"/>
  <c r="BE118"/>
  <c r="BE130"/>
  <c r="BE137"/>
  <c r="BE186"/>
  <c r="BE180"/>
  <c i="1" r="BC55"/>
  <c r="BA55"/>
  <c r="BB55"/>
  <c r="AW55"/>
  <c i="2" r="E48"/>
  <c r="J52"/>
  <c r="F55"/>
  <c r="BE85"/>
  <c r="BE90"/>
  <c r="BE95"/>
  <c r="BE100"/>
  <c r="BE107"/>
  <c r="BE114"/>
  <c r="BE119"/>
  <c r="BE124"/>
  <c r="BE129"/>
  <c r="BE134"/>
  <c r="BE139"/>
  <c r="BE140"/>
  <c r="BE145"/>
  <c r="BE153"/>
  <c i="1" r="BD55"/>
  <c i="6" r="J34"/>
  <c i="1" r="AW59"/>
  <c i="9" r="F36"/>
  <c i="1" r="BC62"/>
  <c i="5" r="F37"/>
  <c i="1" r="BD58"/>
  <c i="5" r="J34"/>
  <c i="1" r="AW58"/>
  <c i="6" r="F37"/>
  <c i="1" r="BD59"/>
  <c i="4" r="F37"/>
  <c i="1" r="BD57"/>
  <c i="5" r="F36"/>
  <c i="1" r="BC58"/>
  <c i="4" r="J34"/>
  <c i="1" r="AW57"/>
  <c i="3" r="F36"/>
  <c i="1" r="BC56"/>
  <c i="6" r="F34"/>
  <c i="1" r="BA59"/>
  <c i="6" r="F35"/>
  <c i="1" r="BB59"/>
  <c i="5" r="F34"/>
  <c i="1" r="BA58"/>
  <c i="7" r="F35"/>
  <c i="1" r="BB60"/>
  <c i="6" r="F36"/>
  <c i="1" r="BC59"/>
  <c i="3" r="F34"/>
  <c i="1" r="BA56"/>
  <c i="8" r="F36"/>
  <c i="1" r="BC61"/>
  <c i="5" r="F35"/>
  <c i="1" r="BB58"/>
  <c i="9" r="J34"/>
  <c i="1" r="AW62"/>
  <c i="8" r="F35"/>
  <c i="1" r="BB61"/>
  <c i="3" r="J34"/>
  <c i="1" r="AW56"/>
  <c i="8" r="F34"/>
  <c i="1" r="BA61"/>
  <c i="3" r="F37"/>
  <c i="1" r="BD56"/>
  <c i="9" r="F34"/>
  <c i="1" r="BA62"/>
  <c i="8" r="F37"/>
  <c i="1" r="BD61"/>
  <c i="9" r="F35"/>
  <c i="1" r="BB62"/>
  <c i="7" r="F36"/>
  <c i="1" r="BC60"/>
  <c i="7" r="F37"/>
  <c i="1" r="BD60"/>
  <c i="7" r="J34"/>
  <c i="1" r="AW60"/>
  <c i="4" r="F36"/>
  <c i="1" r="BC57"/>
  <c i="7" r="F34"/>
  <c i="1" r="BA60"/>
  <c i="3" r="F35"/>
  <c i="1" r="BB56"/>
  <c i="9" r="F37"/>
  <c i="1" r="BD62"/>
  <c i="4" r="F34"/>
  <c i="1" r="BA57"/>
  <c i="8" r="J34"/>
  <c i="1" r="AW61"/>
  <c i="4" r="F35"/>
  <c i="1" r="BB57"/>
  <c i="7" l="1" r="R86"/>
  <c r="R85"/>
  <c i="5" r="R89"/>
  <c r="R88"/>
  <c i="7" r="P86"/>
  <c r="P85"/>
  <c i="1" r="AU60"/>
  <c i="4" r="R87"/>
  <c r="R86"/>
  <c i="8" r="P84"/>
  <c r="P83"/>
  <c i="1" r="AU61"/>
  <c i="3" r="P87"/>
  <c r="P86"/>
  <c i="1" r="AU56"/>
  <c i="4" r="P87"/>
  <c r="P86"/>
  <c i="1" r="AU57"/>
  <c i="9" r="T86"/>
  <c r="T85"/>
  <c i="4" r="BK87"/>
  <c r="J87"/>
  <c r="J60"/>
  <c i="5" r="T89"/>
  <c r="T88"/>
  <c i="8" r="T84"/>
  <c r="T83"/>
  <c i="3" r="T87"/>
  <c r="T86"/>
  <c i="9" r="BK86"/>
  <c r="J86"/>
  <c r="J60"/>
  <c i="7" r="T86"/>
  <c r="T85"/>
  <c i="5" r="BK89"/>
  <c r="J89"/>
  <c r="J60"/>
  <c i="3" r="R87"/>
  <c r="R86"/>
  <c i="5" r="P89"/>
  <c r="P88"/>
  <c i="1" r="AU58"/>
  <c i="8" r="BK84"/>
  <c r="J84"/>
  <c r="J60"/>
  <c i="9" r="J87"/>
  <c r="J61"/>
  <c i="7" r="BK85"/>
  <c r="J85"/>
  <c r="J59"/>
  <c i="6" r="J86"/>
  <c r="J60"/>
  <c i="3" r="BK86"/>
  <c r="J86"/>
  <c r="J59"/>
  <c i="2" r="BK82"/>
  <c r="J82"/>
  <c r="J59"/>
  <c i="1" r="BC54"/>
  <c r="W32"/>
  <c i="4" r="F33"/>
  <c i="1" r="AZ57"/>
  <c r="BD54"/>
  <c r="W33"/>
  <c r="BB54"/>
  <c r="W31"/>
  <c r="BA54"/>
  <c r="W30"/>
  <c i="5" r="F33"/>
  <c i="1" r="AZ58"/>
  <c i="7" r="F33"/>
  <c i="1" r="AZ60"/>
  <c i="9" r="F33"/>
  <c i="1" r="AZ62"/>
  <c i="6" r="F33"/>
  <c i="1" r="AZ59"/>
  <c i="8" r="F33"/>
  <c i="1" r="AZ61"/>
  <c i="5" r="J33"/>
  <c i="1" r="AV58"/>
  <c r="AT58"/>
  <c i="2" r="J33"/>
  <c i="1" r="AV55"/>
  <c r="AT55"/>
  <c i="4" r="J33"/>
  <c i="1" r="AV57"/>
  <c r="AT57"/>
  <c i="8" r="J33"/>
  <c i="1" r="AV61"/>
  <c r="AT61"/>
  <c i="6" r="J30"/>
  <c i="1" r="AG59"/>
  <c i="7" r="J33"/>
  <c i="1" r="AV60"/>
  <c r="AT60"/>
  <c i="2" r="F33"/>
  <c i="1" r="AZ55"/>
  <c i="3" r="J33"/>
  <c i="1" r="AV56"/>
  <c r="AT56"/>
  <c i="9" r="J33"/>
  <c i="1" r="AV62"/>
  <c r="AT62"/>
  <c i="3" r="F33"/>
  <c i="1" r="AZ56"/>
  <c i="6" r="J33"/>
  <c i="1" r="AV59"/>
  <c r="AT59"/>
  <c i="8" l="1" r="BK83"/>
  <c r="J83"/>
  <c r="J59"/>
  <c i="5" r="BK88"/>
  <c r="J88"/>
  <c i="4" r="BK86"/>
  <c r="J86"/>
  <c r="J59"/>
  <c i="9" r="BK85"/>
  <c r="J85"/>
  <c r="J59"/>
  <c i="1" r="AN59"/>
  <c i="6" r="J39"/>
  <c i="2" r="J30"/>
  <c i="1" r="AG55"/>
  <c i="7" r="J30"/>
  <c i="1" r="AG60"/>
  <c r="AN60"/>
  <c r="AZ54"/>
  <c r="W29"/>
  <c i="5" r="J30"/>
  <c i="1" r="AG58"/>
  <c r="AX54"/>
  <c r="AW54"/>
  <c r="AK30"/>
  <c i="8" r="J30"/>
  <c i="1" r="AG61"/>
  <c r="AN61"/>
  <c r="AU54"/>
  <c i="3" r="J30"/>
  <c i="1" r="AG56"/>
  <c r="AN56"/>
  <c r="AY54"/>
  <c i="5" l="1" r="J39"/>
  <c r="J59"/>
  <c i="8" r="J39"/>
  <c i="7" r="J39"/>
  <c i="3" r="J39"/>
  <c i="2" r="J39"/>
  <c i="1" r="AN55"/>
  <c r="AN58"/>
  <c r="AV54"/>
  <c r="AK29"/>
  <c i="4" r="J30"/>
  <c i="1" r="AG57"/>
  <c r="AN57"/>
  <c i="9" r="J30"/>
  <c i="1" r="AG62"/>
  <c i="9" l="1" r="J39"/>
  <c i="4" r="J39"/>
  <c i="1" r="AN62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<sst xmlns="http://schemas.openxmlformats.org/spreadsheetml/2006/main">
  <si>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</si>
  <si>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</si>
  <si>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</si>
  <si>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</si>
  <si>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</si>
  <si>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{a56b36fb-6f76-4e23-b80a-80124bfac288}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</si>
  <si>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</si>
  <si>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</si>
  <si>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</si>
  <si>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</si>
  <si>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</si>
  <si>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</si>
  <si>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</si>
  <si>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</si>
  <si>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2021-PJ-001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</si>
  <si>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</si>
  <si>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</si>
  <si>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Rybník Voříšek v k.ú. Rašovice u Hlasiva</t>
  </si>
  <si>
    <t>KSO:</t>
  </si>
  <si>
    <t/>
  </si>
  <si>
    <t>CC-CZ:</t>
  </si>
  <si>
    <t>Místo:</t>
  </si>
  <si>
    <t>Rašovice u Hlasiva</t>
  </si>
  <si>
    <t>Datum:</t>
  </si>
  <si>
    <t>26. 11. 2021</t>
  </si>
  <si>
    <t>Zadavatel:</t>
  </si>
  <si>
    <t>IČ:</t>
  </si>
  <si>
    <t>Projekce rybníky</t>
  </si>
  <si>
    <t>DIČ:</t>
  </si>
  <si>
    <t>Uchazeč:</t>
  </si>
  <si>
    <t>Vyplň údaj</t>
  </si>
  <si>
    <t>Projektant:</t>
  </si>
  <si>
    <t>Ing. Pavel Janouš</t>
  </si>
  <si>
    <t>True</t>
  </si>
  <si>
    <t>Zpracovatel:</t>
  </si>
  <si>
    <t>Ing. Micheala Přenosilová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</si>
  <si>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</si>
  <si>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</si>
  <si>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</si>
  <si>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</si>
  <si>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</si>
  <si>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</si>
  <si>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</si>
  <si>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</si>
  <si>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</si>
  <si>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</si>
  <si>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</si>
  <si>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</si>
  <si>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</si>
  <si>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</si>
  <si>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</si>
  <si>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</si>
  <si>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</si>
  <si>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</si>
  <si>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</si>
  <si>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</si>
  <si>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</si>
  <si>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</si>
  <si>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</si>
  <si>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</si>
  <si>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</si>
  <si>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</si>
  <si>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</si>
  <si>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</si>
  <si>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</si>
  <si>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</si>
  <si>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</si>
  <si>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</si>
  <si>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</si>
  <si>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</si>
  <si>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</si>
  <si>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</si>
  <si>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</si>
  <si>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</si>
  <si>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</si>
  <si>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</si>
  <si>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</si>
  <si>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</si>
  <si>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Zdrž</t>
  </si>
  <si>
    <t>STA</t>
  </si>
  <si>
    <t>1</t>
  </si>
  <si>
    <t>{ee2d037a-94c8-4d77-b145-b1bcbddc2273}</t>
  </si>
  <si>
    <t>832</t>
  </si>
  <si>
    <t>2</t>
  </si>
  <si>
    <t>SO 02</t>
  </si>
  <si>
    <t>Hráz</t>
  </si>
  <si>
    <t>{be3e0482-2d5c-4ca6-8af0-e509f6d8da1d}</t>
  </si>
  <si>
    <t>SO 03</t>
  </si>
  <si>
    <t>Bezpečnostní přeliv</t>
  </si>
  <si>
    <t>{932d47ce-b22c-495d-aed6-47986c258194}</t>
  </si>
  <si>
    <t>SO 04</t>
  </si>
  <si>
    <t>Výpustný objekt</t>
  </si>
  <si>
    <t>{0efe1bc0-82cf-4ec7-b20e-da9a310863e5}</t>
  </si>
  <si>
    <t>SO 06</t>
  </si>
  <si>
    <t>Schodiště</t>
  </si>
  <si>
    <t>{6a04cad2-a5ff-4724-8d0e-b1eab32753ed}</t>
  </si>
  <si>
    <t>SO 07</t>
  </si>
  <si>
    <t>Nátokové koryto</t>
  </si>
  <si>
    <t>{f22a06b9-6418-40ac-a8a8-e4ff920fa415}</t>
  </si>
  <si>
    <t>SO 08</t>
  </si>
  <si>
    <t>Odstranění meliorace a odstranění cesty</t>
  </si>
  <si>
    <t>{e4e7e5d3-d71a-476f-a523-075c50c57e48}</t>
  </si>
  <si>
    <t>VRN</t>
  </si>
  <si>
    <t>Vedlejší rozpočtové náklady</t>
  </si>
  <si>
    <t>{654d8d33-6add-4236-a298-2210df88771c}</t>
  </si>
  <si>
    <t>KRYCÍ LIST SOUPISU PRACÍ</t>
  </si>
  <si>
    <t>Objekt:</t>
  </si>
  <si>
    <t>SO 01 - Zdrž</t>
  </si>
  <si>
    <t>24</t>
  </si>
  <si>
    <t>CZ-CPV:</t>
  </si>
  <si>
    <t>45000000-7</t>
  </si>
  <si>
    <t>CZ-CPA:</t>
  </si>
  <si>
    <t>42.91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</si>
  <si>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</si>
  <si>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</si>
  <si>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</si>
  <si>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</si>
  <si>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</si>
  <si>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</si>
  <si>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</si>
  <si>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</si>
  <si>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</si>
  <si>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</si>
  <si>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</si>
  <si>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</si>
  <si>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</si>
  <si>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</si>
  <si>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</si>
  <si>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</si>
  <si>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</si>
  <si>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</si>
  <si>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</si>
  <si>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</si>
  <si>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</si>
  <si>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</si>
  <si>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</si>
  <si>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</si>
  <si>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</si>
  <si>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121151125</t>
  </si>
  <si>
    <t>Sejmutí ornice strojně při souvislé ploše přes 500 m2, tl. vrstvy přes 250 do 300 mm</t>
  </si>
  <si>
    <t>m2</t>
  </si>
  <si>
    <t>CS ÚRS 2022 02</t>
  </si>
  <si>
    <t>4</t>
  </si>
  <si>
    <t>-76206422</t>
  </si>
  <si>
    <t>Online PSC</t>
  </si>
  <si>
    <t>https://podminky.urs.cz/item/CS_URS_2022_02/121151125</t>
  </si>
  <si>
    <t>VV</t>
  </si>
  <si>
    <t>"sejmutí humózní vrstvy, plocha dle PD (B.STZ)</t>
  </si>
  <si>
    <t>3780,0</t>
  </si>
  <si>
    <t>Součet</t>
  </si>
  <si>
    <t>122151104</t>
  </si>
  <si>
    <t>Odkopávky a prokopávky nezapažené strojně v hornině třídy těžitelnosti I skupiny 1 a 2 přes 100 do 500 m3</t>
  </si>
  <si>
    <t>m3</t>
  </si>
  <si>
    <t>1545088456</t>
  </si>
  <si>
    <t>https://podminky.urs.cz/item/CS_URS_2022_02/122151104</t>
  </si>
  <si>
    <t>"výkop zdrže, dle PD (B.STZ)</t>
  </si>
  <si>
    <t>479,0</t>
  </si>
  <si>
    <t>3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</si>
  <si>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</si>
  <si>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</si>
  <si>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-420317171</t>
  </si>
  <si>
    <t>https://podminky.urs.cz/item/CS_URS_2022_02/162251102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</si>
  <si>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</si>
  <si>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</si>
  <si>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-555803205</t>
  </si>
  <si>
    <t>https://podminky.urs.cz/item/CS_URS_2022_02/162351103</t>
  </si>
  <si>
    <t>"přemístění přebytečného množství zeminy (nebude využito pro jiné SO), dle bilance (B.STZ)</t>
  </si>
  <si>
    <t>60,0</t>
  </si>
  <si>
    <t xml:space="preserve">"přemístění přebytečného množství humózní vrstvy  (nebude využito pro jiné SO), dle bilance (B.STZ)</t>
  </si>
  <si>
    <t>925,0</t>
  </si>
  <si>
    <t>5</t>
  </si>
  <si>
    <t>167151101</t>
  </si>
  <si>
    <t>Nakládání, skládání a překládání neulehlého výkopku nebo sypaniny strojně nakládání, množství do 100 m3, z horniny třídy těžitelnosti I, skupiny 1 až 3</t>
  </si>
  <si>
    <t>1888152009</t>
  </si>
  <si>
    <t>https://podminky.urs.cz/item/CS_URS_2022_02/167151101</t>
  </si>
  <si>
    <t>"nakládání přebytečného množství zeminy (nebude využito pro jiné SO), dle bilance (B.STZ)</t>
  </si>
  <si>
    <t xml:space="preserve">"nakládání přebytečného množství humózní vrstvy  (nebude využito pro jiné SO), dle bilance (B.STZ)</t>
  </si>
  <si>
    <t>6</t>
  </si>
  <si>
    <t>171251101</t>
  </si>
  <si>
    <t>Uložení sypanin do násypů strojně s rozprostřením sypaniny ve vrstvách a s hrubým urovnáním nezhutněných jakékoliv třídy těžitelnosti</t>
  </si>
  <si>
    <t>992440562</t>
  </si>
  <si>
    <t>https://podminky.urs.cz/item/CS_URS_2022_02/171251101</t>
  </si>
  <si>
    <t>"uložení přebytečného množství zeminy (nebude využito pro jiné SO), dle bilance (B.STZ)</t>
  </si>
  <si>
    <t>7</t>
  </si>
  <si>
    <t>171251201</t>
  </si>
  <si>
    <t>Uložení sypaniny na skládky nebo meziskládky bez hutnění s upravením uložené sypaniny do předepsaného tvaru</t>
  </si>
  <si>
    <t>928665887</t>
  </si>
  <si>
    <t>https://podminky.urs.cz/item/CS_URS_2022_02/171251201</t>
  </si>
  <si>
    <t>"výkopek zdrže uložená na mezideponii, dle PD (B.STZ)</t>
  </si>
  <si>
    <t>8</t>
  </si>
  <si>
    <t>181351103</t>
  </si>
  <si>
    <t>Rozprostření a urovnání ornice v rovině nebo ve svahu sklonu do 1:5 strojně při souvislé ploše přes 100 do 500 m2, tl. vrstvy do 200 mm</t>
  </si>
  <si>
    <t>703467773</t>
  </si>
  <si>
    <t>https://podminky.urs.cz/item/CS_URS_2022_02/181351103</t>
  </si>
  <si>
    <t>"rozprostření ornice v tl. vrstvy 0,15 m na svahy nádrže, plocha dle PD (B.STZ)</t>
  </si>
  <si>
    <t>178,7</t>
  </si>
  <si>
    <t>9</t>
  </si>
  <si>
    <t>181351113</t>
  </si>
  <si>
    <t>Rozprostření a urovnání ornice v rovině nebo ve svahu sklonu do 1:5 strojně při souvislé ploše přes 500 m2, tl. vrstvy do 200 mm</t>
  </si>
  <si>
    <t>-1317447360</t>
  </si>
  <si>
    <t>https://podminky.urs.cz/item/CS_URS_2022_02/181351113</t>
  </si>
  <si>
    <t>"rozprostření přebytečné ornice v tl. vrstvy 0,15 m na stanovené pozemky, plocha dle bilance (B.STZ)</t>
  </si>
  <si>
    <t>6166,7</t>
  </si>
  <si>
    <t>10</t>
  </si>
  <si>
    <t>181411121</t>
  </si>
  <si>
    <t>Založení trávníku na půdě předem připravené plochy do 1000 m2 výsevem včetně utažení lučního v rovině nebo na svahu do 1:5</t>
  </si>
  <si>
    <t>-1005472620</t>
  </si>
  <si>
    <t>https://podminky.urs.cz/item/CS_URS_2022_02/181411121</t>
  </si>
  <si>
    <t>"založení trávníku na svazích nádrže, plocha dle PD (B.STZ)</t>
  </si>
  <si>
    <t>11</t>
  </si>
  <si>
    <t>M</t>
  </si>
  <si>
    <t>00572472</t>
  </si>
  <si>
    <t>osivo směs travní krajinná-rovinná</t>
  </si>
  <si>
    <t>kg</t>
  </si>
  <si>
    <t>-924566122</t>
  </si>
  <si>
    <t>12</t>
  </si>
  <si>
    <t>181951112</t>
  </si>
  <si>
    <t>Úprava pláně vyrovnáním výškových rozdílů strojně v hornině třídy těžitelnosti I, skupiny 1 až 3 se zhutněním</t>
  </si>
  <si>
    <t>1017381464</t>
  </si>
  <si>
    <t>https://podminky.urs.cz/item/CS_URS_2022_02/181951112</t>
  </si>
  <si>
    <t>"úprava dna zdrže, zjištěno planimetrováním (ACad)</t>
  </si>
  <si>
    <t>1232,0</t>
  </si>
  <si>
    <t>13</t>
  </si>
  <si>
    <t>182151111</t>
  </si>
  <si>
    <t>Svahování trvalých svahů do projektovaných profilů strojně s potřebným přemístěním výkopku při svahování v zářezech v hornině třídy těžitelnosti I, skupiny 1 až 3</t>
  </si>
  <si>
    <t>-42089173</t>
  </si>
  <si>
    <t>https://podminky.urs.cz/item/CS_URS_2022_02/182151111</t>
  </si>
  <si>
    <t>"svahy zdrže, zjištěno planimetrováním (ACad)</t>
  </si>
  <si>
    <t>1153,6</t>
  </si>
  <si>
    <t>"svahy dbové stoky zdrže, zjištěno planimetrováním (ACad)</t>
  </si>
  <si>
    <t>5,5</t>
  </si>
  <si>
    <t>998</t>
  </si>
  <si>
    <t>Přesun hmot</t>
  </si>
  <si>
    <t>14</t>
  </si>
  <si>
    <t>998331011</t>
  </si>
  <si>
    <t>Přesun hmot pro nádrže dopravní vzdálenost do 500 m</t>
  </si>
  <si>
    <t>t</t>
  </si>
  <si>
    <t>-1428256803</t>
  </si>
  <si>
    <t>https://podminky.urs.cz/item/CS_URS_2022_02/998331011</t>
  </si>
  <si>
    <t>SO 02 - Hráz</t>
  </si>
  <si>
    <t xml:space="preserve">    4 - Vodorovné konstrukce</t>
  </si>
  <si>
    <t xml:space="preserve">    8 - Trubní vedení</t>
  </si>
  <si>
    <t>VRN - Vedlejší rozpočtové náklady</t>
  </si>
  <si>
    <t xml:space="preserve">    VRN4 - Inženýrská činnost</t>
  </si>
  <si>
    <t>115001105</t>
  </si>
  <si>
    <t>Převedení vody potrubím průměru DN přes 300 do 600</t>
  </si>
  <si>
    <t>m</t>
  </si>
  <si>
    <t>668431011</t>
  </si>
  <si>
    <t>https://podminky.urs.cz/item/CS_URS_2022_02/115001105</t>
  </si>
  <si>
    <t>"délka potrubí dle PD</t>
  </si>
  <si>
    <t>130,0</t>
  </si>
  <si>
    <t>115101203</t>
  </si>
  <si>
    <t>Čerpání vody na dopravní výšku do 10 m s uvažovaným průměrným přítokem přes 1 000 do 2 000 l/min</t>
  </si>
  <si>
    <t>hod</t>
  </si>
  <si>
    <t>261214992</t>
  </si>
  <si>
    <t>https://podminky.urs.cz/item/CS_URS_2022_02/115101203</t>
  </si>
  <si>
    <t>"čerpání vody, odhad</t>
  </si>
  <si>
    <t>300</t>
  </si>
  <si>
    <t>115101303</t>
  </si>
  <si>
    <t>Pohotovost záložní čerpací soupravy pro dopravní výšku do 10 m s uvažovaným průměrným přítokem přes 1 000 do 2 000 l/min</t>
  </si>
  <si>
    <t>den</t>
  </si>
  <si>
    <t>109448487</t>
  </si>
  <si>
    <t>https://podminky.urs.cz/item/CS_URS_2022_02/115101303</t>
  </si>
  <si>
    <t>"pohotovost čerpací soupravy 30 dní</t>
  </si>
  <si>
    <t>60</t>
  </si>
  <si>
    <t>122151106</t>
  </si>
  <si>
    <t>Odkopávky a prokopávky nezapažené strojně v hornině třídy těžitelnosti I skupiny 1 a 2 přes 1 000 do 5 000 m3</t>
  </si>
  <si>
    <t>-1099806399</t>
  </si>
  <si>
    <t>https://podminky.urs.cz/item/CS_URS_2022_02/122151106</t>
  </si>
  <si>
    <t>"výkop pro hráz, dle bilance (B.STZ str. 40)</t>
  </si>
  <si>
    <t>267,0</t>
  </si>
  <si>
    <t>1942770041</t>
  </si>
  <si>
    <t>"výkopek pro hráz, dle bilance (B.STZ str. 40)</t>
  </si>
  <si>
    <t>"materiál pro násyp hráze, z mezideponie, dle bilance (B.STZ)</t>
  </si>
  <si>
    <t>784,0</t>
  </si>
  <si>
    <t>"materiál pro ohumusování hráze, z mezideponie, dle bilance (B.STZ)</t>
  </si>
  <si>
    <t>16,6</t>
  </si>
  <si>
    <t>167151111</t>
  </si>
  <si>
    <t>Nakládání, skládání a překládání neulehlého výkopku nebo sypaniny strojně nakládání, množství přes 100 m3, z hornin třídy těžitelnosti I, skupiny 1 až 3</t>
  </si>
  <si>
    <t>-201792431</t>
  </si>
  <si>
    <t>https://podminky.urs.cz/item/CS_URS_2022_02/167151111</t>
  </si>
  <si>
    <t>171103201</t>
  </si>
  <si>
    <t>Uložení netříděných sypanin do zemních hrází z hornin třídy těžitelnosti I a II, skupiny 1 až 4 pro jakoukoliv šířku koruny přehradních a jiných vodních nádrží se zhutněním do 100 % PS - koef. C s příměsí jílové hlíny do 20 % objemu</t>
  </si>
  <si>
    <t>1397794200</t>
  </si>
  <si>
    <t>https://podminky.urs.cz/item/CS_URS_2022_02/171103201</t>
  </si>
  <si>
    <t>171151101</t>
  </si>
  <si>
    <t>Hutnění boků násypů z hornin soudržných a sypkých pro jakýkoliv sklon, délku a míru zhutnění svahu</t>
  </si>
  <si>
    <t>142660415</t>
  </si>
  <si>
    <t>https://podminky.urs.cz/item/CS_URS_2022_02/171151101</t>
  </si>
  <si>
    <t>"vzdušní svah, odečteno planimetrováním (ACad)</t>
  </si>
  <si>
    <t>129,8</t>
  </si>
  <si>
    <t>"návodní svah, odečteno planimetrováním (ACad)</t>
  </si>
  <si>
    <t>262,7</t>
  </si>
  <si>
    <t>171152501</t>
  </si>
  <si>
    <t>Zhutnění podloží pod násypy z rostlé horniny třídy těžitelnosti I a II, skupiny 1 až 4 z hornin soudružných a nesoudržných</t>
  </si>
  <si>
    <t>-486246122</t>
  </si>
  <si>
    <t>https://podminky.urs.cz/item/CS_URS_2022_02/171152501</t>
  </si>
  <si>
    <t>"základová spára hráze, odečteno planimetrováním (ACad)</t>
  </si>
  <si>
    <t>855,0</t>
  </si>
  <si>
    <t>196851625</t>
  </si>
  <si>
    <t>182351023</t>
  </si>
  <si>
    <t>Rozprostření a urovnání ornice ve svahu sklonu přes 1:5 strojně při souvislé ploše do 100 m2, tl. vrstvy do 200 mm</t>
  </si>
  <si>
    <t>-1209447940</t>
  </si>
  <si>
    <t>https://podminky.urs.cz/item/CS_URS_2022_02/182351023</t>
  </si>
  <si>
    <t>"rozprostření ornice na svahy hráze, dle bilance (B.STZ)</t>
  </si>
  <si>
    <t>110,7</t>
  </si>
  <si>
    <t>181451162</t>
  </si>
  <si>
    <t>Založení trávníku na půdě předem připravené plochy přes 1000 m2 zatravňovací textilií na svahu přes 1:5 do 1:2</t>
  </si>
  <si>
    <t>947884235</t>
  </si>
  <si>
    <t>https://podminky.urs.cz/item/CS_URS_2022_02/181451162</t>
  </si>
  <si>
    <t>"trávník na svahy hráze, dle bilance (B.STZ)</t>
  </si>
  <si>
    <t>00572474</t>
  </si>
  <si>
    <t>osivo směs travní krajinná-svahová</t>
  </si>
  <si>
    <t>-1214168179</t>
  </si>
  <si>
    <t>69311058</t>
  </si>
  <si>
    <t>síť protierozní z jutových vláken 500g/m2</t>
  </si>
  <si>
    <t>1177970548</t>
  </si>
  <si>
    <t>Vodorovné konstrukce</t>
  </si>
  <si>
    <t>457571111</t>
  </si>
  <si>
    <t>Filtrační vrstvy jakékoliv tloušťky a sklonu ze štěrkopísků bez zhutnění, frakce od 0-8 do 0-32 mm</t>
  </si>
  <si>
    <t>1547585976</t>
  </si>
  <si>
    <t>https://podminky.urs.cz/item/CS_URS_2022_02/457571111</t>
  </si>
  <si>
    <t>"patní drén hráze, dle bilance (B.STZ)</t>
  </si>
  <si>
    <t>22,1</t>
  </si>
  <si>
    <t>16</t>
  </si>
  <si>
    <t>457572111</t>
  </si>
  <si>
    <t>Filtrační vrstvy jakékoliv tloušťky a sklonu ze štěrkopísků se zhutněním do 10 pojezdů/m3, frakce od 0-8 do 0-32 mm</t>
  </si>
  <si>
    <t>-1430686140</t>
  </si>
  <si>
    <t>https://podminky.urs.cz/item/CS_URS_2022_02/457572111</t>
  </si>
  <si>
    <t>"podsyp pod pohozem, dle bilnce (B.STZ)</t>
  </si>
  <si>
    <t>31,5</t>
  </si>
  <si>
    <t>17</t>
  </si>
  <si>
    <t>457562111</t>
  </si>
  <si>
    <t>Filtrační vrstvy jakékoliv tloušťky a sklonu z drobného drceného kameniva se zhutněním do 10 pojezdů/m3, frakce 2-4 mm</t>
  </si>
  <si>
    <t>854645341</t>
  </si>
  <si>
    <t>https://podminky.urs.cz/item/CS_URS_2022_02/457562111</t>
  </si>
  <si>
    <t>"filtrační vrstvy kolem patního drénu, dle bilance (B.STZ)</t>
  </si>
  <si>
    <t>11,4</t>
  </si>
  <si>
    <t>18</t>
  </si>
  <si>
    <t>462511270</t>
  </si>
  <si>
    <t>Zához z lomového kamene neupraveného záhozového bez proštěrkování z terénu, hmotnosti jednotlivých kamenů do 200 kg</t>
  </si>
  <si>
    <t>1147743964</t>
  </si>
  <si>
    <t>https://podminky.urs.cz/item/CS_URS_2022_02/462511270</t>
  </si>
  <si>
    <t>"záhozová patka návodního opevnění hráze, dle bilance (B.STZ)</t>
  </si>
  <si>
    <t>37,3</t>
  </si>
  <si>
    <t>19</t>
  </si>
  <si>
    <t>464511122</t>
  </si>
  <si>
    <t>Pohoz dna nebo svahů jakékoliv tloušťky z kamene záhozového z terénu, hmotnosti jednotlivých kamenů do 200 kg</t>
  </si>
  <si>
    <t>1185937195</t>
  </si>
  <si>
    <t>https://podminky.urs.cz/item/CS_URS_2022_02/464511122</t>
  </si>
  <si>
    <t>"návodní opevnění hráze, dle bilance (B.STZ)</t>
  </si>
  <si>
    <t>116,7</t>
  </si>
  <si>
    <t>Trubní vedení</t>
  </si>
  <si>
    <t>20</t>
  </si>
  <si>
    <t>871238111</t>
  </si>
  <si>
    <t>Kladení drenážního potrubí z plastických hmot do připravené rýhy z tvrdého PVC, průměru přes 150 do 200 mm</t>
  </si>
  <si>
    <t>-8396212</t>
  </si>
  <si>
    <t>https://podminky.urs.cz/item/CS_URS_2022_02/871238111</t>
  </si>
  <si>
    <t>"drenážní potrubí hráze, odečteno z výkresu (ACad)</t>
  </si>
  <si>
    <t>32,0</t>
  </si>
  <si>
    <t>28611226</t>
  </si>
  <si>
    <t>trubka drenážní flexibilní celoperforovaná PVC-U SN 4 DN 200 pro meliorace, dočasné nebo odlehčovací drenáže</t>
  </si>
  <si>
    <t>2007776452</t>
  </si>
  <si>
    <t>22</t>
  </si>
  <si>
    <t>-1268565215</t>
  </si>
  <si>
    <t>VRN4</t>
  </si>
  <si>
    <t>Inženýrská činnost</t>
  </si>
  <si>
    <t>23</t>
  </si>
  <si>
    <t>043154000</t>
  </si>
  <si>
    <t>Zkoušky hutnicí</t>
  </si>
  <si>
    <t>soubor</t>
  </si>
  <si>
    <t>CS ÚRS 2022 01</t>
  </si>
  <si>
    <t>1024</t>
  </si>
  <si>
    <t>524481676</t>
  </si>
  <si>
    <t>https://podminky.urs.cz/item/CS_URS_2022_01/043154000</t>
  </si>
  <si>
    <t>"1 zkouška z každých 500 m3 zeminy (784,0/500 = 2), jednou za směnu, spod.</t>
  </si>
  <si>
    <t>043194000</t>
  </si>
  <si>
    <t>Ostatní zkoušky</t>
  </si>
  <si>
    <t>1675317385</t>
  </si>
  <si>
    <t>https://podminky.urs.cz/item/CS_URS_2022_01/043194000</t>
  </si>
  <si>
    <t>"zkouška zrnitosti, zkouška vlhkosti apod., 1 zkouška z každých 500 m3 zeminy (784,0/500 =2), jednou za směnu, apod.</t>
  </si>
  <si>
    <t>SO 03 - Bezpečnostní přeliv</t>
  </si>
  <si>
    <t xml:space="preserve">    2 - Zakládání</t>
  </si>
  <si>
    <t xml:space="preserve">    3 - Svislé a kompletní konstrukce</t>
  </si>
  <si>
    <t xml:space="preserve">    9 - Ostatní konstrukce a práce, bourání</t>
  </si>
  <si>
    <t>131251104</t>
  </si>
  <si>
    <t>Hloubení nezapažených jam a zářezů strojně s urovnáním dna do předepsaného profilu a spádu v hornině třídy těžitelnosti I skupiny 3 přes 100 do 500 m3</t>
  </si>
  <si>
    <t>708697744</t>
  </si>
  <si>
    <t>https://podminky.urs.cz/item/CS_URS_2022_02/131251104</t>
  </si>
  <si>
    <t>"výkop pro bezpečnostní přeliv, dle bilance (B.STZ)</t>
  </si>
  <si>
    <t>117,0</t>
  </si>
  <si>
    <t>871573156</t>
  </si>
  <si>
    <t>"výkopek pro bezpečnostní přeliv, dle bilance (B.STZ)</t>
  </si>
  <si>
    <t>"materiál pro náspy bezpečnostního přelivu, dle bilance (B.STZ)</t>
  </si>
  <si>
    <t>15,0</t>
  </si>
  <si>
    <t>-1548911646</t>
  </si>
  <si>
    <t>"nakládníní materiálu pro náspy bezpečnostního přelivu, dle bilance (B.STZ)</t>
  </si>
  <si>
    <t>-483510789</t>
  </si>
  <si>
    <t>-1899167722</t>
  </si>
  <si>
    <t>"úprava svahu skluzu, odečteno planimetrováním (ACad)</t>
  </si>
  <si>
    <t>82,4</t>
  </si>
  <si>
    <t>-1641243698</t>
  </si>
  <si>
    <t>"výkopek pro bezpečnostní přeliv uložený na mezideponii, dle bilance (B.STZ)</t>
  </si>
  <si>
    <t>778017554</t>
  </si>
  <si>
    <t>"úprava koruny hráze, odečteno planimetrováním (ACad)</t>
  </si>
  <si>
    <t>97,8</t>
  </si>
  <si>
    <t>"úprava dva vývaru, odečteno planimetrováním (ACad)</t>
  </si>
  <si>
    <t>42,3</t>
  </si>
  <si>
    <t>Zakládání</t>
  </si>
  <si>
    <t>274315223</t>
  </si>
  <si>
    <t>Základové konstrukce z betonu pasy prostého bez zvýšených nároků na prostředí tř. C 12/15</t>
  </si>
  <si>
    <t>-1917581743</t>
  </si>
  <si>
    <t>https://podminky.urs.cz/item/CS_URS_2022_02/274315223</t>
  </si>
  <si>
    <t xml:space="preserve">"podkladní beton pod přelivnou stěnou, tloušťka 100 mm, šířka 700 mm, délka 2x 5,4 +  11,0 m</t>
  </si>
  <si>
    <t>0,1*0,7*(2*2,5+11,0)</t>
  </si>
  <si>
    <t>"podkladní beton pod desku vývaru, délka 5,5 m, šířka 5,5 m, tloušťka 0,1 m</t>
  </si>
  <si>
    <t>5,5*5,5*0,1</t>
  </si>
  <si>
    <t>Svislé a kompletní konstrukce</t>
  </si>
  <si>
    <t>321311115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</si>
  <si>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 mrazovými cykly tř. C 25/30</t>
  </si>
  <si>
    <t>-786838394</t>
  </si>
  <si>
    <t>https://podminky.urs.cz/item/CS_URS_2022_02/321311115</t>
  </si>
  <si>
    <t>"koncový práh přelivné koruny bezpečnostního přelivu, výška 1,0, šířka 0,3, délka 21,4 m</t>
  </si>
  <si>
    <t>1,0*0,3*21,4</t>
  </si>
  <si>
    <t>"příčné prahy přelivné části koruny přelivu, 2x, hloubka 1,0, šířka 0,3, délka 5,0 m</t>
  </si>
  <si>
    <t>2*(1,0*0,3*5,0)</t>
  </si>
  <si>
    <t>"příčné prahy koruny přelivu, 2x, hlouka 1,0, šířka 0,3, délka 4,0</t>
  </si>
  <si>
    <t>2*(1,0*0,3*4,0)</t>
  </si>
  <si>
    <t>"podkladní beton pod dlažbu koruny a skluzu bezpečnostního přelivu, plocha odečtené planimetrováním (ACad), tloušťka vrstvy 0,25 m</t>
  </si>
  <si>
    <t>(2*21,5+52,0)*0,25"koruna přelivu</t>
  </si>
  <si>
    <t>82,2*0,25"skluz přelivu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</si>
  <si>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</si>
  <si>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</si>
  <si>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153839238</t>
  </si>
  <si>
    <t>https://podminky.urs.cz/item/CS_URS_2022_02/321321116</t>
  </si>
  <si>
    <t>"přelivná stěna bezpečnostního přelivu, výška 1,0, šířka 0,4 m, délka 2x 5,44 + 11,0 m</t>
  </si>
  <si>
    <t>1,0*0,4*(2*5,44+11,0)</t>
  </si>
  <si>
    <t>"deska dna vývaru, délka 5,5 m, šířka 5,5 m, tloušťka 0,5 m - otvor šachty, šířka 1,0, délka 1,0 m</t>
  </si>
  <si>
    <t>5,5*5,5*0,5-(1,0*1,0*0,5)</t>
  </si>
  <si>
    <t>"základové prahy vývaru, výška 0,8 m, šířka 0,8 n, délka 7,1 m a 5,5 m</t>
  </si>
  <si>
    <t>2*(0,8*0,8*7,1)+2*(0,8*0,8*5,5)</t>
  </si>
  <si>
    <t>"stěny vývaru, tloušťka steny 0,5, délka 2x 6,5 a 2* 5,5 m</t>
  </si>
  <si>
    <t>"nátoková stěna vývaru, plocha v podélném řezu, odečteno planimetrováním (ACad) 8,0 m2</t>
  </si>
  <si>
    <t>8,0*0,5</t>
  </si>
  <si>
    <t>"odtoková stěna vývaru, plocha v podélném řezu, odečteno planimetrováním (ACad) 8,15 m2, odečtený prostup potrubí DN250</t>
  </si>
  <si>
    <t>(8,15*0,5)-((PI*0,125*0,15*0,5))</t>
  </si>
  <si>
    <t>"boční stěna vývaru, plocha v podélném řezu, odečteno planimetrováním (ACad) 7,2 m2, odečtené prostupy potrubím D150 a D300</t>
  </si>
  <si>
    <t>(7,2*0,5)-((PI*0,15*0,15*0,5)+(PI*0,075*0,075*0,5))</t>
  </si>
  <si>
    <t>"boční stěna vývaru, výška 1,8 m, šířka 0,5 m, délka 5,5 m</t>
  </si>
  <si>
    <t>1,8*0,5*5,5</t>
  </si>
  <si>
    <t>"dno odtokové šachty, šířka 1,6 m, délka 1,6 m, tloušťka 0,3 m</t>
  </si>
  <si>
    <t>1,6*1,6*0,3</t>
  </si>
  <si>
    <t>"stěny odtokové šachty, výška 0,64 m, tloušťka 0,3 m, délka 1,6 m a 1,0 m</t>
  </si>
  <si>
    <t>2*(1,6*0,3*0,64+1,0*0,3*0,64)</t>
  </si>
  <si>
    <t>321351010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</si>
  <si>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</si>
  <si>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1296574447</t>
  </si>
  <si>
    <t>https://podminky.urs.cz/item/CS_URS_2022_02/321351010</t>
  </si>
  <si>
    <t>2*1,0*(2*5,44+11,0)+2*0,4*1,0</t>
  </si>
  <si>
    <t>(2*1,0*21,4)+2*0,3*1,0</t>
  </si>
  <si>
    <t>2*((2*1,0*5,0)+(2*0,3*0,1))</t>
  </si>
  <si>
    <t>2*((2*1,0*4,0)+(2*0,3*1,0))</t>
  </si>
  <si>
    <t>4*(0,8*7,1)+4*(0,8*5,5)</t>
  </si>
  <si>
    <t>8,0*2</t>
  </si>
  <si>
    <t>"odtoková stěna vývaru, plocha v podélném řezu, odečteno planimetrováním (ACad) 8,15 m2</t>
  </si>
  <si>
    <t>(8,15*2)</t>
  </si>
  <si>
    <t>"boční stěna vývaru, plocha v podélném řezu, odečteno planimetrováním (ACad) 7,2 m2</t>
  </si>
  <si>
    <t>(7,2*2)</t>
  </si>
  <si>
    <t>"boční stěna vývaru, výška 1,8 m, délka 5,5 m</t>
  </si>
  <si>
    <t>1,8*5,5*2</t>
  </si>
  <si>
    <t>"odtoková šachta vývaru</t>
  </si>
  <si>
    <t>0,94*1,6*4"vnější stěny</t>
  </si>
  <si>
    <t>1,14*1,0*4"vnitřní stěny</t>
  </si>
  <si>
    <t>321351020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</si>
  <si>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válcově zakřivených</t>
  </si>
  <si>
    <t>-425854825</t>
  </si>
  <si>
    <t>https://podminky.urs.cz/item/CS_URS_2022_02/321351020</t>
  </si>
  <si>
    <t>"bednění otvoru pro potrubí DN 300</t>
  </si>
  <si>
    <t>(2*PI*0,15*0,15+2*PI*0,15*0,5)</t>
  </si>
  <si>
    <t>"bednění otvoru pro potrubí DN 250</t>
  </si>
  <si>
    <t>(2*PI*0,125*0,125+2*PI*0,125*0,5)</t>
  </si>
  <si>
    <t>"bednění otvoru pro potrubí DN 150</t>
  </si>
  <si>
    <t>(2*PI*0,075*0,075+2*PI*0,075*0,5)</t>
  </si>
  <si>
    <t>321352010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</si>
  <si>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</si>
  <si>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-1480701797</t>
  </si>
  <si>
    <t>https://podminky.urs.cz/item/CS_URS_2022_02/321352010</t>
  </si>
  <si>
    <t>321352020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</si>
  <si>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válcově zakřivených</t>
  </si>
  <si>
    <t>-1097321967</t>
  </si>
  <si>
    <t>https://podminky.urs.cz/item/CS_URS_2022_02/321352020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</si>
  <si>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</si>
  <si>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 ocelových tažených drátů jakéhokoliv druhu oceli jakéhokoliv průměru a roztečí</t>
  </si>
  <si>
    <t>-131458419</t>
  </si>
  <si>
    <t>https://podminky.urs.cz/item/CS_URS_2022_02/321368211</t>
  </si>
  <si>
    <t>"přelivná stěna bezpečnostního přelivu, délka v příčném řezu 2,48 m, délka 2x 5,44 + 11,0 m, kari síť 100x100x8 = 7,667 kg/m2</t>
  </si>
  <si>
    <t>2,48*(2*5,44+11,0)*7,667*0,001</t>
  </si>
  <si>
    <t>"koncový práh přelivné koruny bezpečnostního přelivu, délka v příčném řezu 2,27 m, délka 21,4 m, , kari síť 100x100x8 = 7,667 kg/m2</t>
  </si>
  <si>
    <t>2,27*21,4*7,667*0,001</t>
  </si>
  <si>
    <t>"příčné prahy přelivné části koruny přelivu, 2x, délka v příčném řezu 2,48 m, délka 5,0 m, kari síť 100x100x8 = 7,667 kg/m2</t>
  </si>
  <si>
    <t>2*(2,27*5,0)*7,667*0,001</t>
  </si>
  <si>
    <t>"příčné prahy koruny přelivu, 2x, délka v příčném řezu 2,48 m, délka 4,0, kari síť 100x100x8 = 7,667 kg/m2</t>
  </si>
  <si>
    <t>2*(2,27*4,0)*7,667*0,001</t>
  </si>
  <si>
    <t>"deska dna vývaru, délka 5,5 m, šířka 5,5 m, kari síť 100x100x8 = 7,667 kg/m2</t>
  </si>
  <si>
    <t>5,5*5,5*2*7,667*0,001</t>
  </si>
  <si>
    <t>"základové prahy vývaru, délka sítě v příčném řezu 2,88 m, délka 7,1 m a 5,5 m</t>
  </si>
  <si>
    <t>(2*(2,88*7,1)+2*(2,88*5,5))*7,667*0,001</t>
  </si>
  <si>
    <t>"nátoková stěna vývaru, plocha v p. řezu, 8,0 m2, délka stěny 6,5 m, šířka stěny 0,5 m, kari síť 100x100x8 = 7,667 kg/m2</t>
  </si>
  <si>
    <t>(8,0*2+6,5*0,5)*7,667*0,001</t>
  </si>
  <si>
    <t>"odtoková stěna vývaru, plocha v podélném řezu 8,15 m2, délka stěny 6,5 m, šířka stěny 0,5 m, kari síť 100x100x8 = 7,667 kg/m2</t>
  </si>
  <si>
    <t>(8,15*2+6,5*0,5)*7,667*0,001</t>
  </si>
  <si>
    <t>"boční stěna vývaru, plocha v podélném řezu 7,2 m2, délka stěny 5,5 m, šířka stěny 0,5 m, kari síť 100x100x8 = 7,667 kg/m2</t>
  </si>
  <si>
    <t>(7,2*2+5,5*0,5)*7,667*0,001</t>
  </si>
  <si>
    <t>(1,8*5,5*2+5,5*0,5)*7,667*0,001</t>
  </si>
  <si>
    <t>348942141</t>
  </si>
  <si>
    <t>Zábradlí ocelové přímé nebo v oblouku výšky 1,1 m ze sloupků z válcovaných tyčí I č.10-12 s osazením do vynechaných otvorů ze dvou vodorovných trubek průměru 51 mm</t>
  </si>
  <si>
    <t>1242877567</t>
  </si>
  <si>
    <t>https://podminky.urs.cz/item/CS_URS_2022_02/348942141</t>
  </si>
  <si>
    <t>"zábradlí vývaru, dle PD</t>
  </si>
  <si>
    <t>2,9"přímé</t>
  </si>
  <si>
    <t>2,52+6,22"rohové</t>
  </si>
  <si>
    <t>465513328</t>
  </si>
  <si>
    <t>Dlažba z lomového kamene lomařsky upraveného vodorovná nebo ve sklonu na cementovou maltu ze 400 kg cementu na m3 malty, s vyspárováním cementovou maltou MCs tl. 300 mm</t>
  </si>
  <si>
    <t>-387146474</t>
  </si>
  <si>
    <t>https://podminky.urs.cz/item/CS_URS_2022_02/465513328</t>
  </si>
  <si>
    <t>"opevnění koruny bezpečnostního přelivu, plocha zjištěná planimetrováním (ACad)</t>
  </si>
  <si>
    <t>2*21,5"šikmá část</t>
  </si>
  <si>
    <t>52,0"přelivná část</t>
  </si>
  <si>
    <t>"opevnění skluzu bezpečnostního přelivu, plocha zjištěná planimetrováním (ACad)</t>
  </si>
  <si>
    <t>82,2</t>
  </si>
  <si>
    <t>Ostatní konstrukce a práce, bourání</t>
  </si>
  <si>
    <t>SPC 5</t>
  </si>
  <si>
    <t>D + M česle ocelové pozinkované výška 400 mm, šířka 400 mm, šířka průlin 10 mm</t>
  </si>
  <si>
    <t>R-položka</t>
  </si>
  <si>
    <t>552069216</t>
  </si>
  <si>
    <t>"česle umístěné před nátokem do meliorace</t>
  </si>
  <si>
    <t>1,0</t>
  </si>
  <si>
    <t>SPC 6</t>
  </si>
  <si>
    <t>Rošt 1100 x 1100 mm z pásové oceli 50x5, jakost: S235JR, včetně rámu z L profilu 60x60x5,_x000d_
povrchová úprava pozink</t>
  </si>
  <si>
    <t>31001075</t>
  </si>
  <si>
    <t>-1896990666</t>
  </si>
  <si>
    <t>SO 04 - Výpustný objekt</t>
  </si>
  <si>
    <t>OST - Ostatní</t>
  </si>
  <si>
    <t>132154203</t>
  </si>
  <si>
    <t>Hloubení zapažených rýh šířky přes 800 do 2 000 mm strojně s urovnáním dna do předepsaného profilu a spádu v hornině třídy těžitelnosti I skupiny 1 a 2 přes 50 do 100 m3</t>
  </si>
  <si>
    <t>1130045410</t>
  </si>
  <si>
    <t>https://podminky.urs.cz/item/CS_URS_2022_02/132154203</t>
  </si>
  <si>
    <t>"výkop pro výpustný objekt, dle bilance (B.STZ)</t>
  </si>
  <si>
    <t>55,0</t>
  </si>
  <si>
    <t>-616958173</t>
  </si>
  <si>
    <t>"výkopek pro výpustný objekt uložení na mezideponii, dle bilance (B.STZ)</t>
  </si>
  <si>
    <t>"materiál pro zásyp, z mezideponie, dle bilance (B.STZ)</t>
  </si>
  <si>
    <t>45,0</t>
  </si>
  <si>
    <t>-1802799002</t>
  </si>
  <si>
    <t>174151101</t>
  </si>
  <si>
    <t>Zásyp sypaninou z jakékoliv horniny strojně s uložením výkopku ve vrstvách se zhutněním jam, šachet, rýh nebo kolem objektů v těchto vykopávkách</t>
  </si>
  <si>
    <t>756351414</t>
  </si>
  <si>
    <t>https://podminky.urs.cz/item/CS_URS_2022_02/174151101</t>
  </si>
  <si>
    <t>793820387</t>
  </si>
  <si>
    <t>"úprava pláne pod základem požeráku, délka x šířka</t>
  </si>
  <si>
    <t>1,19*1,19</t>
  </si>
  <si>
    <t xml:space="preserve">"úprava pláně pod výpostným potrubím v tělese hráze, délka  x šířka</t>
  </si>
  <si>
    <t>18,41*0,9</t>
  </si>
  <si>
    <t>275315223</t>
  </si>
  <si>
    <t>Základové konstrukce z betonu bloky prostého bez zvýšených nároků na prostředí tř. C 12/15</t>
  </si>
  <si>
    <t>-92965957</t>
  </si>
  <si>
    <t>https://podminky.urs.cz/item/CS_URS_2022_02/275315223</t>
  </si>
  <si>
    <t>"podklad pod základový blok požeráku, šířka x délka x tloušťka</t>
  </si>
  <si>
    <t>1,19*1,19*0,1</t>
  </si>
  <si>
    <t>275315412</t>
  </si>
  <si>
    <t>Základové konstrukce z betonu bloky prostého se zvýšenými nároky na prostředí tř. C 25/30</t>
  </si>
  <si>
    <t>-490211057</t>
  </si>
  <si>
    <t>https://podminky.urs.cz/item/CS_URS_2022_02/275315412</t>
  </si>
  <si>
    <t>"základový blok požerák, délka x šířka x výška</t>
  </si>
  <si>
    <t>0,99*0,99*0,8</t>
  </si>
  <si>
    <t>"podkladní blok pod lávku, délka x šířka x výška</t>
  </si>
  <si>
    <t>0,9*0,5*0,8</t>
  </si>
  <si>
    <t>275351111</t>
  </si>
  <si>
    <t>Bednění základových konstrukcí bloků tradiční oboustranné</t>
  </si>
  <si>
    <t>90179087</t>
  </si>
  <si>
    <t>https://podminky.urs.cz/item/CS_URS_2022_02/275351111</t>
  </si>
  <si>
    <t>"základový blok požerák, délka x výška + šířka x výška</t>
  </si>
  <si>
    <t>4*0,99*0,8</t>
  </si>
  <si>
    <t>"podkladní blok pod lávku, délka x výška + šířka x výška</t>
  </si>
  <si>
    <t>2*0,9*0,8+2*0,5*0,8</t>
  </si>
  <si>
    <t>320101112</t>
  </si>
  <si>
    <t>Osazení betonových a železobetonových prefabrikátů hmotnosti jednotlivě přes 1 000 do 5 000 kg</t>
  </si>
  <si>
    <t>344942322</t>
  </si>
  <si>
    <t>https://podminky.urs.cz/item/CS_URS_2022_02/320101112</t>
  </si>
  <si>
    <t>"osazení požeráku o váze 1 792 kgm objem šířky x délka (celková) - vnitřní prostor, vnitřní šířky x délka</t>
  </si>
  <si>
    <t>(0,59*0,59*3,5)-(0,44*0,5*3,5)</t>
  </si>
  <si>
    <t>1469468279</t>
  </si>
  <si>
    <t>"výztuž základové bloku požeráku, kari síť 100x100x8 = 7,667 kg/m2</t>
  </si>
  <si>
    <t>0,99*0,99*7,667*0,001</t>
  </si>
  <si>
    <t>"výztuž obetonování výpustného podrubí, délka v příčném řezu x délka potrubí, kari síť 100x100x8 = 7,667 kg/m2</t>
  </si>
  <si>
    <t>1,09*(18,41+10,69)*7,667*0,001</t>
  </si>
  <si>
    <t>451595111</t>
  </si>
  <si>
    <t>Lože pod potrubí, stoky a drobné objekty v otevřeném výkopu z prohozeného výkopku</t>
  </si>
  <si>
    <t>2125505960</t>
  </si>
  <si>
    <t>https://podminky.urs.cz/item/CS_URS_2022_02/451595111</t>
  </si>
  <si>
    <t>"lože pro potrubí mimo těleso hráze, délka x šířka x tloušťka vrstvy</t>
  </si>
  <si>
    <t>10,69*1,0*0,1</t>
  </si>
  <si>
    <t>"lože pod šachtu R1, délka * šířka * tloušťka vrstvy</t>
  </si>
  <si>
    <t>1,2*1,2*0,1</t>
  </si>
  <si>
    <t>871370310</t>
  </si>
  <si>
    <t>Montáž kanalizačního potrubí z plastů z polypropylenu PP hladkého plnostěnného SN 10 DN 300</t>
  </si>
  <si>
    <t>1032462346</t>
  </si>
  <si>
    <t>https://podminky.urs.cz/item/CS_URS_2022_02/871370310</t>
  </si>
  <si>
    <t>"výpustné potrubí v tělese hráze</t>
  </si>
  <si>
    <t>18,41</t>
  </si>
  <si>
    <t>"výpustné potrubí pod hrází</t>
  </si>
  <si>
    <t>10,69</t>
  </si>
  <si>
    <t>28617022</t>
  </si>
  <si>
    <t>trubka kanalizační PP plnostěnná třívrstvá DN 300x6000mm SN10</t>
  </si>
  <si>
    <t>-581096788</t>
  </si>
  <si>
    <t>29,1*1,015 'Přepočtené koeficientem množství</t>
  </si>
  <si>
    <t>894411311</t>
  </si>
  <si>
    <t>Osazení betonových nebo železobetonových dílců pro šachty skruží rovných</t>
  </si>
  <si>
    <t>kus</t>
  </si>
  <si>
    <t>340361868</t>
  </si>
  <si>
    <t>https://podminky.urs.cz/item/CS_URS_2022_02/894411311</t>
  </si>
  <si>
    <t>"dílce revizní šachty R1</t>
  </si>
  <si>
    <t>2,0</t>
  </si>
  <si>
    <t>59224161</t>
  </si>
  <si>
    <t>skruž kanalizační s ocelovými stupadly 100x50x12cm</t>
  </si>
  <si>
    <t>-19980058</t>
  </si>
  <si>
    <t>894414111</t>
  </si>
  <si>
    <t>Osazení betonových nebo železobetonových dílců pro šachty skruží základových (dno)</t>
  </si>
  <si>
    <t>647678596</t>
  </si>
  <si>
    <t>https://podminky.urs.cz/item/CS_URS_2022_02/894414111</t>
  </si>
  <si>
    <t>"dno revizní šachty R1</t>
  </si>
  <si>
    <t>59224337</t>
  </si>
  <si>
    <t>dno betonové šachty kanalizační přímé 100x60x40cm</t>
  </si>
  <si>
    <t>39876383</t>
  </si>
  <si>
    <t>894414211</t>
  </si>
  <si>
    <t>Osazení betonových nebo železobetonových dílců pro šachty desek zákrytových</t>
  </si>
  <si>
    <t>1469606681</t>
  </si>
  <si>
    <t>https://podminky.urs.cz/item/CS_URS_2022_02/894414211</t>
  </si>
  <si>
    <t>"zákrytová deska revizní šachty R1</t>
  </si>
  <si>
    <t>59225780</t>
  </si>
  <si>
    <t>deska betonová zákrytová na skruž půlená 118x7,5cm</t>
  </si>
  <si>
    <t>-905139662</t>
  </si>
  <si>
    <t>899623151</t>
  </si>
  <si>
    <t>Obetonování potrubí nebo zdiva stok betonem prostým v otevřeném výkopu, betonem tř. C 16/20</t>
  </si>
  <si>
    <t>1948368342</t>
  </si>
  <si>
    <t>https://podminky.urs.cz/item/CS_URS_2022_02/899623151</t>
  </si>
  <si>
    <t>"obetonování potrubí v tělese hráze, plocha v příčném řezu x délka</t>
  </si>
  <si>
    <t>0,184*18,41</t>
  </si>
  <si>
    <t>"obetonování potrubí pod hrází, plocha v příčném řezu x délka</t>
  </si>
  <si>
    <t>0,184*10,69</t>
  </si>
  <si>
    <t>899643111</t>
  </si>
  <si>
    <t>Bednění pro obetonování potrubí v otevřeném výkopu</t>
  </si>
  <si>
    <t>1352590747</t>
  </si>
  <si>
    <t>https://podminky.urs.cz/item/CS_URS_2022_02/899643111</t>
  </si>
  <si>
    <t xml:space="preserve">"bednění pro obetonování potrubí v tělese hráze, 2x výška  stěny x délka</t>
  </si>
  <si>
    <t>2*(0,1+0,342+0,1)*18,41</t>
  </si>
  <si>
    <t xml:space="preserve">"bednění pro obetonování potrubí pod hrází, 2x výška  stěny x délka</t>
  </si>
  <si>
    <t>2*(0,1+0,342+0,1)*10,69</t>
  </si>
  <si>
    <t>934956122</t>
  </si>
  <si>
    <t>Přepadová a ochranná zařízení nádrží dřevěná hradítka (dluže požeráku) š.150 mm, bez nátěru, s potřebným kováním z dubového dřeva, tl. 30 mm</t>
  </si>
  <si>
    <t>27081513</t>
  </si>
  <si>
    <t>https://podminky.urs.cz/item/CS_URS_2022_02/934956122</t>
  </si>
  <si>
    <t>"dluže požeráku, délka x šířka</t>
  </si>
  <si>
    <t>(2,55*0,45)+(2,8*0,45)</t>
  </si>
  <si>
    <t>936501111</t>
  </si>
  <si>
    <t>Limnigrafická lať osazená v jakémkoliv sklonu</t>
  </si>
  <si>
    <t>1070393871</t>
  </si>
  <si>
    <t>https://podminky.urs.cz/item/CS_URS_2022_02/936501111</t>
  </si>
  <si>
    <t>"vodočet osazená na tělese požeráku</t>
  </si>
  <si>
    <t>4,0</t>
  </si>
  <si>
    <t>SPC 1</t>
  </si>
  <si>
    <t>D + M Požerák prefabrikovaný betonový 590 x 590 mm polootevřený, hmotnost 1792 kg_x000d_
celková délka 3500 mm_x000d_
včetně dna, ukotvení lávky, uzamykatelného poklopu a lanových závěsů pro ukotvení_x000d_
všechny ocelové části pozinkované</t>
  </si>
  <si>
    <t>-584346137</t>
  </si>
  <si>
    <t>25</t>
  </si>
  <si>
    <t>D + M česle ocelové pozinkované výška 500 mm, šířka 450 mm, šířka průlin 10 mm</t>
  </si>
  <si>
    <t>-474056594</t>
  </si>
  <si>
    <t>26</t>
  </si>
  <si>
    <t>998321011</t>
  </si>
  <si>
    <t>Přesun hmot pro objekty hráze přehradní zemní a kamenité dopravní vzdálenost do 500 m</t>
  </si>
  <si>
    <t>-2119434335</t>
  </si>
  <si>
    <t>https://podminky.urs.cz/item/CS_URS_2022_02/998321011</t>
  </si>
  <si>
    <t>OST</t>
  </si>
  <si>
    <t>Ostatní</t>
  </si>
  <si>
    <t>27</t>
  </si>
  <si>
    <t>900-02</t>
  </si>
  <si>
    <t xml:space="preserve">D + M Lávka k požeráku, ocelová, šířka 0,6 m; 2x I 160, oboustranné ocelové zábradlí výšky 1,0 m, povrchová úprava žárově zinkováno; pochůzná plocha ocelové pozinkované pororošty_x000d_
</t>
  </si>
  <si>
    <t>512</t>
  </si>
  <si>
    <t>2102077656</t>
  </si>
  <si>
    <t>"lávka k požeráku, délka 9,04 m</t>
  </si>
  <si>
    <t>9,04</t>
  </si>
  <si>
    <t>SO 06 - Schodiště</t>
  </si>
  <si>
    <t>182251101</t>
  </si>
  <si>
    <t>Svahování trvalých svahů do projektovaných profilů strojně s potřebným přemístěním výkopku při svahování násypů v jakékoliv hornině</t>
  </si>
  <si>
    <t>-1700100831</t>
  </si>
  <si>
    <t>https://podminky.urs.cz/item/CS_URS_2022_02/182251101</t>
  </si>
  <si>
    <t>"plocha pod schodištěm, déka x šířka</t>
  </si>
  <si>
    <t>9,0*2,6</t>
  </si>
  <si>
    <t>-1495765360</t>
  </si>
  <si>
    <t>"podklad pod schodiště, počet stupňů * délka * šířka * tloušťka vrstvy</t>
  </si>
  <si>
    <t>15*2,0*0,6*0,15</t>
  </si>
  <si>
    <t>"nástupní betonový stupeň, délka * šířka * hloubka</t>
  </si>
  <si>
    <t>2,0*0,25*0,65</t>
  </si>
  <si>
    <t>"podklad pod poslední stupeň, délka * šířka * hloubka</t>
  </si>
  <si>
    <t>2,0*0,6*0,25</t>
  </si>
  <si>
    <t>326215212</t>
  </si>
  <si>
    <t>Zdivo hradících konstrukcí z lomového kamene štípaného nebo ručně vybíraného na maltu včetně spárování z pravidelných kamenů objemu 1 kusu kamene do 0,02 m3</t>
  </si>
  <si>
    <t>-1971928181</t>
  </si>
  <si>
    <t>https://podminky.urs.cz/item/CS_URS_2022_02/326215212</t>
  </si>
  <si>
    <t>"opěrné zídky schodiště, 2* délka * šířka * hloubka</t>
  </si>
  <si>
    <t>2*8,82*0,3*0,65</t>
  </si>
  <si>
    <t>326215912</t>
  </si>
  <si>
    <t>Zdivo hradících konstrukcí z lomového kamene štípaného nebo ručně vybíraného na maltu včetně spárování Příplatek k cenám za lícování zdiva oboustranné</t>
  </si>
  <si>
    <t>-1082899173</t>
  </si>
  <si>
    <t>https://podminky.urs.cz/item/CS_URS_2022_02/326215912</t>
  </si>
  <si>
    <t>326215921</t>
  </si>
  <si>
    <t>Zdivo hradících konstrukcí z lomového kamene štípaného nebo ručně vybíraného na maltu včetně spárování Příplatek k cenám za vytvoření hrany zdiva (rohu) vodorovné</t>
  </si>
  <si>
    <t>-345197163</t>
  </si>
  <si>
    <t>https://podminky.urs.cz/item/CS_URS_2022_02/326215921</t>
  </si>
  <si>
    <t>"opěrné zídky schodiště, 2* délka, 2 hrany na zídku</t>
  </si>
  <si>
    <t>2*8,82*2</t>
  </si>
  <si>
    <t>326215922</t>
  </si>
  <si>
    <t>Zdivo hradících konstrukcí z lomového kamene štípaného nebo ručně vybíraného na maltu včetně spárování Příplatek k cenám za vytvoření hrany zdiva (rohu) svislé</t>
  </si>
  <si>
    <t>-1905671236</t>
  </si>
  <si>
    <t>https://podminky.urs.cz/item/CS_URS_2022_02/326215922</t>
  </si>
  <si>
    <t>"opěrné zídky schodiště, 2* hloubka, 4 hrany za zídku</t>
  </si>
  <si>
    <t>2*0,65*4</t>
  </si>
  <si>
    <t>465210122</t>
  </si>
  <si>
    <t>Schody z lomového kamene lomařsky upraveného pro dlažbu na cementovou maltu, s vyspárováním cementovou maltou, tl. kamene 250 mm</t>
  </si>
  <si>
    <t>1755040545</t>
  </si>
  <si>
    <t>https://podminky.urs.cz/item/CS_URS_2022_02/465210122</t>
  </si>
  <si>
    <t>"plocha schodiště, déka x šířka</t>
  </si>
  <si>
    <t>8,65*2,6</t>
  </si>
  <si>
    <t>-2123837206</t>
  </si>
  <si>
    <t>SO 07 - Nátokové koryto</t>
  </si>
  <si>
    <t>-991922250</t>
  </si>
  <si>
    <t>"výkop pro nátokové koryto, dle bilance (B.STZ)</t>
  </si>
  <si>
    <t>64,0</t>
  </si>
  <si>
    <t>-1768371766</t>
  </si>
  <si>
    <t>"výkop pro propojovací potrubí, hloubka 0,8 m, šířka výkopu 1 m, délka 7,58 m</t>
  </si>
  <si>
    <t>0,8*1,0*7,58</t>
  </si>
  <si>
    <t>-531400208</t>
  </si>
  <si>
    <t>"výkopek pro nátokové koryto, dle bilance (B.STZ)</t>
  </si>
  <si>
    <t>"materiál pro ohumusování nátokového koryta, dle bilance (B.STZ)</t>
  </si>
  <si>
    <t>17,6</t>
  </si>
  <si>
    <t>"výkopek pro propojovací potrubí, hloubka 0,8 m, šířka výkopu 1 m, délka 7,58 m</t>
  </si>
  <si>
    <t>-1541808069</t>
  </si>
  <si>
    <t>"nakládníní materiálu pro ohumusování nátokového koryta, dle bilance (B.STZ)</t>
  </si>
  <si>
    <t>120637003</t>
  </si>
  <si>
    <t>"výkopek z nátokového koryta uložený na mezideponii, dle bilance (B.STZ)</t>
  </si>
  <si>
    <t>-955741627</t>
  </si>
  <si>
    <t>"zpětný zásyp výkopu pro propojovací potrubí, hloubka 0,8 m, šířka výkopu 1 m, délka 7,58 m</t>
  </si>
  <si>
    <t>-242976098</t>
  </si>
  <si>
    <t>"úprava dna koryta, délka * šířka</t>
  </si>
  <si>
    <t>29,3*0,5</t>
  </si>
  <si>
    <t>1086098971</t>
  </si>
  <si>
    <t>"svahy koryta, odečteno planimetrováním (ACad)</t>
  </si>
  <si>
    <t>58,02+52,83</t>
  </si>
  <si>
    <t>2033809165</t>
  </si>
  <si>
    <t>"rozprostření ornice na svahy koryta, odečteno planimetrováním (ACad)</t>
  </si>
  <si>
    <t>55,57+49,1</t>
  </si>
  <si>
    <t>2036934540</t>
  </si>
  <si>
    <t>"opevnění svahů koryta, pdečteno planimetrováním (ACad)</t>
  </si>
  <si>
    <t>1098237192</t>
  </si>
  <si>
    <t>-1691045398</t>
  </si>
  <si>
    <t>"betonové čelo ukončující stávající melioraci, výška 3,1 m, šířka 0,4 m, délka 6,0 m</t>
  </si>
  <si>
    <t>3,1*0,4*6,0</t>
  </si>
  <si>
    <t>-442254438</t>
  </si>
  <si>
    <t>2*3,1*6,0"čelní stěny</t>
  </si>
  <si>
    <t>2*3,1*0,4"boční stěny</t>
  </si>
  <si>
    <t>1099794854</t>
  </si>
  <si>
    <t>-934667964</t>
  </si>
  <si>
    <t>"zábradlí betonového čela, délka 5,9 m, dle PD</t>
  </si>
  <si>
    <t>5,9</t>
  </si>
  <si>
    <t>42345771</t>
  </si>
  <si>
    <t>"lože pro propojovací potrubí, tl. vrstvy 0,1 m, šířka výkopu 1 m, délka 7,58 m</t>
  </si>
  <si>
    <t>0,1*1,0*7,58</t>
  </si>
  <si>
    <t>973605651</t>
  </si>
  <si>
    <t>"opevnění koryta, tl. vrstvy 0,3 m, plocha odečtená planimetrováním (ACad)</t>
  </si>
  <si>
    <t>6,0*0,3"u betonového čela</t>
  </si>
  <si>
    <t>3,8*0,3"u vyústění potrubí</t>
  </si>
  <si>
    <t>871350310</t>
  </si>
  <si>
    <t>Montáž kanalizačního potrubí z plastů z polypropylenu PP hladkého plnostěnného SN 10 DN 200</t>
  </si>
  <si>
    <t>2043394051</t>
  </si>
  <si>
    <t>https://podminky.urs.cz/item/CS_URS_2022_02/871350310</t>
  </si>
  <si>
    <t>"propojovací potrubí</t>
  </si>
  <si>
    <t>7,58</t>
  </si>
  <si>
    <t>28617020</t>
  </si>
  <si>
    <t>trubka kanalizační PP plnostěnná třívrstvá DN 200x6000mm SN10</t>
  </si>
  <si>
    <t>-1248785396</t>
  </si>
  <si>
    <t>7,58*1,015 'Přepočtené koeficientem množství</t>
  </si>
  <si>
    <t>-1274517003</t>
  </si>
  <si>
    <t>SO 08 - Odstranění meliorace a odstranění cesty</t>
  </si>
  <si>
    <t xml:space="preserve">    997 - Přesun sutě</t>
  </si>
  <si>
    <t>122151102</t>
  </si>
  <si>
    <t>Odkopávky a prokopávky nezapažené strojně v hornině třídy těžitelnosti I skupiny 1 a 2 přes 20 do 50 m3</t>
  </si>
  <si>
    <t>1569328503</t>
  </si>
  <si>
    <t>https://podminky.urs.cz/item/CS_URS_2022_02/122151102</t>
  </si>
  <si>
    <t>"odstranění násypu stávající polní cesty, dle bilance</t>
  </si>
  <si>
    <t xml:space="preserve">33,2 </t>
  </si>
  <si>
    <t>162251101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</si>
  <si>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</si>
  <si>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-642636347</t>
  </si>
  <si>
    <t>https://podminky.urs.cz/item/CS_URS_2022_02/162251101</t>
  </si>
  <si>
    <t>"materiál z odstranění násypu stávající polní cesty, dle bilance</t>
  </si>
  <si>
    <t>624388984</t>
  </si>
  <si>
    <t>"výkopek z násypu stávající polní cesty, dle bilance</t>
  </si>
  <si>
    <t>167151103</t>
  </si>
  <si>
    <t>Nakládání, skládání a překládání neulehlého výkopku nebo sypaniny strojně nakládání, množství do 100 m3, z horniny třídy těžitelnosti III, skupiny 6 a 7</t>
  </si>
  <si>
    <t>-785486035</t>
  </si>
  <si>
    <t>https://podminky.urs.cz/item/CS_URS_2022_02/167151103</t>
  </si>
  <si>
    <t xml:space="preserve">"betonové potrubí  DN 300 v délce 116,0 m</t>
  </si>
  <si>
    <t>(PI*116*(0,18*0,18-0,15*0,15))</t>
  </si>
  <si>
    <t>"betonová šachta DN 1000, hlouka 2,6 m a 2,0 m</t>
  </si>
  <si>
    <t>(PI*2,6*(0,75*0,75-0,5*0,5))+2*(PI*0,75*0,75*0,12)"šachta hloubky 2,6 m, včetně dna a zákrytové desky</t>
  </si>
  <si>
    <t>(PI*2,0*(0,75*0,75-0,5*0,5))+2*(PI*0,75*0,75*0,12)"šachta hloubky 2,0 m, včetně dna a zákrytové desky</t>
  </si>
  <si>
    <t>"meliorační potrubí cihelné, délka 82,0 m</t>
  </si>
  <si>
    <t>(PI*82*(0,09*0,09-0,05*0,05))</t>
  </si>
  <si>
    <t>171151103</t>
  </si>
  <si>
    <t>Uložení sypanin do násypů strojně s rozprostřením sypaniny ve vrstvách a s hrubým urovnáním zhutněných z hornin soudržných jakékoliv třídy těžitelnosti</t>
  </si>
  <si>
    <t>-1089733011</t>
  </si>
  <si>
    <t>https://podminky.urs.cz/item/CS_URS_2022_02/171151103</t>
  </si>
  <si>
    <t>"rozprostření materiálu násypu stávající polní cesty, dle bilance</t>
  </si>
  <si>
    <t>94620002</t>
  </si>
  <si>
    <t>poplatek za uložení stavebního odpadu betonového zatříděného kódem 17 01 01</t>
  </si>
  <si>
    <t>-445767334</t>
  </si>
  <si>
    <t>(PI*116*(0,18*0,18-0,15*0,15))*0,001*2800</t>
  </si>
  <si>
    <t>((PI*2,6*(0,75*0,75-0,5*0,5))+2*(PI*0,75*0,75*0,12))*0,001*2800"šachta hloubky 2,6 m, včetně dna a zákrytové desky</t>
  </si>
  <si>
    <t>((PI*2,0*(0,75*0,75-0,5*0,5))+2*(PI*0,75*0,75*0,12))*0,001*2800"šachta hloubky 2,0 m, včetně dna a zákrytové desky</t>
  </si>
  <si>
    <t>94620006</t>
  </si>
  <si>
    <t>poplatek za uložení stavebního odpadu směsí nebo oddělených frakcí betonu, cihel, tašek a keramických výrobků zatříděného kódem 17 01 07</t>
  </si>
  <si>
    <t>-1362070637</t>
  </si>
  <si>
    <t>"meliorační potrubí cihelné, délka 82,0 m, 2 000 kg/m3</t>
  </si>
  <si>
    <t>(PI*82*(0,09*0,09-0,05*0,05))*0,001*2000</t>
  </si>
  <si>
    <t>986837036</t>
  </si>
  <si>
    <t>"rozprostření násypu stávající polní cesty, dle bilance</t>
  </si>
  <si>
    <t>332,0</t>
  </si>
  <si>
    <t>1379035451</t>
  </si>
  <si>
    <t>"rozprostření ornice v tl. vrstvy 0,15 m v místě rozhrnutí materiálu z polní cesty, plocha dle PD (B.STZ)</t>
  </si>
  <si>
    <t>799135891</t>
  </si>
  <si>
    <t>"založení trávníku na místě rozhnutí materálu z polní cesty, plocha dle PD (B.STZ)</t>
  </si>
  <si>
    <t>-1659527130</t>
  </si>
  <si>
    <t>960111221</t>
  </si>
  <si>
    <t>Bourání konstrukcí vodních staveb z hladiny, s naložením vybouraných hmot a suti na dopravní prostředek nebo s odklizením na hromady do vzdálenosti 20 m z dílců prefabrikovaných betonových a železobetonových</t>
  </si>
  <si>
    <t>1663132628</t>
  </si>
  <si>
    <t>https://podminky.urs.cz/item/CS_URS_2022_02/960111221</t>
  </si>
  <si>
    <t>960211251</t>
  </si>
  <si>
    <t>Bourání konstrukcí vodních staveb z hladiny, s naložením vybouraných hmot a suti na dopravní prostředek nebo s odklizením na hromady do vzdálenosti 20 m zděných z kamene nebo z cihel</t>
  </si>
  <si>
    <t>302982337</t>
  </si>
  <si>
    <t>https://podminky.urs.cz/item/CS_URS_2022_02/960211251</t>
  </si>
  <si>
    <t>997</t>
  </si>
  <si>
    <t>Přesun sutě</t>
  </si>
  <si>
    <t>997321511</t>
  </si>
  <si>
    <t>Vodorovná doprava suti a vybouraných hmot bez naložení, s vyložením a hrubým urovnáním po suchu, na vzdálenost do 1 km</t>
  </si>
  <si>
    <t>1269039708</t>
  </si>
  <si>
    <t>https://podminky.urs.cz/item/CS_URS_2022_02/997321511</t>
  </si>
  <si>
    <t>997321519</t>
  </si>
  <si>
    <t>Vodorovná doprava suti a vybouraných hmot bez naložení, s vyložením a hrubým urovnáním po suchu, na vzdálenost Příplatek k cenám za každý další i započatý 1 km přes 1 km</t>
  </si>
  <si>
    <t>-1883503954</t>
  </si>
  <si>
    <t>https://podminky.urs.cz/item/CS_URS_2022_02/997321519</t>
  </si>
  <si>
    <t>"předpokládaná vzdálenost skládky stavebního odpadu 33 km</t>
  </si>
  <si>
    <t>33*25,781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</si>
  <si>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</si>
  <si>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</si>
  <si>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</si>
  <si>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VRN9 - Ostatní náklady</t>
  </si>
  <si>
    <t>VRN1</t>
  </si>
  <si>
    <t>Průzkumné, geodetické a projektové práce</t>
  </si>
  <si>
    <t>012103000</t>
  </si>
  <si>
    <t>Geodetické práce před výstavbou</t>
  </si>
  <si>
    <t>kpl</t>
  </si>
  <si>
    <t>-1221997532</t>
  </si>
  <si>
    <t>https://podminky.urs.cz/item/CS_URS_2022_02/012103000</t>
  </si>
  <si>
    <t>P</t>
  </si>
  <si>
    <t>Poznámka k položce:_x000d_
Veškeré geodetické činnosti spojené s vytýčením stavebních objektů, inženýrských objektů a inženýrských sítí (vč. úhrady za jejich vytýčení)._x000d_
Geodetocké vytýčení staveniště v terénu před zahájením stavebních prací (směrově, výškově).</t>
  </si>
  <si>
    <t>012303000</t>
  </si>
  <si>
    <t>Geodetické práce po výstavbě</t>
  </si>
  <si>
    <t>-1257332175</t>
  </si>
  <si>
    <t>https://podminky.urs.cz/item/CS_URS_2022_02/012303000</t>
  </si>
  <si>
    <t>Poznámka k položce:_x000d_
Veškeré geodetické činnosti spojené se zdokumentováním skutečného provedení stavby, stavebních objektů, inženýrských objektů a inženýrských sítí.</t>
  </si>
  <si>
    <t>"zaměření skutečného provedení stavby</t>
  </si>
  <si>
    <t>012403000</t>
  </si>
  <si>
    <t>Kartografické práce</t>
  </si>
  <si>
    <t>1371440150</t>
  </si>
  <si>
    <t>https://podminky.urs.cz/item/CS_URS_2022_02/012403000</t>
  </si>
  <si>
    <t>"geometrický plán pro zápis vodního díla do KN</t>
  </si>
  <si>
    <t>013254000</t>
  </si>
  <si>
    <t>Dokumentace skutečného provedení stavby</t>
  </si>
  <si>
    <t>-29221706</t>
  </si>
  <si>
    <t>https://podminky.urs.cz/item/CS_URS_2022_02/013254000</t>
  </si>
  <si>
    <t>Poznámka k položce:_x000d_
Vyhotovení dokumentace skutečného provedení stavby v rozsahu a podrobnosti dle zadávací dokumentace. Dodavatel provádí tyto projekční práce průběžně po celou dobu realizace stavby. V elektronické i tištěné verzi v požadovaném počtu paré.</t>
  </si>
  <si>
    <t>013294000</t>
  </si>
  <si>
    <t>Ostatní dokumentace</t>
  </si>
  <si>
    <t>-1330600911</t>
  </si>
  <si>
    <t>https://podminky.urs.cz/item/CS_URS_2022_02/013294000</t>
  </si>
  <si>
    <t>Poznámka k položce:_x000d_
Veškeré jiné administrativní a správní úkony vyplývající ze zadávací dokumentaceveřejné zakázky nutné k řádnému dokončení a předání díla</t>
  </si>
  <si>
    <t>"manipulační řád</t>
  </si>
  <si>
    <t>277140311</t>
  </si>
  <si>
    <t>"dílenská dokumentace</t>
  </si>
  <si>
    <t>VRN2</t>
  </si>
  <si>
    <t>Příprava staveniště</t>
  </si>
  <si>
    <t>020001000</t>
  </si>
  <si>
    <t>-1590729361</t>
  </si>
  <si>
    <t>https://podminky.urs.cz/item/CS_URS_2022_02/020001000</t>
  </si>
  <si>
    <t>Poznámka k položce:_x000d_
Ochrana stávajících objektů, ochrana stávající zeleně</t>
  </si>
  <si>
    <t>VRN3</t>
  </si>
  <si>
    <t>Zařízení staveniště</t>
  </si>
  <si>
    <t>032002000</t>
  </si>
  <si>
    <t>Vybavení staveniště</t>
  </si>
  <si>
    <t>1795857361</t>
  </si>
  <si>
    <t>https://podminky.urs.cz/item/CS_URS_2022_02/032002000</t>
  </si>
  <si>
    <t>Poznámka k položce:_x000d_
součástí položky je zejména:_x000d_
náklady na stavební buňky (kanceláře, stavební sklady, mobilní WC apod.)_x000d_
zařízení provizorních komunikací (lávky, můstky, oplocení)_x000d_
skládky na staveništi_x000d_
zabezpečení staveniště (ohrazení provádených objektů a osvětlení staveniště)_x000d_
kontejnery na odpad_x000d_
Součástí je také:_x000d_
Zajištění bezpečnosti (BOZP) během výstavby_x000d_
Zpracování plánu oraganizace výstavby_x000d_
_x000d_
Návrh zařízení staveniště provede dodavatel stavby, daný návrh zohlední do jednotkové ceny této položky.</t>
  </si>
  <si>
    <t>039002000</t>
  </si>
  <si>
    <t>Zrušení zařízení staveniště</t>
  </si>
  <si>
    <t>1013609591</t>
  </si>
  <si>
    <t>https://podminky.urs.cz/item/CS_URS_2022_02/039002000</t>
  </si>
  <si>
    <t>Poznámka k položce:_x000d_
Zrušení zařízení stavenostě a uvedení plochy do původního stavu</t>
  </si>
  <si>
    <t>041903000</t>
  </si>
  <si>
    <t>Dozor jiné osoby</t>
  </si>
  <si>
    <t>-1152365206</t>
  </si>
  <si>
    <t>https://podminky.urs.cz/item/CS_URS_2022_02/041903000</t>
  </si>
  <si>
    <t>"součinnost geologa při provádění injektážní stěny a převzetí základové spáry</t>
  </si>
  <si>
    <t>VRN9</t>
  </si>
  <si>
    <t>Ostatní náklady</t>
  </si>
  <si>
    <t>091504000</t>
  </si>
  <si>
    <t>Náklady související s publikační činností</t>
  </si>
  <si>
    <t>-1294564836</t>
  </si>
  <si>
    <t>https://podminky.urs.cz/item/CS_URS_2022_02/091504000</t>
  </si>
  <si>
    <t xml:space="preserve">Poznámka k položce:_x000d_
Zajištění povinné publicity NPO dle přílohy č. 4 smlouvy o dílo na zhotovení stavby     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</si>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</sst>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1151125" TargetMode="External" /><Relationship Id="rId2" Type="http://schemas.openxmlformats.org/officeDocument/2006/relationships/hyperlink" Target="https://podminky.urs.cz/item/CS_URS_2022_02/122151104" TargetMode="External" /><Relationship Id="rId3" Type="http://schemas.openxmlformats.org/officeDocument/2006/relationships/hyperlink" Target="https://podminky.urs.cz/item/CS_URS_2022_02/162251102" TargetMode="External" /><Relationship Id="rId4" Type="http://schemas.openxmlformats.org/officeDocument/2006/relationships/hyperlink" Target="https://podminky.urs.cz/item/CS_URS_2022_02/162351103" TargetMode="External" /><Relationship Id="rId5" Type="http://schemas.openxmlformats.org/officeDocument/2006/relationships/hyperlink" Target="https://podminky.urs.cz/item/CS_URS_2022_02/167151101" TargetMode="External" /><Relationship Id="rId6" Type="http://schemas.openxmlformats.org/officeDocument/2006/relationships/hyperlink" Target="https://podminky.urs.cz/item/CS_URS_2022_02/171251101" TargetMode="External" /><Relationship Id="rId7" Type="http://schemas.openxmlformats.org/officeDocument/2006/relationships/hyperlink" Target="https://podminky.urs.cz/item/CS_URS_2022_02/171251201" TargetMode="External" /><Relationship Id="rId8" Type="http://schemas.openxmlformats.org/officeDocument/2006/relationships/hyperlink" Target="https://podminky.urs.cz/item/CS_URS_2022_02/181351103" TargetMode="External" /><Relationship Id="rId9" Type="http://schemas.openxmlformats.org/officeDocument/2006/relationships/hyperlink" Target="https://podminky.urs.cz/item/CS_URS_2022_02/181351113" TargetMode="External" /><Relationship Id="rId10" Type="http://schemas.openxmlformats.org/officeDocument/2006/relationships/hyperlink" Target="https://podminky.urs.cz/item/CS_URS_2022_02/181411121" TargetMode="External" /><Relationship Id="rId11" Type="http://schemas.openxmlformats.org/officeDocument/2006/relationships/hyperlink" Target="https://podminky.urs.cz/item/CS_URS_2022_02/181951112" TargetMode="External" /><Relationship Id="rId12" Type="http://schemas.openxmlformats.org/officeDocument/2006/relationships/hyperlink" Target="https://podminky.urs.cz/item/CS_URS_2022_02/182151111" TargetMode="External" /><Relationship Id="rId13" Type="http://schemas.openxmlformats.org/officeDocument/2006/relationships/hyperlink" Target="https://podminky.urs.cz/item/CS_URS_2022_02/998331011" TargetMode="External" /><Relationship Id="rId1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15001105" TargetMode="External" /><Relationship Id="rId2" Type="http://schemas.openxmlformats.org/officeDocument/2006/relationships/hyperlink" Target="https://podminky.urs.cz/item/CS_URS_2022_02/115101203" TargetMode="External" /><Relationship Id="rId3" Type="http://schemas.openxmlformats.org/officeDocument/2006/relationships/hyperlink" Target="https://podminky.urs.cz/item/CS_URS_2022_02/115101303" TargetMode="External" /><Relationship Id="rId4" Type="http://schemas.openxmlformats.org/officeDocument/2006/relationships/hyperlink" Target="https://podminky.urs.cz/item/CS_URS_2022_02/122151106" TargetMode="External" /><Relationship Id="rId5" Type="http://schemas.openxmlformats.org/officeDocument/2006/relationships/hyperlink" Target="https://podminky.urs.cz/item/CS_URS_2022_02/162251102" TargetMode="External" /><Relationship Id="rId6" Type="http://schemas.openxmlformats.org/officeDocument/2006/relationships/hyperlink" Target="https://podminky.urs.cz/item/CS_URS_2022_02/167151111" TargetMode="External" /><Relationship Id="rId7" Type="http://schemas.openxmlformats.org/officeDocument/2006/relationships/hyperlink" Target="https://podminky.urs.cz/item/CS_URS_2022_02/171103201" TargetMode="External" /><Relationship Id="rId8" Type="http://schemas.openxmlformats.org/officeDocument/2006/relationships/hyperlink" Target="https://podminky.urs.cz/item/CS_URS_2022_02/171151101" TargetMode="External" /><Relationship Id="rId9" Type="http://schemas.openxmlformats.org/officeDocument/2006/relationships/hyperlink" Target="https://podminky.urs.cz/item/CS_URS_2022_02/171152501" TargetMode="External" /><Relationship Id="rId10" Type="http://schemas.openxmlformats.org/officeDocument/2006/relationships/hyperlink" Target="https://podminky.urs.cz/item/CS_URS_2022_02/171251201" TargetMode="External" /><Relationship Id="rId11" Type="http://schemas.openxmlformats.org/officeDocument/2006/relationships/hyperlink" Target="https://podminky.urs.cz/item/CS_URS_2022_02/182351023" TargetMode="External" /><Relationship Id="rId12" Type="http://schemas.openxmlformats.org/officeDocument/2006/relationships/hyperlink" Target="https://podminky.urs.cz/item/CS_URS_2022_02/181451162" TargetMode="External" /><Relationship Id="rId13" Type="http://schemas.openxmlformats.org/officeDocument/2006/relationships/hyperlink" Target="https://podminky.urs.cz/item/CS_URS_2022_02/457571111" TargetMode="External" /><Relationship Id="rId14" Type="http://schemas.openxmlformats.org/officeDocument/2006/relationships/hyperlink" Target="https://podminky.urs.cz/item/CS_URS_2022_02/457572111" TargetMode="External" /><Relationship Id="rId15" Type="http://schemas.openxmlformats.org/officeDocument/2006/relationships/hyperlink" Target="https://podminky.urs.cz/item/CS_URS_2022_02/457562111" TargetMode="External" /><Relationship Id="rId16" Type="http://schemas.openxmlformats.org/officeDocument/2006/relationships/hyperlink" Target="https://podminky.urs.cz/item/CS_URS_2022_02/462511270" TargetMode="External" /><Relationship Id="rId17" Type="http://schemas.openxmlformats.org/officeDocument/2006/relationships/hyperlink" Target="https://podminky.urs.cz/item/CS_URS_2022_02/464511122" TargetMode="External" /><Relationship Id="rId18" Type="http://schemas.openxmlformats.org/officeDocument/2006/relationships/hyperlink" Target="https://podminky.urs.cz/item/CS_URS_2022_02/871238111" TargetMode="External" /><Relationship Id="rId19" Type="http://schemas.openxmlformats.org/officeDocument/2006/relationships/hyperlink" Target="https://podminky.urs.cz/item/CS_URS_2022_02/998331011" TargetMode="External" /><Relationship Id="rId20" Type="http://schemas.openxmlformats.org/officeDocument/2006/relationships/hyperlink" Target="https://podminky.urs.cz/item/CS_URS_2022_01/043154000" TargetMode="External" /><Relationship Id="rId21" Type="http://schemas.openxmlformats.org/officeDocument/2006/relationships/hyperlink" Target="https://podminky.urs.cz/item/CS_URS_2022_01/043194000" TargetMode="External" /><Relationship Id="rId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1251104" TargetMode="External" /><Relationship Id="rId2" Type="http://schemas.openxmlformats.org/officeDocument/2006/relationships/hyperlink" Target="https://podminky.urs.cz/item/CS_URS_2022_02/162251102" TargetMode="External" /><Relationship Id="rId3" Type="http://schemas.openxmlformats.org/officeDocument/2006/relationships/hyperlink" Target="https://podminky.urs.cz/item/CS_URS_2022_02/167151111" TargetMode="External" /><Relationship Id="rId4" Type="http://schemas.openxmlformats.org/officeDocument/2006/relationships/hyperlink" Target="https://podminky.urs.cz/item/CS_URS_2022_02/171103201" TargetMode="External" /><Relationship Id="rId5" Type="http://schemas.openxmlformats.org/officeDocument/2006/relationships/hyperlink" Target="https://podminky.urs.cz/item/CS_URS_2022_02/171151101" TargetMode="External" /><Relationship Id="rId6" Type="http://schemas.openxmlformats.org/officeDocument/2006/relationships/hyperlink" Target="https://podminky.urs.cz/item/CS_URS_2022_02/171251201" TargetMode="External" /><Relationship Id="rId7" Type="http://schemas.openxmlformats.org/officeDocument/2006/relationships/hyperlink" Target="https://podminky.urs.cz/item/CS_URS_2022_02/181951112" TargetMode="External" /><Relationship Id="rId8" Type="http://schemas.openxmlformats.org/officeDocument/2006/relationships/hyperlink" Target="https://podminky.urs.cz/item/CS_URS_2022_02/274315223" TargetMode="External" /><Relationship Id="rId9" Type="http://schemas.openxmlformats.org/officeDocument/2006/relationships/hyperlink" Target="https://podminky.urs.cz/item/CS_URS_2022_02/321311115" TargetMode="External" /><Relationship Id="rId10" Type="http://schemas.openxmlformats.org/officeDocument/2006/relationships/hyperlink" Target="https://podminky.urs.cz/item/CS_URS_2022_02/321321116" TargetMode="External" /><Relationship Id="rId11" Type="http://schemas.openxmlformats.org/officeDocument/2006/relationships/hyperlink" Target="https://podminky.urs.cz/item/CS_URS_2022_02/321351010" TargetMode="External" /><Relationship Id="rId12" Type="http://schemas.openxmlformats.org/officeDocument/2006/relationships/hyperlink" Target="https://podminky.urs.cz/item/CS_URS_2022_02/321351020" TargetMode="External" /><Relationship Id="rId13" Type="http://schemas.openxmlformats.org/officeDocument/2006/relationships/hyperlink" Target="https://podminky.urs.cz/item/CS_URS_2022_02/321352010" TargetMode="External" /><Relationship Id="rId14" Type="http://schemas.openxmlformats.org/officeDocument/2006/relationships/hyperlink" Target="https://podminky.urs.cz/item/CS_URS_2022_02/321352020" TargetMode="External" /><Relationship Id="rId15" Type="http://schemas.openxmlformats.org/officeDocument/2006/relationships/hyperlink" Target="https://podminky.urs.cz/item/CS_URS_2022_02/321368211" TargetMode="External" /><Relationship Id="rId16" Type="http://schemas.openxmlformats.org/officeDocument/2006/relationships/hyperlink" Target="https://podminky.urs.cz/item/CS_URS_2022_02/348942141" TargetMode="External" /><Relationship Id="rId17" Type="http://schemas.openxmlformats.org/officeDocument/2006/relationships/hyperlink" Target="https://podminky.urs.cz/item/CS_URS_2022_02/465513328" TargetMode="External" /><Relationship Id="rId18" Type="http://schemas.openxmlformats.org/officeDocument/2006/relationships/hyperlink" Target="https://podminky.urs.cz/item/CS_URS_2022_02/998331011" TargetMode="External" /><Relationship Id="rId19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2154203" TargetMode="External" /><Relationship Id="rId2" Type="http://schemas.openxmlformats.org/officeDocument/2006/relationships/hyperlink" Target="https://podminky.urs.cz/item/CS_URS_2022_02/162251102" TargetMode="External" /><Relationship Id="rId3" Type="http://schemas.openxmlformats.org/officeDocument/2006/relationships/hyperlink" Target="https://podminky.urs.cz/item/CS_URS_2022_02/171251201" TargetMode="External" /><Relationship Id="rId4" Type="http://schemas.openxmlformats.org/officeDocument/2006/relationships/hyperlink" Target="https://podminky.urs.cz/item/CS_URS_2022_02/174151101" TargetMode="External" /><Relationship Id="rId5" Type="http://schemas.openxmlformats.org/officeDocument/2006/relationships/hyperlink" Target="https://podminky.urs.cz/item/CS_URS_2022_02/181951112" TargetMode="External" /><Relationship Id="rId6" Type="http://schemas.openxmlformats.org/officeDocument/2006/relationships/hyperlink" Target="https://podminky.urs.cz/item/CS_URS_2022_02/275315223" TargetMode="External" /><Relationship Id="rId7" Type="http://schemas.openxmlformats.org/officeDocument/2006/relationships/hyperlink" Target="https://podminky.urs.cz/item/CS_URS_2022_02/275315412" TargetMode="External" /><Relationship Id="rId8" Type="http://schemas.openxmlformats.org/officeDocument/2006/relationships/hyperlink" Target="https://podminky.urs.cz/item/CS_URS_2022_02/275351111" TargetMode="External" /><Relationship Id="rId9" Type="http://schemas.openxmlformats.org/officeDocument/2006/relationships/hyperlink" Target="https://podminky.urs.cz/item/CS_URS_2022_02/320101112" TargetMode="External" /><Relationship Id="rId10" Type="http://schemas.openxmlformats.org/officeDocument/2006/relationships/hyperlink" Target="https://podminky.urs.cz/item/CS_URS_2022_02/321368211" TargetMode="External" /><Relationship Id="rId11" Type="http://schemas.openxmlformats.org/officeDocument/2006/relationships/hyperlink" Target="https://podminky.urs.cz/item/CS_URS_2022_02/451595111" TargetMode="External" /><Relationship Id="rId12" Type="http://schemas.openxmlformats.org/officeDocument/2006/relationships/hyperlink" Target="https://podminky.urs.cz/item/CS_URS_2022_02/871370310" TargetMode="External" /><Relationship Id="rId13" Type="http://schemas.openxmlformats.org/officeDocument/2006/relationships/hyperlink" Target="https://podminky.urs.cz/item/CS_URS_2022_02/894411311" TargetMode="External" /><Relationship Id="rId14" Type="http://schemas.openxmlformats.org/officeDocument/2006/relationships/hyperlink" Target="https://podminky.urs.cz/item/CS_URS_2022_02/894414111" TargetMode="External" /><Relationship Id="rId15" Type="http://schemas.openxmlformats.org/officeDocument/2006/relationships/hyperlink" Target="https://podminky.urs.cz/item/CS_URS_2022_02/894414211" TargetMode="External" /><Relationship Id="rId16" Type="http://schemas.openxmlformats.org/officeDocument/2006/relationships/hyperlink" Target="https://podminky.urs.cz/item/CS_URS_2022_02/899623151" TargetMode="External" /><Relationship Id="rId17" Type="http://schemas.openxmlformats.org/officeDocument/2006/relationships/hyperlink" Target="https://podminky.urs.cz/item/CS_URS_2022_02/899643111" TargetMode="External" /><Relationship Id="rId18" Type="http://schemas.openxmlformats.org/officeDocument/2006/relationships/hyperlink" Target="https://podminky.urs.cz/item/CS_URS_2022_02/934956122" TargetMode="External" /><Relationship Id="rId19" Type="http://schemas.openxmlformats.org/officeDocument/2006/relationships/hyperlink" Target="https://podminky.urs.cz/item/CS_URS_2022_02/936501111" TargetMode="External" /><Relationship Id="rId20" Type="http://schemas.openxmlformats.org/officeDocument/2006/relationships/hyperlink" Target="https://podminky.urs.cz/item/CS_URS_2022_02/998321011" TargetMode="External" /><Relationship Id="rId2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82251101" TargetMode="External" /><Relationship Id="rId2" Type="http://schemas.openxmlformats.org/officeDocument/2006/relationships/hyperlink" Target="https://podminky.urs.cz/item/CS_URS_2022_02/275315412" TargetMode="External" /><Relationship Id="rId3" Type="http://schemas.openxmlformats.org/officeDocument/2006/relationships/hyperlink" Target="https://podminky.urs.cz/item/CS_URS_2022_02/326215212" TargetMode="External" /><Relationship Id="rId4" Type="http://schemas.openxmlformats.org/officeDocument/2006/relationships/hyperlink" Target="https://podminky.urs.cz/item/CS_URS_2022_02/326215912" TargetMode="External" /><Relationship Id="rId5" Type="http://schemas.openxmlformats.org/officeDocument/2006/relationships/hyperlink" Target="https://podminky.urs.cz/item/CS_URS_2022_02/326215921" TargetMode="External" /><Relationship Id="rId6" Type="http://schemas.openxmlformats.org/officeDocument/2006/relationships/hyperlink" Target="https://podminky.urs.cz/item/CS_URS_2022_02/326215922" TargetMode="External" /><Relationship Id="rId7" Type="http://schemas.openxmlformats.org/officeDocument/2006/relationships/hyperlink" Target="https://podminky.urs.cz/item/CS_URS_2022_02/465210122" TargetMode="External" /><Relationship Id="rId8" Type="http://schemas.openxmlformats.org/officeDocument/2006/relationships/hyperlink" Target="https://podminky.urs.cz/item/CS_URS_2022_02/998331011" TargetMode="External" /><Relationship Id="rId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31251104" TargetMode="External" /><Relationship Id="rId2" Type="http://schemas.openxmlformats.org/officeDocument/2006/relationships/hyperlink" Target="https://podminky.urs.cz/item/CS_URS_2022_02/132154203" TargetMode="External" /><Relationship Id="rId3" Type="http://schemas.openxmlformats.org/officeDocument/2006/relationships/hyperlink" Target="https://podminky.urs.cz/item/CS_URS_2022_02/162251102" TargetMode="External" /><Relationship Id="rId4" Type="http://schemas.openxmlformats.org/officeDocument/2006/relationships/hyperlink" Target="https://podminky.urs.cz/item/CS_URS_2022_02/167151111" TargetMode="External" /><Relationship Id="rId5" Type="http://schemas.openxmlformats.org/officeDocument/2006/relationships/hyperlink" Target="https://podminky.urs.cz/item/CS_URS_2022_02/171251201" TargetMode="External" /><Relationship Id="rId6" Type="http://schemas.openxmlformats.org/officeDocument/2006/relationships/hyperlink" Target="https://podminky.urs.cz/item/CS_URS_2022_02/174151101" TargetMode="External" /><Relationship Id="rId7" Type="http://schemas.openxmlformats.org/officeDocument/2006/relationships/hyperlink" Target="https://podminky.urs.cz/item/CS_URS_2022_02/181951112" TargetMode="External" /><Relationship Id="rId8" Type="http://schemas.openxmlformats.org/officeDocument/2006/relationships/hyperlink" Target="https://podminky.urs.cz/item/CS_URS_2022_02/182151111" TargetMode="External" /><Relationship Id="rId9" Type="http://schemas.openxmlformats.org/officeDocument/2006/relationships/hyperlink" Target="https://podminky.urs.cz/item/CS_URS_2022_02/182351023" TargetMode="External" /><Relationship Id="rId10" Type="http://schemas.openxmlformats.org/officeDocument/2006/relationships/hyperlink" Target="https://podminky.urs.cz/item/CS_URS_2022_02/181451162" TargetMode="External" /><Relationship Id="rId11" Type="http://schemas.openxmlformats.org/officeDocument/2006/relationships/hyperlink" Target="https://podminky.urs.cz/item/CS_URS_2022_02/321311115" TargetMode="External" /><Relationship Id="rId12" Type="http://schemas.openxmlformats.org/officeDocument/2006/relationships/hyperlink" Target="https://podminky.urs.cz/item/CS_URS_2022_02/321351010" TargetMode="External" /><Relationship Id="rId13" Type="http://schemas.openxmlformats.org/officeDocument/2006/relationships/hyperlink" Target="https://podminky.urs.cz/item/CS_URS_2022_02/321352010" TargetMode="External" /><Relationship Id="rId14" Type="http://schemas.openxmlformats.org/officeDocument/2006/relationships/hyperlink" Target="https://podminky.urs.cz/item/CS_URS_2022_02/348942141" TargetMode="External" /><Relationship Id="rId15" Type="http://schemas.openxmlformats.org/officeDocument/2006/relationships/hyperlink" Target="https://podminky.urs.cz/item/CS_URS_2022_02/451595111" TargetMode="External" /><Relationship Id="rId16" Type="http://schemas.openxmlformats.org/officeDocument/2006/relationships/hyperlink" Target="https://podminky.urs.cz/item/CS_URS_2022_02/464511122" TargetMode="External" /><Relationship Id="rId17" Type="http://schemas.openxmlformats.org/officeDocument/2006/relationships/hyperlink" Target="https://podminky.urs.cz/item/CS_URS_2022_02/871350310" TargetMode="External" /><Relationship Id="rId18" Type="http://schemas.openxmlformats.org/officeDocument/2006/relationships/hyperlink" Target="https://podminky.urs.cz/item/CS_URS_2022_02/998331011" TargetMode="External" /><Relationship Id="rId19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122151102" TargetMode="External" /><Relationship Id="rId2" Type="http://schemas.openxmlformats.org/officeDocument/2006/relationships/hyperlink" Target="https://podminky.urs.cz/item/CS_URS_2022_02/162251101" TargetMode="External" /><Relationship Id="rId3" Type="http://schemas.openxmlformats.org/officeDocument/2006/relationships/hyperlink" Target="https://podminky.urs.cz/item/CS_URS_2022_02/167151101" TargetMode="External" /><Relationship Id="rId4" Type="http://schemas.openxmlformats.org/officeDocument/2006/relationships/hyperlink" Target="https://podminky.urs.cz/item/CS_URS_2022_02/167151103" TargetMode="External" /><Relationship Id="rId5" Type="http://schemas.openxmlformats.org/officeDocument/2006/relationships/hyperlink" Target="https://podminky.urs.cz/item/CS_URS_2022_02/171151103" TargetMode="External" /><Relationship Id="rId6" Type="http://schemas.openxmlformats.org/officeDocument/2006/relationships/hyperlink" Target="https://podminky.urs.cz/item/CS_URS_2022_02/181951112" TargetMode="External" /><Relationship Id="rId7" Type="http://schemas.openxmlformats.org/officeDocument/2006/relationships/hyperlink" Target="https://podminky.urs.cz/item/CS_URS_2022_02/181351103" TargetMode="External" /><Relationship Id="rId8" Type="http://schemas.openxmlformats.org/officeDocument/2006/relationships/hyperlink" Target="https://podminky.urs.cz/item/CS_URS_2022_02/181411121" TargetMode="External" /><Relationship Id="rId9" Type="http://schemas.openxmlformats.org/officeDocument/2006/relationships/hyperlink" Target="https://podminky.urs.cz/item/CS_URS_2022_02/960111221" TargetMode="External" /><Relationship Id="rId10" Type="http://schemas.openxmlformats.org/officeDocument/2006/relationships/hyperlink" Target="https://podminky.urs.cz/item/CS_URS_2022_02/960211251" TargetMode="External" /><Relationship Id="rId11" Type="http://schemas.openxmlformats.org/officeDocument/2006/relationships/hyperlink" Target="https://podminky.urs.cz/item/CS_URS_2022_02/997321511" TargetMode="External" /><Relationship Id="rId12" Type="http://schemas.openxmlformats.org/officeDocument/2006/relationships/hyperlink" Target="https://podminky.urs.cz/item/CS_URS_2022_02/997321519" TargetMode="External" /><Relationship Id="rId13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2/012103000" TargetMode="External" /><Relationship Id="rId2" Type="http://schemas.openxmlformats.org/officeDocument/2006/relationships/hyperlink" Target="https://podminky.urs.cz/item/CS_URS_2022_02/012303000" TargetMode="External" /><Relationship Id="rId3" Type="http://schemas.openxmlformats.org/officeDocument/2006/relationships/hyperlink" Target="https://podminky.urs.cz/item/CS_URS_2022_02/012403000" TargetMode="External" /><Relationship Id="rId4" Type="http://schemas.openxmlformats.org/officeDocument/2006/relationships/hyperlink" Target="https://podminky.urs.cz/item/CS_URS_2022_02/013254000" TargetMode="External" /><Relationship Id="rId5" Type="http://schemas.openxmlformats.org/officeDocument/2006/relationships/hyperlink" Target="https://podminky.urs.cz/item/CS_URS_2022_02/013294000" TargetMode="External" /><Relationship Id="rId6" Type="http://schemas.openxmlformats.org/officeDocument/2006/relationships/hyperlink" Target="https://podminky.urs.cz/item/CS_URS_2022_02/013294000" TargetMode="External" /><Relationship Id="rId7" Type="http://schemas.openxmlformats.org/officeDocument/2006/relationships/hyperlink" Target="https://podminky.urs.cz/item/CS_URS_2022_02/020001000" TargetMode="External" /><Relationship Id="rId8" Type="http://schemas.openxmlformats.org/officeDocument/2006/relationships/hyperlink" Target="https://podminky.urs.cz/item/CS_URS_2022_02/032002000" TargetMode="External" /><Relationship Id="rId9" Type="http://schemas.openxmlformats.org/officeDocument/2006/relationships/hyperlink" Target="https://podminky.urs.cz/item/CS_URS_2022_02/039002000" TargetMode="External" /><Relationship Id="rId10" Type="http://schemas.openxmlformats.org/officeDocument/2006/relationships/hyperlink" Target="https://podminky.urs.cz/item/CS_URS_2022_02/041903000" TargetMode="External" /><Relationship Id="rId11" Type="http://schemas.openxmlformats.org/officeDocument/2006/relationships/hyperlink" Target="https://podminky.urs.cz/item/CS_URS_2022_02/091504000" TargetMode="External" /><Relationship Id="rId12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2021-PJ-001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Rybník Voříšek v k.ú. Rašovice u Hlasiva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Rašovice u Hlasiva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26. 11. 2021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Projekce rybníky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Pavel Janouš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Micheala Přenosilová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ROUND(SUM(AG55:AG62),2)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ROUND(SUM(AS55:AS62),2)</f>
        <v>0</v>
      </c>
      <c r="AT54" s="107">
        <f>ROUND(SUM(AV54:AW54),2)</f>
        <v>0</v>
      </c>
      <c r="AU54" s="108">
        <f>ROUND(SUM(AU55:AU62),5)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ROUND(SUM(AZ55:AZ62),2)</f>
        <v>0</v>
      </c>
      <c r="BA54" s="107">
        <f>ROUND(SUM(BA55:BA62),2)</f>
        <v>0</v>
      </c>
      <c r="BB54" s="107">
        <f>ROUND(SUM(BB55:BB62),2)</f>
        <v>0</v>
      </c>
      <c r="BC54" s="107">
        <f>ROUND(SUM(BC55:BC62),2)</f>
        <v>0</v>
      </c>
      <c r="BD54" s="109">
        <f>ROUND(SUM(BD55:BD62),2)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Zdrž'!J30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01 - Zdrž'!P82</f>
        <v>0</v>
      </c>
      <c r="AV55" s="121">
        <f>'SO 01 - Zdrž'!J33</f>
        <v>0</v>
      </c>
      <c r="AW55" s="121">
        <f>'SO 01 - Zdrž'!J34</f>
        <v>0</v>
      </c>
      <c r="AX55" s="121">
        <f>'SO 01 - Zdrž'!J35</f>
        <v>0</v>
      </c>
      <c r="AY55" s="121">
        <f>'SO 01 - Zdrž'!J36</f>
        <v>0</v>
      </c>
      <c r="AZ55" s="121">
        <f>'SO 01 - Zdrž'!F33</f>
        <v>0</v>
      </c>
      <c r="BA55" s="121">
        <f>'SO 01 - Zdrž'!F34</f>
        <v>0</v>
      </c>
      <c r="BB55" s="121">
        <f>'SO 01 - Zdrž'!F35</f>
        <v>0</v>
      </c>
      <c r="BC55" s="121">
        <f>'SO 01 - Zdrž'!F36</f>
        <v>0</v>
      </c>
      <c r="BD55" s="123">
        <f>'SO 01 - Zdrž'!F37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82</v>
      </c>
      <c r="CM55" s="124" t="s">
        <v>83</v>
      </c>
    </row>
    <row r="56" s="7" customFormat="1" ht="16.5" customHeight="1">
      <c r="A56" s="112" t="s">
        <v>76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Hráz'!J30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'SO 02 - Hráz'!P86</f>
        <v>0</v>
      </c>
      <c r="AV56" s="121">
        <f>'SO 02 - Hráz'!J33</f>
        <v>0</v>
      </c>
      <c r="AW56" s="121">
        <f>'SO 02 - Hráz'!J34</f>
        <v>0</v>
      </c>
      <c r="AX56" s="121">
        <f>'SO 02 - Hráz'!J35</f>
        <v>0</v>
      </c>
      <c r="AY56" s="121">
        <f>'SO 02 - Hráz'!J36</f>
        <v>0</v>
      </c>
      <c r="AZ56" s="121">
        <f>'SO 02 - Hráz'!F33</f>
        <v>0</v>
      </c>
      <c r="BA56" s="121">
        <f>'SO 02 - Hráz'!F34</f>
        <v>0</v>
      </c>
      <c r="BB56" s="121">
        <f>'SO 02 - Hráz'!F35</f>
        <v>0</v>
      </c>
      <c r="BC56" s="121">
        <f>'SO 02 - Hráz'!F36</f>
        <v>0</v>
      </c>
      <c r="BD56" s="123">
        <f>'SO 02 - Hráz'!F37</f>
        <v>0</v>
      </c>
      <c r="BE56" s="7"/>
      <c r="BT56" s="124" t="s">
        <v>80</v>
      </c>
      <c r="BV56" s="124" t="s">
        <v>74</v>
      </c>
      <c r="BW56" s="124" t="s">
        <v>86</v>
      </c>
      <c r="BX56" s="124" t="s">
        <v>5</v>
      </c>
      <c r="CL56" s="124" t="s">
        <v>82</v>
      </c>
      <c r="CM56" s="124" t="s">
        <v>83</v>
      </c>
    </row>
    <row r="57" s="7" customFormat="1" ht="16.5" customHeight="1">
      <c r="A57" s="112" t="s">
        <v>76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03 - Bezpečnostní přeliv'!J30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'SO 03 - Bezpečnostní přeliv'!P86</f>
        <v>0</v>
      </c>
      <c r="AV57" s="121">
        <f>'SO 03 - Bezpečnostní přeliv'!J33</f>
        <v>0</v>
      </c>
      <c r="AW57" s="121">
        <f>'SO 03 - Bezpečnostní přeliv'!J34</f>
        <v>0</v>
      </c>
      <c r="AX57" s="121">
        <f>'SO 03 - Bezpečnostní přeliv'!J35</f>
        <v>0</v>
      </c>
      <c r="AY57" s="121">
        <f>'SO 03 - Bezpečnostní přeliv'!J36</f>
        <v>0</v>
      </c>
      <c r="AZ57" s="121">
        <f>'SO 03 - Bezpečnostní přeliv'!F33</f>
        <v>0</v>
      </c>
      <c r="BA57" s="121">
        <f>'SO 03 - Bezpečnostní přeliv'!F34</f>
        <v>0</v>
      </c>
      <c r="BB57" s="121">
        <f>'SO 03 - Bezpečnostní přeliv'!F35</f>
        <v>0</v>
      </c>
      <c r="BC57" s="121">
        <f>'SO 03 - Bezpečnostní přeliv'!F36</f>
        <v>0</v>
      </c>
      <c r="BD57" s="123">
        <f>'SO 03 - Bezpečnostní přeliv'!F37</f>
        <v>0</v>
      </c>
      <c r="BE57" s="7"/>
      <c r="BT57" s="124" t="s">
        <v>80</v>
      </c>
      <c r="BV57" s="124" t="s">
        <v>74</v>
      </c>
      <c r="BW57" s="124" t="s">
        <v>89</v>
      </c>
      <c r="BX57" s="124" t="s">
        <v>5</v>
      </c>
      <c r="CL57" s="124" t="s">
        <v>82</v>
      </c>
      <c r="CM57" s="124" t="s">
        <v>83</v>
      </c>
    </row>
    <row r="58" s="7" customFormat="1" ht="16.5" customHeight="1">
      <c r="A58" s="112" t="s">
        <v>76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04 - Výpustný objekt'!J30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'SO 04 - Výpustný objekt'!P88</f>
        <v>0</v>
      </c>
      <c r="AV58" s="121">
        <f>'SO 04 - Výpustný objekt'!J33</f>
        <v>0</v>
      </c>
      <c r="AW58" s="121">
        <f>'SO 04 - Výpustný objekt'!J34</f>
        <v>0</v>
      </c>
      <c r="AX58" s="121">
        <f>'SO 04 - Výpustný objekt'!J35</f>
        <v>0</v>
      </c>
      <c r="AY58" s="121">
        <f>'SO 04 - Výpustný objekt'!J36</f>
        <v>0</v>
      </c>
      <c r="AZ58" s="121">
        <f>'SO 04 - Výpustný objekt'!F33</f>
        <v>0</v>
      </c>
      <c r="BA58" s="121">
        <f>'SO 04 - Výpustný objekt'!F34</f>
        <v>0</v>
      </c>
      <c r="BB58" s="121">
        <f>'SO 04 - Výpustný objekt'!F35</f>
        <v>0</v>
      </c>
      <c r="BC58" s="121">
        <f>'SO 04 - Výpustný objekt'!F36</f>
        <v>0</v>
      </c>
      <c r="BD58" s="123">
        <f>'SO 04 - Výpustný objekt'!F37</f>
        <v>0</v>
      </c>
      <c r="BE58" s="7"/>
      <c r="BT58" s="124" t="s">
        <v>80</v>
      </c>
      <c r="BV58" s="124" t="s">
        <v>74</v>
      </c>
      <c r="BW58" s="124" t="s">
        <v>92</v>
      </c>
      <c r="BX58" s="124" t="s">
        <v>5</v>
      </c>
      <c r="CL58" s="124" t="s">
        <v>82</v>
      </c>
      <c r="CM58" s="124" t="s">
        <v>83</v>
      </c>
    </row>
    <row r="59" s="7" customFormat="1" ht="16.5" customHeight="1">
      <c r="A59" s="112" t="s">
        <v>76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06 - Schodiště'!J30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v>0</v>
      </c>
      <c r="AT59" s="121">
        <f>ROUND(SUM(AV59:AW59),2)</f>
        <v>0</v>
      </c>
      <c r="AU59" s="122">
        <f>'SO 06 - Schodiště'!P85</f>
        <v>0</v>
      </c>
      <c r="AV59" s="121">
        <f>'SO 06 - Schodiště'!J33</f>
        <v>0</v>
      </c>
      <c r="AW59" s="121">
        <f>'SO 06 - Schodiště'!J34</f>
        <v>0</v>
      </c>
      <c r="AX59" s="121">
        <f>'SO 06 - Schodiště'!J35</f>
        <v>0</v>
      </c>
      <c r="AY59" s="121">
        <f>'SO 06 - Schodiště'!J36</f>
        <v>0</v>
      </c>
      <c r="AZ59" s="121">
        <f>'SO 06 - Schodiště'!F33</f>
        <v>0</v>
      </c>
      <c r="BA59" s="121">
        <f>'SO 06 - Schodiště'!F34</f>
        <v>0</v>
      </c>
      <c r="BB59" s="121">
        <f>'SO 06 - Schodiště'!F35</f>
        <v>0</v>
      </c>
      <c r="BC59" s="121">
        <f>'SO 06 - Schodiště'!F36</f>
        <v>0</v>
      </c>
      <c r="BD59" s="123">
        <f>'SO 06 - Schodiště'!F37</f>
        <v>0</v>
      </c>
      <c r="BE59" s="7"/>
      <c r="BT59" s="124" t="s">
        <v>80</v>
      </c>
      <c r="BV59" s="124" t="s">
        <v>74</v>
      </c>
      <c r="BW59" s="124" t="s">
        <v>95</v>
      </c>
      <c r="BX59" s="124" t="s">
        <v>5</v>
      </c>
      <c r="CL59" s="124" t="s">
        <v>82</v>
      </c>
      <c r="CM59" s="124" t="s">
        <v>83</v>
      </c>
    </row>
    <row r="60" s="7" customFormat="1" ht="16.5" customHeight="1">
      <c r="A60" s="112" t="s">
        <v>76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07 - Nátokové koryto'!J30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79</v>
      </c>
      <c r="AR60" s="119"/>
      <c r="AS60" s="120">
        <v>0</v>
      </c>
      <c r="AT60" s="121">
        <f>ROUND(SUM(AV60:AW60),2)</f>
        <v>0</v>
      </c>
      <c r="AU60" s="122">
        <f>'SO 07 - Nátokové koryto'!P85</f>
        <v>0</v>
      </c>
      <c r="AV60" s="121">
        <f>'SO 07 - Nátokové koryto'!J33</f>
        <v>0</v>
      </c>
      <c r="AW60" s="121">
        <f>'SO 07 - Nátokové koryto'!J34</f>
        <v>0</v>
      </c>
      <c r="AX60" s="121">
        <f>'SO 07 - Nátokové koryto'!J35</f>
        <v>0</v>
      </c>
      <c r="AY60" s="121">
        <f>'SO 07 - Nátokové koryto'!J36</f>
        <v>0</v>
      </c>
      <c r="AZ60" s="121">
        <f>'SO 07 - Nátokové koryto'!F33</f>
        <v>0</v>
      </c>
      <c r="BA60" s="121">
        <f>'SO 07 - Nátokové koryto'!F34</f>
        <v>0</v>
      </c>
      <c r="BB60" s="121">
        <f>'SO 07 - Nátokové koryto'!F35</f>
        <v>0</v>
      </c>
      <c r="BC60" s="121">
        <f>'SO 07 - Nátokové koryto'!F36</f>
        <v>0</v>
      </c>
      <c r="BD60" s="123">
        <f>'SO 07 - Nátokové koryto'!F37</f>
        <v>0</v>
      </c>
      <c r="BE60" s="7"/>
      <c r="BT60" s="124" t="s">
        <v>80</v>
      </c>
      <c r="BV60" s="124" t="s">
        <v>74</v>
      </c>
      <c r="BW60" s="124" t="s">
        <v>98</v>
      </c>
      <c r="BX60" s="124" t="s">
        <v>5</v>
      </c>
      <c r="CL60" s="124" t="s">
        <v>82</v>
      </c>
      <c r="CM60" s="124" t="s">
        <v>83</v>
      </c>
    </row>
    <row r="61" s="7" customFormat="1" ht="16.5" customHeight="1">
      <c r="A61" s="112" t="s">
        <v>76</v>
      </c>
      <c r="B61" s="113"/>
      <c r="C61" s="114"/>
      <c r="D61" s="115" t="s">
        <v>99</v>
      </c>
      <c r="E61" s="115"/>
      <c r="F61" s="115"/>
      <c r="G61" s="115"/>
      <c r="H61" s="115"/>
      <c r="I61" s="116"/>
      <c r="J61" s="115" t="s">
        <v>100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'SO 08 - Odstranění melior...'!J30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79</v>
      </c>
      <c r="AR61" s="119"/>
      <c r="AS61" s="120">
        <v>0</v>
      </c>
      <c r="AT61" s="121">
        <f>ROUND(SUM(AV61:AW61),2)</f>
        <v>0</v>
      </c>
      <c r="AU61" s="122">
        <f>'SO 08 - Odstranění melior...'!P83</f>
        <v>0</v>
      </c>
      <c r="AV61" s="121">
        <f>'SO 08 - Odstranění melior...'!J33</f>
        <v>0</v>
      </c>
      <c r="AW61" s="121">
        <f>'SO 08 - Odstranění melior...'!J34</f>
        <v>0</v>
      </c>
      <c r="AX61" s="121">
        <f>'SO 08 - Odstranění melior...'!J35</f>
        <v>0</v>
      </c>
      <c r="AY61" s="121">
        <f>'SO 08 - Odstranění melior...'!J36</f>
        <v>0</v>
      </c>
      <c r="AZ61" s="121">
        <f>'SO 08 - Odstranění melior...'!F33</f>
        <v>0</v>
      </c>
      <c r="BA61" s="121">
        <f>'SO 08 - Odstranění melior...'!F34</f>
        <v>0</v>
      </c>
      <c r="BB61" s="121">
        <f>'SO 08 - Odstranění melior...'!F35</f>
        <v>0</v>
      </c>
      <c r="BC61" s="121">
        <f>'SO 08 - Odstranění melior...'!F36</f>
        <v>0</v>
      </c>
      <c r="BD61" s="123">
        <f>'SO 08 - Odstranění melior...'!F37</f>
        <v>0</v>
      </c>
      <c r="BE61" s="7"/>
      <c r="BT61" s="124" t="s">
        <v>80</v>
      </c>
      <c r="BV61" s="124" t="s">
        <v>74</v>
      </c>
      <c r="BW61" s="124" t="s">
        <v>101</v>
      </c>
      <c r="BX61" s="124" t="s">
        <v>5</v>
      </c>
      <c r="CL61" s="124" t="s">
        <v>82</v>
      </c>
      <c r="CM61" s="124" t="s">
        <v>83</v>
      </c>
    </row>
    <row r="62" s="7" customFormat="1" ht="16.5" customHeight="1">
      <c r="A62" s="112" t="s">
        <v>76</v>
      </c>
      <c r="B62" s="113"/>
      <c r="C62" s="114"/>
      <c r="D62" s="115" t="s">
        <v>102</v>
      </c>
      <c r="E62" s="115"/>
      <c r="F62" s="115"/>
      <c r="G62" s="115"/>
      <c r="H62" s="115"/>
      <c r="I62" s="116"/>
      <c r="J62" s="115" t="s">
        <v>103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'VRN - Vedlejší rozpočtové...'!J30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79</v>
      </c>
      <c r="AR62" s="119"/>
      <c r="AS62" s="125">
        <v>0</v>
      </c>
      <c r="AT62" s="126">
        <f>ROUND(SUM(AV62:AW62),2)</f>
        <v>0</v>
      </c>
      <c r="AU62" s="127">
        <f>'VRN - Vedlejší rozpočtové...'!P85</f>
        <v>0</v>
      </c>
      <c r="AV62" s="126">
        <f>'VRN - Vedlejší rozpočtové...'!J33</f>
        <v>0</v>
      </c>
      <c r="AW62" s="126">
        <f>'VRN - Vedlejší rozpočtové...'!J34</f>
        <v>0</v>
      </c>
      <c r="AX62" s="126">
        <f>'VRN - Vedlejší rozpočtové...'!J35</f>
        <v>0</v>
      </c>
      <c r="AY62" s="126">
        <f>'VRN - Vedlejší rozpočtové...'!J36</f>
        <v>0</v>
      </c>
      <c r="AZ62" s="126">
        <f>'VRN - Vedlejší rozpočtové...'!F33</f>
        <v>0</v>
      </c>
      <c r="BA62" s="126">
        <f>'VRN - Vedlejší rozpočtové...'!F34</f>
        <v>0</v>
      </c>
      <c r="BB62" s="126">
        <f>'VRN - Vedlejší rozpočtové...'!F35</f>
        <v>0</v>
      </c>
      <c r="BC62" s="126">
        <f>'VRN - Vedlejší rozpočtové...'!F36</f>
        <v>0</v>
      </c>
      <c r="BD62" s="128">
        <f>'VRN - Vedlejší rozpočtové...'!F37</f>
        <v>0</v>
      </c>
      <c r="BE62" s="7"/>
      <c r="BT62" s="124" t="s">
        <v>80</v>
      </c>
      <c r="BV62" s="124" t="s">
        <v>74</v>
      </c>
      <c r="BW62" s="124" t="s">
        <v>104</v>
      </c>
      <c r="BX62" s="124" t="s">
        <v>5</v>
      </c>
      <c r="CL62" s="124" t="s">
        <v>19</v>
      </c>
      <c r="CM62" s="124" t="s">
        <v>83</v>
      </c>
    </row>
    <row r="63" s="2" customFormat="1" ht="30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F63" s="41"/>
      <c r="AG63" s="41"/>
      <c r="AH63" s="41"/>
      <c r="AI63" s="41"/>
      <c r="AJ63" s="41"/>
      <c r="AK63" s="41"/>
      <c r="AL63" s="41"/>
      <c r="AM63" s="41"/>
      <c r="AN63" s="41"/>
      <c r="AO63" s="41"/>
      <c r="AP63" s="41"/>
      <c r="AQ63" s="41"/>
      <c r="AR63" s="45"/>
      <c r="AS63" s="39"/>
      <c r="AT63" s="39"/>
      <c r="AU63" s="39"/>
      <c r="AV63" s="39"/>
      <c r="AW63" s="39"/>
      <c r="AX63" s="39"/>
      <c r="AY63" s="39"/>
      <c r="AZ63" s="39"/>
      <c r="BA63" s="39"/>
      <c r="BB63" s="39"/>
      <c r="BC63" s="39"/>
      <c r="BD63" s="39"/>
      <c r="B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61"/>
      <c r="AQ64" s="6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</sheetData>
  <sheetProtection sheet="1" formatColumns="0" formatRows="0" objects="1" scenarios="1" spinCount="100000" saltValue="wXqjhpObfv9R7THwmd3YCqvDIHR4rAsBvCljztqRrTlyI3jih17M6OZW/f/OhT9SboudtoXWicquLfdtBs01qg==" hashValue="E5jfDdy0S4wz3B/pNBENphRavMYTdszWEasfaG7VAnRUxptXsKWY2sWPo1iyuXHZMKTCSl90d9wWeku0TYkuDg==" algorithmName="SHA-512" password="D3A3"/>
  <mergeCells count="70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1 - Zdrž'!C2" display="/"/>
    <hyperlink ref="A56" location="'SO 02 - Hráz'!C2" display="/"/>
    <hyperlink ref="A57" location="'SO 03 - Bezpečnostní přeliv'!C2" display="/"/>
    <hyperlink ref="A58" location="'SO 04 - Výpustný objekt'!C2" display="/"/>
    <hyperlink ref="A59" location="'SO 06 - Schodiště'!C2" display="/"/>
    <hyperlink ref="A60" location="'SO 07 - Nátokové koryto'!C2" display="/"/>
    <hyperlink ref="A61" location="'SO 08 - Odstranění melior...'!C2" display="/"/>
    <hyperlink ref="A62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928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929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930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931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932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933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934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935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936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937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938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79</v>
      </c>
      <c r="F18" s="287" t="s">
        <v>939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940</v>
      </c>
      <c r="F19" s="287" t="s">
        <v>941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942</v>
      </c>
      <c r="F20" s="287" t="s">
        <v>943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944</v>
      </c>
      <c r="F21" s="287" t="s">
        <v>945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681</v>
      </c>
      <c r="F22" s="287" t="s">
        <v>682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946</v>
      </c>
      <c r="F23" s="287" t="s">
        <v>947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948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949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950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951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952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953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954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955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956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121</v>
      </c>
      <c r="F36" s="287"/>
      <c r="G36" s="287" t="s">
        <v>957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958</v>
      </c>
      <c r="F37" s="287"/>
      <c r="G37" s="287" t="s">
        <v>959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960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961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122</v>
      </c>
      <c r="F40" s="287"/>
      <c r="G40" s="287" t="s">
        <v>962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123</v>
      </c>
      <c r="F41" s="287"/>
      <c r="G41" s="287" t="s">
        <v>963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964</v>
      </c>
      <c r="F42" s="287"/>
      <c r="G42" s="287" t="s">
        <v>965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966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967</v>
      </c>
      <c r="F44" s="287"/>
      <c r="G44" s="287" t="s">
        <v>968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125</v>
      </c>
      <c r="F45" s="287"/>
      <c r="G45" s="287" t="s">
        <v>969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970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971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972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973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974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975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976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977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978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979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980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981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982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983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984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985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986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987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988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989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990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991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992</v>
      </c>
      <c r="D76" s="305"/>
      <c r="E76" s="305"/>
      <c r="F76" s="305" t="s">
        <v>993</v>
      </c>
      <c r="G76" s="306"/>
      <c r="H76" s="305" t="s">
        <v>54</v>
      </c>
      <c r="I76" s="305" t="s">
        <v>57</v>
      </c>
      <c r="J76" s="305" t="s">
        <v>994</v>
      </c>
      <c r="K76" s="304"/>
    </row>
    <row r="77" s="1" customFormat="1" ht="17.25" customHeight="1">
      <c r="B77" s="302"/>
      <c r="C77" s="307" t="s">
        <v>995</v>
      </c>
      <c r="D77" s="307"/>
      <c r="E77" s="307"/>
      <c r="F77" s="308" t="s">
        <v>996</v>
      </c>
      <c r="G77" s="309"/>
      <c r="H77" s="307"/>
      <c r="I77" s="307"/>
      <c r="J77" s="307" t="s">
        <v>997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998</v>
      </c>
      <c r="G79" s="314"/>
      <c r="H79" s="290" t="s">
        <v>999</v>
      </c>
      <c r="I79" s="290" t="s">
        <v>1000</v>
      </c>
      <c r="J79" s="290">
        <v>20</v>
      </c>
      <c r="K79" s="304"/>
    </row>
    <row r="80" s="1" customFormat="1" ht="15" customHeight="1">
      <c r="B80" s="302"/>
      <c r="C80" s="290" t="s">
        <v>1001</v>
      </c>
      <c r="D80" s="290"/>
      <c r="E80" s="290"/>
      <c r="F80" s="313" t="s">
        <v>998</v>
      </c>
      <c r="G80" s="314"/>
      <c r="H80" s="290" t="s">
        <v>1002</v>
      </c>
      <c r="I80" s="290" t="s">
        <v>1000</v>
      </c>
      <c r="J80" s="290">
        <v>120</v>
      </c>
      <c r="K80" s="304"/>
    </row>
    <row r="81" s="1" customFormat="1" ht="15" customHeight="1">
      <c r="B81" s="315"/>
      <c r="C81" s="290" t="s">
        <v>1003</v>
      </c>
      <c r="D81" s="290"/>
      <c r="E81" s="290"/>
      <c r="F81" s="313" t="s">
        <v>1004</v>
      </c>
      <c r="G81" s="314"/>
      <c r="H81" s="290" t="s">
        <v>1005</v>
      </c>
      <c r="I81" s="290" t="s">
        <v>1000</v>
      </c>
      <c r="J81" s="290">
        <v>50</v>
      </c>
      <c r="K81" s="304"/>
    </row>
    <row r="82" s="1" customFormat="1" ht="15" customHeight="1">
      <c r="B82" s="315"/>
      <c r="C82" s="290" t="s">
        <v>1006</v>
      </c>
      <c r="D82" s="290"/>
      <c r="E82" s="290"/>
      <c r="F82" s="313" t="s">
        <v>998</v>
      </c>
      <c r="G82" s="314"/>
      <c r="H82" s="290" t="s">
        <v>1007</v>
      </c>
      <c r="I82" s="290" t="s">
        <v>1008</v>
      </c>
      <c r="J82" s="290"/>
      <c r="K82" s="304"/>
    </row>
    <row r="83" s="1" customFormat="1" ht="15" customHeight="1">
      <c r="B83" s="315"/>
      <c r="C83" s="316" t="s">
        <v>1009</v>
      </c>
      <c r="D83" s="316"/>
      <c r="E83" s="316"/>
      <c r="F83" s="317" t="s">
        <v>1004</v>
      </c>
      <c r="G83" s="316"/>
      <c r="H83" s="316" t="s">
        <v>1010</v>
      </c>
      <c r="I83" s="316" t="s">
        <v>1000</v>
      </c>
      <c r="J83" s="316">
        <v>15</v>
      </c>
      <c r="K83" s="304"/>
    </row>
    <row r="84" s="1" customFormat="1" ht="15" customHeight="1">
      <c r="B84" s="315"/>
      <c r="C84" s="316" t="s">
        <v>1011</v>
      </c>
      <c r="D84" s="316"/>
      <c r="E84" s="316"/>
      <c r="F84" s="317" t="s">
        <v>1004</v>
      </c>
      <c r="G84" s="316"/>
      <c r="H84" s="316" t="s">
        <v>1012</v>
      </c>
      <c r="I84" s="316" t="s">
        <v>1000</v>
      </c>
      <c r="J84" s="316">
        <v>15</v>
      </c>
      <c r="K84" s="304"/>
    </row>
    <row r="85" s="1" customFormat="1" ht="15" customHeight="1">
      <c r="B85" s="315"/>
      <c r="C85" s="316" t="s">
        <v>1013</v>
      </c>
      <c r="D85" s="316"/>
      <c r="E85" s="316"/>
      <c r="F85" s="317" t="s">
        <v>1004</v>
      </c>
      <c r="G85" s="316"/>
      <c r="H85" s="316" t="s">
        <v>1014</v>
      </c>
      <c r="I85" s="316" t="s">
        <v>1000</v>
      </c>
      <c r="J85" s="316">
        <v>20</v>
      </c>
      <c r="K85" s="304"/>
    </row>
    <row r="86" s="1" customFormat="1" ht="15" customHeight="1">
      <c r="B86" s="315"/>
      <c r="C86" s="316" t="s">
        <v>1015</v>
      </c>
      <c r="D86" s="316"/>
      <c r="E86" s="316"/>
      <c r="F86" s="317" t="s">
        <v>1004</v>
      </c>
      <c r="G86" s="316"/>
      <c r="H86" s="316" t="s">
        <v>1016</v>
      </c>
      <c r="I86" s="316" t="s">
        <v>1000</v>
      </c>
      <c r="J86" s="316">
        <v>20</v>
      </c>
      <c r="K86" s="304"/>
    </row>
    <row r="87" s="1" customFormat="1" ht="15" customHeight="1">
      <c r="B87" s="315"/>
      <c r="C87" s="290" t="s">
        <v>1017</v>
      </c>
      <c r="D87" s="290"/>
      <c r="E87" s="290"/>
      <c r="F87" s="313" t="s">
        <v>1004</v>
      </c>
      <c r="G87" s="314"/>
      <c r="H87" s="290" t="s">
        <v>1018</v>
      </c>
      <c r="I87" s="290" t="s">
        <v>1000</v>
      </c>
      <c r="J87" s="290">
        <v>50</v>
      </c>
      <c r="K87" s="304"/>
    </row>
    <row r="88" s="1" customFormat="1" ht="15" customHeight="1">
      <c r="B88" s="315"/>
      <c r="C88" s="290" t="s">
        <v>1019</v>
      </c>
      <c r="D88" s="290"/>
      <c r="E88" s="290"/>
      <c r="F88" s="313" t="s">
        <v>1004</v>
      </c>
      <c r="G88" s="314"/>
      <c r="H88" s="290" t="s">
        <v>1020</v>
      </c>
      <c r="I88" s="290" t="s">
        <v>1000</v>
      </c>
      <c r="J88" s="290">
        <v>20</v>
      </c>
      <c r="K88" s="304"/>
    </row>
    <row r="89" s="1" customFormat="1" ht="15" customHeight="1">
      <c r="B89" s="315"/>
      <c r="C89" s="290" t="s">
        <v>1021</v>
      </c>
      <c r="D89" s="290"/>
      <c r="E89" s="290"/>
      <c r="F89" s="313" t="s">
        <v>1004</v>
      </c>
      <c r="G89" s="314"/>
      <c r="H89" s="290" t="s">
        <v>1022</v>
      </c>
      <c r="I89" s="290" t="s">
        <v>1000</v>
      </c>
      <c r="J89" s="290">
        <v>20</v>
      </c>
      <c r="K89" s="304"/>
    </row>
    <row r="90" s="1" customFormat="1" ht="15" customHeight="1">
      <c r="B90" s="315"/>
      <c r="C90" s="290" t="s">
        <v>1023</v>
      </c>
      <c r="D90" s="290"/>
      <c r="E90" s="290"/>
      <c r="F90" s="313" t="s">
        <v>1004</v>
      </c>
      <c r="G90" s="314"/>
      <c r="H90" s="290" t="s">
        <v>1024</v>
      </c>
      <c r="I90" s="290" t="s">
        <v>1000</v>
      </c>
      <c r="J90" s="290">
        <v>50</v>
      </c>
      <c r="K90" s="304"/>
    </row>
    <row r="91" s="1" customFormat="1" ht="15" customHeight="1">
      <c r="B91" s="315"/>
      <c r="C91" s="290" t="s">
        <v>1025</v>
      </c>
      <c r="D91" s="290"/>
      <c r="E91" s="290"/>
      <c r="F91" s="313" t="s">
        <v>1004</v>
      </c>
      <c r="G91" s="314"/>
      <c r="H91" s="290" t="s">
        <v>1025</v>
      </c>
      <c r="I91" s="290" t="s">
        <v>1000</v>
      </c>
      <c r="J91" s="290">
        <v>50</v>
      </c>
      <c r="K91" s="304"/>
    </row>
    <row r="92" s="1" customFormat="1" ht="15" customHeight="1">
      <c r="B92" s="315"/>
      <c r="C92" s="290" t="s">
        <v>1026</v>
      </c>
      <c r="D92" s="290"/>
      <c r="E92" s="290"/>
      <c r="F92" s="313" t="s">
        <v>1004</v>
      </c>
      <c r="G92" s="314"/>
      <c r="H92" s="290" t="s">
        <v>1027</v>
      </c>
      <c r="I92" s="290" t="s">
        <v>1000</v>
      </c>
      <c r="J92" s="290">
        <v>255</v>
      </c>
      <c r="K92" s="304"/>
    </row>
    <row r="93" s="1" customFormat="1" ht="15" customHeight="1">
      <c r="B93" s="315"/>
      <c r="C93" s="290" t="s">
        <v>1028</v>
      </c>
      <c r="D93" s="290"/>
      <c r="E93" s="290"/>
      <c r="F93" s="313" t="s">
        <v>998</v>
      </c>
      <c r="G93" s="314"/>
      <c r="H93" s="290" t="s">
        <v>1029</v>
      </c>
      <c r="I93" s="290" t="s">
        <v>1030</v>
      </c>
      <c r="J93" s="290"/>
      <c r="K93" s="304"/>
    </row>
    <row r="94" s="1" customFormat="1" ht="15" customHeight="1">
      <c r="B94" s="315"/>
      <c r="C94" s="290" t="s">
        <v>1031</v>
      </c>
      <c r="D94" s="290"/>
      <c r="E94" s="290"/>
      <c r="F94" s="313" t="s">
        <v>998</v>
      </c>
      <c r="G94" s="314"/>
      <c r="H94" s="290" t="s">
        <v>1032</v>
      </c>
      <c r="I94" s="290" t="s">
        <v>1033</v>
      </c>
      <c r="J94" s="290"/>
      <c r="K94" s="304"/>
    </row>
    <row r="95" s="1" customFormat="1" ht="15" customHeight="1">
      <c r="B95" s="315"/>
      <c r="C95" s="290" t="s">
        <v>1034</v>
      </c>
      <c r="D95" s="290"/>
      <c r="E95" s="290"/>
      <c r="F95" s="313" t="s">
        <v>998</v>
      </c>
      <c r="G95" s="314"/>
      <c r="H95" s="290" t="s">
        <v>1034</v>
      </c>
      <c r="I95" s="290" t="s">
        <v>1033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998</v>
      </c>
      <c r="G96" s="314"/>
      <c r="H96" s="290" t="s">
        <v>1035</v>
      </c>
      <c r="I96" s="290" t="s">
        <v>1033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998</v>
      </c>
      <c r="G97" s="314"/>
      <c r="H97" s="290" t="s">
        <v>1036</v>
      </c>
      <c r="I97" s="290" t="s">
        <v>1033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1037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992</v>
      </c>
      <c r="D103" s="305"/>
      <c r="E103" s="305"/>
      <c r="F103" s="305" t="s">
        <v>993</v>
      </c>
      <c r="G103" s="306"/>
      <c r="H103" s="305" t="s">
        <v>54</v>
      </c>
      <c r="I103" s="305" t="s">
        <v>57</v>
      </c>
      <c r="J103" s="305" t="s">
        <v>994</v>
      </c>
      <c r="K103" s="304"/>
    </row>
    <row r="104" s="1" customFormat="1" ht="17.25" customHeight="1">
      <c r="B104" s="302"/>
      <c r="C104" s="307" t="s">
        <v>995</v>
      </c>
      <c r="D104" s="307"/>
      <c r="E104" s="307"/>
      <c r="F104" s="308" t="s">
        <v>996</v>
      </c>
      <c r="G104" s="309"/>
      <c r="H104" s="307"/>
      <c r="I104" s="307"/>
      <c r="J104" s="307" t="s">
        <v>997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998</v>
      </c>
      <c r="G106" s="290"/>
      <c r="H106" s="290" t="s">
        <v>1038</v>
      </c>
      <c r="I106" s="290" t="s">
        <v>1000</v>
      </c>
      <c r="J106" s="290">
        <v>20</v>
      </c>
      <c r="K106" s="304"/>
    </row>
    <row r="107" s="1" customFormat="1" ht="15" customHeight="1">
      <c r="B107" s="302"/>
      <c r="C107" s="290" t="s">
        <v>1001</v>
      </c>
      <c r="D107" s="290"/>
      <c r="E107" s="290"/>
      <c r="F107" s="313" t="s">
        <v>998</v>
      </c>
      <c r="G107" s="290"/>
      <c r="H107" s="290" t="s">
        <v>1038</v>
      </c>
      <c r="I107" s="290" t="s">
        <v>1000</v>
      </c>
      <c r="J107" s="290">
        <v>120</v>
      </c>
      <c r="K107" s="304"/>
    </row>
    <row r="108" s="1" customFormat="1" ht="15" customHeight="1">
      <c r="B108" s="315"/>
      <c r="C108" s="290" t="s">
        <v>1003</v>
      </c>
      <c r="D108" s="290"/>
      <c r="E108" s="290"/>
      <c r="F108" s="313" t="s">
        <v>1004</v>
      </c>
      <c r="G108" s="290"/>
      <c r="H108" s="290" t="s">
        <v>1038</v>
      </c>
      <c r="I108" s="290" t="s">
        <v>1000</v>
      </c>
      <c r="J108" s="290">
        <v>50</v>
      </c>
      <c r="K108" s="304"/>
    </row>
    <row r="109" s="1" customFormat="1" ht="15" customHeight="1">
      <c r="B109" s="315"/>
      <c r="C109" s="290" t="s">
        <v>1006</v>
      </c>
      <c r="D109" s="290"/>
      <c r="E109" s="290"/>
      <c r="F109" s="313" t="s">
        <v>998</v>
      </c>
      <c r="G109" s="290"/>
      <c r="H109" s="290" t="s">
        <v>1038</v>
      </c>
      <c r="I109" s="290" t="s">
        <v>1008</v>
      </c>
      <c r="J109" s="290"/>
      <c r="K109" s="304"/>
    </row>
    <row r="110" s="1" customFormat="1" ht="15" customHeight="1">
      <c r="B110" s="315"/>
      <c r="C110" s="290" t="s">
        <v>1017</v>
      </c>
      <c r="D110" s="290"/>
      <c r="E110" s="290"/>
      <c r="F110" s="313" t="s">
        <v>1004</v>
      </c>
      <c r="G110" s="290"/>
      <c r="H110" s="290" t="s">
        <v>1038</v>
      </c>
      <c r="I110" s="290" t="s">
        <v>1000</v>
      </c>
      <c r="J110" s="290">
        <v>50</v>
      </c>
      <c r="K110" s="304"/>
    </row>
    <row r="111" s="1" customFormat="1" ht="15" customHeight="1">
      <c r="B111" s="315"/>
      <c r="C111" s="290" t="s">
        <v>1025</v>
      </c>
      <c r="D111" s="290"/>
      <c r="E111" s="290"/>
      <c r="F111" s="313" t="s">
        <v>1004</v>
      </c>
      <c r="G111" s="290"/>
      <c r="H111" s="290" t="s">
        <v>1038</v>
      </c>
      <c r="I111" s="290" t="s">
        <v>1000</v>
      </c>
      <c r="J111" s="290">
        <v>50</v>
      </c>
      <c r="K111" s="304"/>
    </row>
    <row r="112" s="1" customFormat="1" ht="15" customHeight="1">
      <c r="B112" s="315"/>
      <c r="C112" s="290" t="s">
        <v>1023</v>
      </c>
      <c r="D112" s="290"/>
      <c r="E112" s="290"/>
      <c r="F112" s="313" t="s">
        <v>1004</v>
      </c>
      <c r="G112" s="290"/>
      <c r="H112" s="290" t="s">
        <v>1038</v>
      </c>
      <c r="I112" s="290" t="s">
        <v>1000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998</v>
      </c>
      <c r="G113" s="290"/>
      <c r="H113" s="290" t="s">
        <v>1039</v>
      </c>
      <c r="I113" s="290" t="s">
        <v>1000</v>
      </c>
      <c r="J113" s="290">
        <v>20</v>
      </c>
      <c r="K113" s="304"/>
    </row>
    <row r="114" s="1" customFormat="1" ht="15" customHeight="1">
      <c r="B114" s="315"/>
      <c r="C114" s="290" t="s">
        <v>1040</v>
      </c>
      <c r="D114" s="290"/>
      <c r="E114" s="290"/>
      <c r="F114" s="313" t="s">
        <v>998</v>
      </c>
      <c r="G114" s="290"/>
      <c r="H114" s="290" t="s">
        <v>1041</v>
      </c>
      <c r="I114" s="290" t="s">
        <v>1000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998</v>
      </c>
      <c r="G115" s="290"/>
      <c r="H115" s="290" t="s">
        <v>1042</v>
      </c>
      <c r="I115" s="290" t="s">
        <v>1033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998</v>
      </c>
      <c r="G116" s="290"/>
      <c r="H116" s="290" t="s">
        <v>1043</v>
      </c>
      <c r="I116" s="290" t="s">
        <v>1033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998</v>
      </c>
      <c r="G117" s="290"/>
      <c r="H117" s="290" t="s">
        <v>1044</v>
      </c>
      <c r="I117" s="290" t="s">
        <v>1045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1046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992</v>
      </c>
      <c r="D123" s="305"/>
      <c r="E123" s="305"/>
      <c r="F123" s="305" t="s">
        <v>993</v>
      </c>
      <c r="G123" s="306"/>
      <c r="H123" s="305" t="s">
        <v>54</v>
      </c>
      <c r="I123" s="305" t="s">
        <v>57</v>
      </c>
      <c r="J123" s="305" t="s">
        <v>994</v>
      </c>
      <c r="K123" s="334"/>
    </row>
    <row r="124" s="1" customFormat="1" ht="17.25" customHeight="1">
      <c r="B124" s="333"/>
      <c r="C124" s="307" t="s">
        <v>995</v>
      </c>
      <c r="D124" s="307"/>
      <c r="E124" s="307"/>
      <c r="F124" s="308" t="s">
        <v>996</v>
      </c>
      <c r="G124" s="309"/>
      <c r="H124" s="307"/>
      <c r="I124" s="307"/>
      <c r="J124" s="307" t="s">
        <v>997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1001</v>
      </c>
      <c r="D126" s="312"/>
      <c r="E126" s="312"/>
      <c r="F126" s="313" t="s">
        <v>998</v>
      </c>
      <c r="G126" s="290"/>
      <c r="H126" s="290" t="s">
        <v>1038</v>
      </c>
      <c r="I126" s="290" t="s">
        <v>1000</v>
      </c>
      <c r="J126" s="290">
        <v>120</v>
      </c>
      <c r="K126" s="338"/>
    </row>
    <row r="127" s="1" customFormat="1" ht="15" customHeight="1">
      <c r="B127" s="335"/>
      <c r="C127" s="290" t="s">
        <v>1047</v>
      </c>
      <c r="D127" s="290"/>
      <c r="E127" s="290"/>
      <c r="F127" s="313" t="s">
        <v>998</v>
      </c>
      <c r="G127" s="290"/>
      <c r="H127" s="290" t="s">
        <v>1048</v>
      </c>
      <c r="I127" s="290" t="s">
        <v>1000</v>
      </c>
      <c r="J127" s="290" t="s">
        <v>1049</v>
      </c>
      <c r="K127" s="338"/>
    </row>
    <row r="128" s="1" customFormat="1" ht="15" customHeight="1">
      <c r="B128" s="335"/>
      <c r="C128" s="290" t="s">
        <v>946</v>
      </c>
      <c r="D128" s="290"/>
      <c r="E128" s="290"/>
      <c r="F128" s="313" t="s">
        <v>998</v>
      </c>
      <c r="G128" s="290"/>
      <c r="H128" s="290" t="s">
        <v>1050</v>
      </c>
      <c r="I128" s="290" t="s">
        <v>1000</v>
      </c>
      <c r="J128" s="290" t="s">
        <v>1049</v>
      </c>
      <c r="K128" s="338"/>
    </row>
    <row r="129" s="1" customFormat="1" ht="15" customHeight="1">
      <c r="B129" s="335"/>
      <c r="C129" s="290" t="s">
        <v>1009</v>
      </c>
      <c r="D129" s="290"/>
      <c r="E129" s="290"/>
      <c r="F129" s="313" t="s">
        <v>1004</v>
      </c>
      <c r="G129" s="290"/>
      <c r="H129" s="290" t="s">
        <v>1010</v>
      </c>
      <c r="I129" s="290" t="s">
        <v>1000</v>
      </c>
      <c r="J129" s="290">
        <v>15</v>
      </c>
      <c r="K129" s="338"/>
    </row>
    <row r="130" s="1" customFormat="1" ht="15" customHeight="1">
      <c r="B130" s="335"/>
      <c r="C130" s="316" t="s">
        <v>1011</v>
      </c>
      <c r="D130" s="316"/>
      <c r="E130" s="316"/>
      <c r="F130" s="317" t="s">
        <v>1004</v>
      </c>
      <c r="G130" s="316"/>
      <c r="H130" s="316" t="s">
        <v>1012</v>
      </c>
      <c r="I130" s="316" t="s">
        <v>1000</v>
      </c>
      <c r="J130" s="316">
        <v>15</v>
      </c>
      <c r="K130" s="338"/>
    </row>
    <row r="131" s="1" customFormat="1" ht="15" customHeight="1">
      <c r="B131" s="335"/>
      <c r="C131" s="316" t="s">
        <v>1013</v>
      </c>
      <c r="D131" s="316"/>
      <c r="E131" s="316"/>
      <c r="F131" s="317" t="s">
        <v>1004</v>
      </c>
      <c r="G131" s="316"/>
      <c r="H131" s="316" t="s">
        <v>1014</v>
      </c>
      <c r="I131" s="316" t="s">
        <v>1000</v>
      </c>
      <c r="J131" s="316">
        <v>20</v>
      </c>
      <c r="K131" s="338"/>
    </row>
    <row r="132" s="1" customFormat="1" ht="15" customHeight="1">
      <c r="B132" s="335"/>
      <c r="C132" s="316" t="s">
        <v>1015</v>
      </c>
      <c r="D132" s="316"/>
      <c r="E132" s="316"/>
      <c r="F132" s="317" t="s">
        <v>1004</v>
      </c>
      <c r="G132" s="316"/>
      <c r="H132" s="316" t="s">
        <v>1016</v>
      </c>
      <c r="I132" s="316" t="s">
        <v>1000</v>
      </c>
      <c r="J132" s="316">
        <v>20</v>
      </c>
      <c r="K132" s="338"/>
    </row>
    <row r="133" s="1" customFormat="1" ht="15" customHeight="1">
      <c r="B133" s="335"/>
      <c r="C133" s="290" t="s">
        <v>1003</v>
      </c>
      <c r="D133" s="290"/>
      <c r="E133" s="290"/>
      <c r="F133" s="313" t="s">
        <v>1004</v>
      </c>
      <c r="G133" s="290"/>
      <c r="H133" s="290" t="s">
        <v>1038</v>
      </c>
      <c r="I133" s="290" t="s">
        <v>1000</v>
      </c>
      <c r="J133" s="290">
        <v>50</v>
      </c>
      <c r="K133" s="338"/>
    </row>
    <row r="134" s="1" customFormat="1" ht="15" customHeight="1">
      <c r="B134" s="335"/>
      <c r="C134" s="290" t="s">
        <v>1017</v>
      </c>
      <c r="D134" s="290"/>
      <c r="E134" s="290"/>
      <c r="F134" s="313" t="s">
        <v>1004</v>
      </c>
      <c r="G134" s="290"/>
      <c r="H134" s="290" t="s">
        <v>1038</v>
      </c>
      <c r="I134" s="290" t="s">
        <v>1000</v>
      </c>
      <c r="J134" s="290">
        <v>50</v>
      </c>
      <c r="K134" s="338"/>
    </row>
    <row r="135" s="1" customFormat="1" ht="15" customHeight="1">
      <c r="B135" s="335"/>
      <c r="C135" s="290" t="s">
        <v>1023</v>
      </c>
      <c r="D135" s="290"/>
      <c r="E135" s="290"/>
      <c r="F135" s="313" t="s">
        <v>1004</v>
      </c>
      <c r="G135" s="290"/>
      <c r="H135" s="290" t="s">
        <v>1038</v>
      </c>
      <c r="I135" s="290" t="s">
        <v>1000</v>
      </c>
      <c r="J135" s="290">
        <v>50</v>
      </c>
      <c r="K135" s="338"/>
    </row>
    <row r="136" s="1" customFormat="1" ht="15" customHeight="1">
      <c r="B136" s="335"/>
      <c r="C136" s="290" t="s">
        <v>1025</v>
      </c>
      <c r="D136" s="290"/>
      <c r="E136" s="290"/>
      <c r="F136" s="313" t="s">
        <v>1004</v>
      </c>
      <c r="G136" s="290"/>
      <c r="H136" s="290" t="s">
        <v>1038</v>
      </c>
      <c r="I136" s="290" t="s">
        <v>1000</v>
      </c>
      <c r="J136" s="290">
        <v>50</v>
      </c>
      <c r="K136" s="338"/>
    </row>
    <row r="137" s="1" customFormat="1" ht="15" customHeight="1">
      <c r="B137" s="335"/>
      <c r="C137" s="290" t="s">
        <v>1026</v>
      </c>
      <c r="D137" s="290"/>
      <c r="E137" s="290"/>
      <c r="F137" s="313" t="s">
        <v>1004</v>
      </c>
      <c r="G137" s="290"/>
      <c r="H137" s="290" t="s">
        <v>1051</v>
      </c>
      <c r="I137" s="290" t="s">
        <v>1000</v>
      </c>
      <c r="J137" s="290">
        <v>255</v>
      </c>
      <c r="K137" s="338"/>
    </row>
    <row r="138" s="1" customFormat="1" ht="15" customHeight="1">
      <c r="B138" s="335"/>
      <c r="C138" s="290" t="s">
        <v>1028</v>
      </c>
      <c r="D138" s="290"/>
      <c r="E138" s="290"/>
      <c r="F138" s="313" t="s">
        <v>998</v>
      </c>
      <c r="G138" s="290"/>
      <c r="H138" s="290" t="s">
        <v>1052</v>
      </c>
      <c r="I138" s="290" t="s">
        <v>1030</v>
      </c>
      <c r="J138" s="290"/>
      <c r="K138" s="338"/>
    </row>
    <row r="139" s="1" customFormat="1" ht="15" customHeight="1">
      <c r="B139" s="335"/>
      <c r="C139" s="290" t="s">
        <v>1031</v>
      </c>
      <c r="D139" s="290"/>
      <c r="E139" s="290"/>
      <c r="F139" s="313" t="s">
        <v>998</v>
      </c>
      <c r="G139" s="290"/>
      <c r="H139" s="290" t="s">
        <v>1053</v>
      </c>
      <c r="I139" s="290" t="s">
        <v>1033</v>
      </c>
      <c r="J139" s="290"/>
      <c r="K139" s="338"/>
    </row>
    <row r="140" s="1" customFormat="1" ht="15" customHeight="1">
      <c r="B140" s="335"/>
      <c r="C140" s="290" t="s">
        <v>1034</v>
      </c>
      <c r="D140" s="290"/>
      <c r="E140" s="290"/>
      <c r="F140" s="313" t="s">
        <v>998</v>
      </c>
      <c r="G140" s="290"/>
      <c r="H140" s="290" t="s">
        <v>1034</v>
      </c>
      <c r="I140" s="290" t="s">
        <v>1033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998</v>
      </c>
      <c r="G141" s="290"/>
      <c r="H141" s="290" t="s">
        <v>1054</v>
      </c>
      <c r="I141" s="290" t="s">
        <v>1033</v>
      </c>
      <c r="J141" s="290"/>
      <c r="K141" s="338"/>
    </row>
    <row r="142" s="1" customFormat="1" ht="15" customHeight="1">
      <c r="B142" s="335"/>
      <c r="C142" s="290" t="s">
        <v>1055</v>
      </c>
      <c r="D142" s="290"/>
      <c r="E142" s="290"/>
      <c r="F142" s="313" t="s">
        <v>998</v>
      </c>
      <c r="G142" s="290"/>
      <c r="H142" s="290" t="s">
        <v>1056</v>
      </c>
      <c r="I142" s="290" t="s">
        <v>1033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1057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992</v>
      </c>
      <c r="D148" s="305"/>
      <c r="E148" s="305"/>
      <c r="F148" s="305" t="s">
        <v>993</v>
      </c>
      <c r="G148" s="306"/>
      <c r="H148" s="305" t="s">
        <v>54</v>
      </c>
      <c r="I148" s="305" t="s">
        <v>57</v>
      </c>
      <c r="J148" s="305" t="s">
        <v>994</v>
      </c>
      <c r="K148" s="304"/>
    </row>
    <row r="149" s="1" customFormat="1" ht="17.25" customHeight="1">
      <c r="B149" s="302"/>
      <c r="C149" s="307" t="s">
        <v>995</v>
      </c>
      <c r="D149" s="307"/>
      <c r="E149" s="307"/>
      <c r="F149" s="308" t="s">
        <v>996</v>
      </c>
      <c r="G149" s="309"/>
      <c r="H149" s="307"/>
      <c r="I149" s="307"/>
      <c r="J149" s="307" t="s">
        <v>997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1001</v>
      </c>
      <c r="D151" s="290"/>
      <c r="E151" s="290"/>
      <c r="F151" s="343" t="s">
        <v>998</v>
      </c>
      <c r="G151" s="290"/>
      <c r="H151" s="342" t="s">
        <v>1038</v>
      </c>
      <c r="I151" s="342" t="s">
        <v>1000</v>
      </c>
      <c r="J151" s="342">
        <v>120</v>
      </c>
      <c r="K151" s="338"/>
    </row>
    <row r="152" s="1" customFormat="1" ht="15" customHeight="1">
      <c r="B152" s="315"/>
      <c r="C152" s="342" t="s">
        <v>1047</v>
      </c>
      <c r="D152" s="290"/>
      <c r="E152" s="290"/>
      <c r="F152" s="343" t="s">
        <v>998</v>
      </c>
      <c r="G152" s="290"/>
      <c r="H152" s="342" t="s">
        <v>1058</v>
      </c>
      <c r="I152" s="342" t="s">
        <v>1000</v>
      </c>
      <c r="J152" s="342" t="s">
        <v>1049</v>
      </c>
      <c r="K152" s="338"/>
    </row>
    <row r="153" s="1" customFormat="1" ht="15" customHeight="1">
      <c r="B153" s="315"/>
      <c r="C153" s="342" t="s">
        <v>946</v>
      </c>
      <c r="D153" s="290"/>
      <c r="E153" s="290"/>
      <c r="F153" s="343" t="s">
        <v>998</v>
      </c>
      <c r="G153" s="290"/>
      <c r="H153" s="342" t="s">
        <v>1059</v>
      </c>
      <c r="I153" s="342" t="s">
        <v>1000</v>
      </c>
      <c r="J153" s="342" t="s">
        <v>1049</v>
      </c>
      <c r="K153" s="338"/>
    </row>
    <row r="154" s="1" customFormat="1" ht="15" customHeight="1">
      <c r="B154" s="315"/>
      <c r="C154" s="342" t="s">
        <v>1003</v>
      </c>
      <c r="D154" s="290"/>
      <c r="E154" s="290"/>
      <c r="F154" s="343" t="s">
        <v>1004</v>
      </c>
      <c r="G154" s="290"/>
      <c r="H154" s="342" t="s">
        <v>1038</v>
      </c>
      <c r="I154" s="342" t="s">
        <v>1000</v>
      </c>
      <c r="J154" s="342">
        <v>50</v>
      </c>
      <c r="K154" s="338"/>
    </row>
    <row r="155" s="1" customFormat="1" ht="15" customHeight="1">
      <c r="B155" s="315"/>
      <c r="C155" s="342" t="s">
        <v>1006</v>
      </c>
      <c r="D155" s="290"/>
      <c r="E155" s="290"/>
      <c r="F155" s="343" t="s">
        <v>998</v>
      </c>
      <c r="G155" s="290"/>
      <c r="H155" s="342" t="s">
        <v>1038</v>
      </c>
      <c r="I155" s="342" t="s">
        <v>1008</v>
      </c>
      <c r="J155" s="342"/>
      <c r="K155" s="338"/>
    </row>
    <row r="156" s="1" customFormat="1" ht="15" customHeight="1">
      <c r="B156" s="315"/>
      <c r="C156" s="342" t="s">
        <v>1017</v>
      </c>
      <c r="D156" s="290"/>
      <c r="E156" s="290"/>
      <c r="F156" s="343" t="s">
        <v>1004</v>
      </c>
      <c r="G156" s="290"/>
      <c r="H156" s="342" t="s">
        <v>1038</v>
      </c>
      <c r="I156" s="342" t="s">
        <v>1000</v>
      </c>
      <c r="J156" s="342">
        <v>50</v>
      </c>
      <c r="K156" s="338"/>
    </row>
    <row r="157" s="1" customFormat="1" ht="15" customHeight="1">
      <c r="B157" s="315"/>
      <c r="C157" s="342" t="s">
        <v>1025</v>
      </c>
      <c r="D157" s="290"/>
      <c r="E157" s="290"/>
      <c r="F157" s="343" t="s">
        <v>1004</v>
      </c>
      <c r="G157" s="290"/>
      <c r="H157" s="342" t="s">
        <v>1038</v>
      </c>
      <c r="I157" s="342" t="s">
        <v>1000</v>
      </c>
      <c r="J157" s="342">
        <v>50</v>
      </c>
      <c r="K157" s="338"/>
    </row>
    <row r="158" s="1" customFormat="1" ht="15" customHeight="1">
      <c r="B158" s="315"/>
      <c r="C158" s="342" t="s">
        <v>1023</v>
      </c>
      <c r="D158" s="290"/>
      <c r="E158" s="290"/>
      <c r="F158" s="343" t="s">
        <v>1004</v>
      </c>
      <c r="G158" s="290"/>
      <c r="H158" s="342" t="s">
        <v>1038</v>
      </c>
      <c r="I158" s="342" t="s">
        <v>1000</v>
      </c>
      <c r="J158" s="342">
        <v>50</v>
      </c>
      <c r="K158" s="338"/>
    </row>
    <row r="159" s="1" customFormat="1" ht="15" customHeight="1">
      <c r="B159" s="315"/>
      <c r="C159" s="342" t="s">
        <v>114</v>
      </c>
      <c r="D159" s="290"/>
      <c r="E159" s="290"/>
      <c r="F159" s="343" t="s">
        <v>998</v>
      </c>
      <c r="G159" s="290"/>
      <c r="H159" s="342" t="s">
        <v>1060</v>
      </c>
      <c r="I159" s="342" t="s">
        <v>1000</v>
      </c>
      <c r="J159" s="342" t="s">
        <v>1061</v>
      </c>
      <c r="K159" s="338"/>
    </row>
    <row r="160" s="1" customFormat="1" ht="15" customHeight="1">
      <c r="B160" s="315"/>
      <c r="C160" s="342" t="s">
        <v>1062</v>
      </c>
      <c r="D160" s="290"/>
      <c r="E160" s="290"/>
      <c r="F160" s="343" t="s">
        <v>998</v>
      </c>
      <c r="G160" s="290"/>
      <c r="H160" s="342" t="s">
        <v>1063</v>
      </c>
      <c r="I160" s="342" t="s">
        <v>1033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1064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992</v>
      </c>
      <c r="D166" s="305"/>
      <c r="E166" s="305"/>
      <c r="F166" s="305" t="s">
        <v>993</v>
      </c>
      <c r="G166" s="347"/>
      <c r="H166" s="348" t="s">
        <v>54</v>
      </c>
      <c r="I166" s="348" t="s">
        <v>57</v>
      </c>
      <c r="J166" s="305" t="s">
        <v>994</v>
      </c>
      <c r="K166" s="282"/>
    </row>
    <row r="167" s="1" customFormat="1" ht="17.25" customHeight="1">
      <c r="B167" s="283"/>
      <c r="C167" s="307" t="s">
        <v>995</v>
      </c>
      <c r="D167" s="307"/>
      <c r="E167" s="307"/>
      <c r="F167" s="308" t="s">
        <v>996</v>
      </c>
      <c r="G167" s="349"/>
      <c r="H167" s="350"/>
      <c r="I167" s="350"/>
      <c r="J167" s="307" t="s">
        <v>997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1001</v>
      </c>
      <c r="D169" s="290"/>
      <c r="E169" s="290"/>
      <c r="F169" s="313" t="s">
        <v>998</v>
      </c>
      <c r="G169" s="290"/>
      <c r="H169" s="290" t="s">
        <v>1038</v>
      </c>
      <c r="I169" s="290" t="s">
        <v>1000</v>
      </c>
      <c r="J169" s="290">
        <v>120</v>
      </c>
      <c r="K169" s="338"/>
    </row>
    <row r="170" s="1" customFormat="1" ht="15" customHeight="1">
      <c r="B170" s="315"/>
      <c r="C170" s="290" t="s">
        <v>1047</v>
      </c>
      <c r="D170" s="290"/>
      <c r="E170" s="290"/>
      <c r="F170" s="313" t="s">
        <v>998</v>
      </c>
      <c r="G170" s="290"/>
      <c r="H170" s="290" t="s">
        <v>1048</v>
      </c>
      <c r="I170" s="290" t="s">
        <v>1000</v>
      </c>
      <c r="J170" s="290" t="s">
        <v>1049</v>
      </c>
      <c r="K170" s="338"/>
    </row>
    <row r="171" s="1" customFormat="1" ht="15" customHeight="1">
      <c r="B171" s="315"/>
      <c r="C171" s="290" t="s">
        <v>946</v>
      </c>
      <c r="D171" s="290"/>
      <c r="E171" s="290"/>
      <c r="F171" s="313" t="s">
        <v>998</v>
      </c>
      <c r="G171" s="290"/>
      <c r="H171" s="290" t="s">
        <v>1065</v>
      </c>
      <c r="I171" s="290" t="s">
        <v>1000</v>
      </c>
      <c r="J171" s="290" t="s">
        <v>1049</v>
      </c>
      <c r="K171" s="338"/>
    </row>
    <row r="172" s="1" customFormat="1" ht="15" customHeight="1">
      <c r="B172" s="315"/>
      <c r="C172" s="290" t="s">
        <v>1003</v>
      </c>
      <c r="D172" s="290"/>
      <c r="E172" s="290"/>
      <c r="F172" s="313" t="s">
        <v>1004</v>
      </c>
      <c r="G172" s="290"/>
      <c r="H172" s="290" t="s">
        <v>1065</v>
      </c>
      <c r="I172" s="290" t="s">
        <v>1000</v>
      </c>
      <c r="J172" s="290">
        <v>50</v>
      </c>
      <c r="K172" s="338"/>
    </row>
    <row r="173" s="1" customFormat="1" ht="15" customHeight="1">
      <c r="B173" s="315"/>
      <c r="C173" s="290" t="s">
        <v>1006</v>
      </c>
      <c r="D173" s="290"/>
      <c r="E173" s="290"/>
      <c r="F173" s="313" t="s">
        <v>998</v>
      </c>
      <c r="G173" s="290"/>
      <c r="H173" s="290" t="s">
        <v>1065</v>
      </c>
      <c r="I173" s="290" t="s">
        <v>1008</v>
      </c>
      <c r="J173" s="290"/>
      <c r="K173" s="338"/>
    </row>
    <row r="174" s="1" customFormat="1" ht="15" customHeight="1">
      <c r="B174" s="315"/>
      <c r="C174" s="290" t="s">
        <v>1017</v>
      </c>
      <c r="D174" s="290"/>
      <c r="E174" s="290"/>
      <c r="F174" s="313" t="s">
        <v>1004</v>
      </c>
      <c r="G174" s="290"/>
      <c r="H174" s="290" t="s">
        <v>1065</v>
      </c>
      <c r="I174" s="290" t="s">
        <v>1000</v>
      </c>
      <c r="J174" s="290">
        <v>50</v>
      </c>
      <c r="K174" s="338"/>
    </row>
    <row r="175" s="1" customFormat="1" ht="15" customHeight="1">
      <c r="B175" s="315"/>
      <c r="C175" s="290" t="s">
        <v>1025</v>
      </c>
      <c r="D175" s="290"/>
      <c r="E175" s="290"/>
      <c r="F175" s="313" t="s">
        <v>1004</v>
      </c>
      <c r="G175" s="290"/>
      <c r="H175" s="290" t="s">
        <v>1065</v>
      </c>
      <c r="I175" s="290" t="s">
        <v>1000</v>
      </c>
      <c r="J175" s="290">
        <v>50</v>
      </c>
      <c r="K175" s="338"/>
    </row>
    <row r="176" s="1" customFormat="1" ht="15" customHeight="1">
      <c r="B176" s="315"/>
      <c r="C176" s="290" t="s">
        <v>1023</v>
      </c>
      <c r="D176" s="290"/>
      <c r="E176" s="290"/>
      <c r="F176" s="313" t="s">
        <v>1004</v>
      </c>
      <c r="G176" s="290"/>
      <c r="H176" s="290" t="s">
        <v>1065</v>
      </c>
      <c r="I176" s="290" t="s">
        <v>1000</v>
      </c>
      <c r="J176" s="290">
        <v>50</v>
      </c>
      <c r="K176" s="338"/>
    </row>
    <row r="177" s="1" customFormat="1" ht="15" customHeight="1">
      <c r="B177" s="315"/>
      <c r="C177" s="290" t="s">
        <v>121</v>
      </c>
      <c r="D177" s="290"/>
      <c r="E177" s="290"/>
      <c r="F177" s="313" t="s">
        <v>998</v>
      </c>
      <c r="G177" s="290"/>
      <c r="H177" s="290" t="s">
        <v>1066</v>
      </c>
      <c r="I177" s="290" t="s">
        <v>1067</v>
      </c>
      <c r="J177" s="290"/>
      <c r="K177" s="338"/>
    </row>
    <row r="178" s="1" customFormat="1" ht="15" customHeight="1">
      <c r="B178" s="315"/>
      <c r="C178" s="290" t="s">
        <v>57</v>
      </c>
      <c r="D178" s="290"/>
      <c r="E178" s="290"/>
      <c r="F178" s="313" t="s">
        <v>998</v>
      </c>
      <c r="G178" s="290"/>
      <c r="H178" s="290" t="s">
        <v>1068</v>
      </c>
      <c r="I178" s="290" t="s">
        <v>1069</v>
      </c>
      <c r="J178" s="290">
        <v>1</v>
      </c>
      <c r="K178" s="338"/>
    </row>
    <row r="179" s="1" customFormat="1" ht="15" customHeight="1">
      <c r="B179" s="315"/>
      <c r="C179" s="290" t="s">
        <v>53</v>
      </c>
      <c r="D179" s="290"/>
      <c r="E179" s="290"/>
      <c r="F179" s="313" t="s">
        <v>998</v>
      </c>
      <c r="G179" s="290"/>
      <c r="H179" s="290" t="s">
        <v>1070</v>
      </c>
      <c r="I179" s="290" t="s">
        <v>1000</v>
      </c>
      <c r="J179" s="290">
        <v>20</v>
      </c>
      <c r="K179" s="338"/>
    </row>
    <row r="180" s="1" customFormat="1" ht="15" customHeight="1">
      <c r="B180" s="315"/>
      <c r="C180" s="290" t="s">
        <v>54</v>
      </c>
      <c r="D180" s="290"/>
      <c r="E180" s="290"/>
      <c r="F180" s="313" t="s">
        <v>998</v>
      </c>
      <c r="G180" s="290"/>
      <c r="H180" s="290" t="s">
        <v>1071</v>
      </c>
      <c r="I180" s="290" t="s">
        <v>1000</v>
      </c>
      <c r="J180" s="290">
        <v>255</v>
      </c>
      <c r="K180" s="338"/>
    </row>
    <row r="181" s="1" customFormat="1" ht="15" customHeight="1">
      <c r="B181" s="315"/>
      <c r="C181" s="290" t="s">
        <v>122</v>
      </c>
      <c r="D181" s="290"/>
      <c r="E181" s="290"/>
      <c r="F181" s="313" t="s">
        <v>998</v>
      </c>
      <c r="G181" s="290"/>
      <c r="H181" s="290" t="s">
        <v>962</v>
      </c>
      <c r="I181" s="290" t="s">
        <v>1000</v>
      </c>
      <c r="J181" s="290">
        <v>10</v>
      </c>
      <c r="K181" s="338"/>
    </row>
    <row r="182" s="1" customFormat="1" ht="15" customHeight="1">
      <c r="B182" s="315"/>
      <c r="C182" s="290" t="s">
        <v>123</v>
      </c>
      <c r="D182" s="290"/>
      <c r="E182" s="290"/>
      <c r="F182" s="313" t="s">
        <v>998</v>
      </c>
      <c r="G182" s="290"/>
      <c r="H182" s="290" t="s">
        <v>1072</v>
      </c>
      <c r="I182" s="290" t="s">
        <v>1033</v>
      </c>
      <c r="J182" s="290"/>
      <c r="K182" s="338"/>
    </row>
    <row r="183" s="1" customFormat="1" ht="15" customHeight="1">
      <c r="B183" s="315"/>
      <c r="C183" s="290" t="s">
        <v>1073</v>
      </c>
      <c r="D183" s="290"/>
      <c r="E183" s="290"/>
      <c r="F183" s="313" t="s">
        <v>998</v>
      </c>
      <c r="G183" s="290"/>
      <c r="H183" s="290" t="s">
        <v>1074</v>
      </c>
      <c r="I183" s="290" t="s">
        <v>1033</v>
      </c>
      <c r="J183" s="290"/>
      <c r="K183" s="338"/>
    </row>
    <row r="184" s="1" customFormat="1" ht="15" customHeight="1">
      <c r="B184" s="315"/>
      <c r="C184" s="290" t="s">
        <v>1062</v>
      </c>
      <c r="D184" s="290"/>
      <c r="E184" s="290"/>
      <c r="F184" s="313" t="s">
        <v>998</v>
      </c>
      <c r="G184" s="290"/>
      <c r="H184" s="290" t="s">
        <v>1075</v>
      </c>
      <c r="I184" s="290" t="s">
        <v>1033</v>
      </c>
      <c r="J184" s="290"/>
      <c r="K184" s="338"/>
    </row>
    <row r="185" s="1" customFormat="1" ht="15" customHeight="1">
      <c r="B185" s="315"/>
      <c r="C185" s="290" t="s">
        <v>125</v>
      </c>
      <c r="D185" s="290"/>
      <c r="E185" s="290"/>
      <c r="F185" s="313" t="s">
        <v>1004</v>
      </c>
      <c r="G185" s="290"/>
      <c r="H185" s="290" t="s">
        <v>1076</v>
      </c>
      <c r="I185" s="290" t="s">
        <v>1000</v>
      </c>
      <c r="J185" s="290">
        <v>50</v>
      </c>
      <c r="K185" s="338"/>
    </row>
    <row r="186" s="1" customFormat="1" ht="15" customHeight="1">
      <c r="B186" s="315"/>
      <c r="C186" s="290" t="s">
        <v>1077</v>
      </c>
      <c r="D186" s="290"/>
      <c r="E186" s="290"/>
      <c r="F186" s="313" t="s">
        <v>1004</v>
      </c>
      <c r="G186" s="290"/>
      <c r="H186" s="290" t="s">
        <v>1078</v>
      </c>
      <c r="I186" s="290" t="s">
        <v>1079</v>
      </c>
      <c r="J186" s="290"/>
      <c r="K186" s="338"/>
    </row>
    <row r="187" s="1" customFormat="1" ht="15" customHeight="1">
      <c r="B187" s="315"/>
      <c r="C187" s="290" t="s">
        <v>1080</v>
      </c>
      <c r="D187" s="290"/>
      <c r="E187" s="290"/>
      <c r="F187" s="313" t="s">
        <v>1004</v>
      </c>
      <c r="G187" s="290"/>
      <c r="H187" s="290" t="s">
        <v>1081</v>
      </c>
      <c r="I187" s="290" t="s">
        <v>1079</v>
      </c>
      <c r="J187" s="290"/>
      <c r="K187" s="338"/>
    </row>
    <row r="188" s="1" customFormat="1" ht="15" customHeight="1">
      <c r="B188" s="315"/>
      <c r="C188" s="290" t="s">
        <v>1082</v>
      </c>
      <c r="D188" s="290"/>
      <c r="E188" s="290"/>
      <c r="F188" s="313" t="s">
        <v>1004</v>
      </c>
      <c r="G188" s="290"/>
      <c r="H188" s="290" t="s">
        <v>1083</v>
      </c>
      <c r="I188" s="290" t="s">
        <v>1079</v>
      </c>
      <c r="J188" s="290"/>
      <c r="K188" s="338"/>
    </row>
    <row r="189" s="1" customFormat="1" ht="15" customHeight="1">
      <c r="B189" s="315"/>
      <c r="C189" s="351" t="s">
        <v>1084</v>
      </c>
      <c r="D189" s="290"/>
      <c r="E189" s="290"/>
      <c r="F189" s="313" t="s">
        <v>1004</v>
      </c>
      <c r="G189" s="290"/>
      <c r="H189" s="290" t="s">
        <v>1085</v>
      </c>
      <c r="I189" s="290" t="s">
        <v>1086</v>
      </c>
      <c r="J189" s="352" t="s">
        <v>1087</v>
      </c>
      <c r="K189" s="338"/>
    </row>
    <row r="190" s="1" customFormat="1" ht="15" customHeight="1">
      <c r="B190" s="315"/>
      <c r="C190" s="351" t="s">
        <v>42</v>
      </c>
      <c r="D190" s="290"/>
      <c r="E190" s="290"/>
      <c r="F190" s="313" t="s">
        <v>998</v>
      </c>
      <c r="G190" s="290"/>
      <c r="H190" s="287" t="s">
        <v>1088</v>
      </c>
      <c r="I190" s="290" t="s">
        <v>1089</v>
      </c>
      <c r="J190" s="290"/>
      <c r="K190" s="338"/>
    </row>
    <row r="191" s="1" customFormat="1" ht="15" customHeight="1">
      <c r="B191" s="315"/>
      <c r="C191" s="351" t="s">
        <v>1090</v>
      </c>
      <c r="D191" s="290"/>
      <c r="E191" s="290"/>
      <c r="F191" s="313" t="s">
        <v>998</v>
      </c>
      <c r="G191" s="290"/>
      <c r="H191" s="290" t="s">
        <v>1091</v>
      </c>
      <c r="I191" s="290" t="s">
        <v>1033</v>
      </c>
      <c r="J191" s="290"/>
      <c r="K191" s="338"/>
    </row>
    <row r="192" s="1" customFormat="1" ht="15" customHeight="1">
      <c r="B192" s="315"/>
      <c r="C192" s="351" t="s">
        <v>1092</v>
      </c>
      <c r="D192" s="290"/>
      <c r="E192" s="290"/>
      <c r="F192" s="313" t="s">
        <v>998</v>
      </c>
      <c r="G192" s="290"/>
      <c r="H192" s="290" t="s">
        <v>1093</v>
      </c>
      <c r="I192" s="290" t="s">
        <v>1033</v>
      </c>
      <c r="J192" s="290"/>
      <c r="K192" s="338"/>
    </row>
    <row r="193" s="1" customFormat="1" ht="15" customHeight="1">
      <c r="B193" s="315"/>
      <c r="C193" s="351" t="s">
        <v>1094</v>
      </c>
      <c r="D193" s="290"/>
      <c r="E193" s="290"/>
      <c r="F193" s="313" t="s">
        <v>1004</v>
      </c>
      <c r="G193" s="290"/>
      <c r="H193" s="290" t="s">
        <v>1095</v>
      </c>
      <c r="I193" s="290" t="s">
        <v>1033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1096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1097</v>
      </c>
      <c r="D200" s="354"/>
      <c r="E200" s="354"/>
      <c r="F200" s="354" t="s">
        <v>1098</v>
      </c>
      <c r="G200" s="355"/>
      <c r="H200" s="354" t="s">
        <v>1099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1089</v>
      </c>
      <c r="D202" s="290"/>
      <c r="E202" s="290"/>
      <c r="F202" s="313" t="s">
        <v>43</v>
      </c>
      <c r="G202" s="290"/>
      <c r="H202" s="290" t="s">
        <v>1100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44</v>
      </c>
      <c r="G203" s="290"/>
      <c r="H203" s="290" t="s">
        <v>1101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47</v>
      </c>
      <c r="G204" s="290"/>
      <c r="H204" s="290" t="s">
        <v>1102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45</v>
      </c>
      <c r="G205" s="290"/>
      <c r="H205" s="290" t="s">
        <v>1103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46</v>
      </c>
      <c r="G206" s="290"/>
      <c r="H206" s="290" t="s">
        <v>1104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1045</v>
      </c>
      <c r="D208" s="290"/>
      <c r="E208" s="290"/>
      <c r="F208" s="313" t="s">
        <v>79</v>
      </c>
      <c r="G208" s="290"/>
      <c r="H208" s="290" t="s">
        <v>1105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942</v>
      </c>
      <c r="G209" s="290"/>
      <c r="H209" s="290" t="s">
        <v>943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940</v>
      </c>
      <c r="G210" s="290"/>
      <c r="H210" s="290" t="s">
        <v>1106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944</v>
      </c>
      <c r="G211" s="351"/>
      <c r="H211" s="342" t="s">
        <v>945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681</v>
      </c>
      <c r="G212" s="351"/>
      <c r="H212" s="342" t="s">
        <v>922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1069</v>
      </c>
      <c r="D214" s="290"/>
      <c r="E214" s="290"/>
      <c r="F214" s="313">
        <v>1</v>
      </c>
      <c r="G214" s="351"/>
      <c r="H214" s="342" t="s">
        <v>1107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1108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1109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1110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Rybník Voříšek v k.ú. Rašovice u Hlasiva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108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26. 11. 2021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21.84" customHeight="1">
      <c r="A13" s="39"/>
      <c r="B13" s="45"/>
      <c r="C13" s="39"/>
      <c r="D13" s="139" t="s">
        <v>109</v>
      </c>
      <c r="E13" s="39"/>
      <c r="F13" s="140" t="s">
        <v>110</v>
      </c>
      <c r="G13" s="39"/>
      <c r="H13" s="39"/>
      <c r="I13" s="139" t="s">
        <v>111</v>
      </c>
      <c r="J13" s="140" t="s">
        <v>112</v>
      </c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38</v>
      </c>
      <c r="E30" s="39"/>
      <c r="F30" s="39"/>
      <c r="G30" s="39"/>
      <c r="H30" s="39"/>
      <c r="I30" s="39"/>
      <c r="J30" s="147">
        <f>ROUND(J82,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5"/>
      <c r="E31" s="145"/>
      <c r="F31" s="145"/>
      <c r="G31" s="145"/>
      <c r="H31" s="145"/>
      <c r="I31" s="145"/>
      <c r="J31" s="145"/>
      <c r="K31" s="145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40</v>
      </c>
      <c r="G32" s="39"/>
      <c r="H32" s="39"/>
      <c r="I32" s="148" t="s">
        <v>39</v>
      </c>
      <c r="J32" s="148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9" t="s">
        <v>42</v>
      </c>
      <c r="E33" s="133" t="s">
        <v>43</v>
      </c>
      <c r="F33" s="150">
        <f>ROUND((SUM(BE82:BE154)),  2)</f>
        <v>0</v>
      </c>
      <c r="G33" s="39"/>
      <c r="H33" s="39"/>
      <c r="I33" s="151">
        <v>0.20999999999999999</v>
      </c>
      <c r="J33" s="150">
        <f>ROUND(((SUM(BE82:BE154))*I33),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50">
        <f>ROUND((SUM(BF82:BF154)),  2)</f>
        <v>0</v>
      </c>
      <c r="G34" s="39"/>
      <c r="H34" s="39"/>
      <c r="I34" s="151">
        <v>0.14999999999999999</v>
      </c>
      <c r="J34" s="150">
        <f>ROUND(((SUM(BF82:BF154))*I34),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50">
        <f>ROUND((SUM(BG82:BG154)),  2)</f>
        <v>0</v>
      </c>
      <c r="G35" s="39"/>
      <c r="H35" s="39"/>
      <c r="I35" s="151">
        <v>0.20999999999999999</v>
      </c>
      <c r="J35" s="150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50">
        <f>ROUND((SUM(BH82:BH154)),  2)</f>
        <v>0</v>
      </c>
      <c r="G36" s="39"/>
      <c r="H36" s="39"/>
      <c r="I36" s="151">
        <v>0.14999999999999999</v>
      </c>
      <c r="J36" s="150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50">
        <f>ROUND((SUM(BI82:BI154)),  2)</f>
        <v>0</v>
      </c>
      <c r="G37" s="39"/>
      <c r="H37" s="39"/>
      <c r="I37" s="151">
        <v>0</v>
      </c>
      <c r="J37" s="150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3" t="str">
        <f>E7</f>
        <v>Rybník Voříšek v k.ú. Rašovice u Hlasiva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Zdrž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Rašovice u Hlasiva</v>
      </c>
      <c r="G52" s="41"/>
      <c r="H52" s="41"/>
      <c r="I52" s="33" t="s">
        <v>23</v>
      </c>
      <c r="J52" s="73" t="str">
        <f>IF(J12="","",J12)</f>
        <v>26. 11. 2021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Projekce rybníky</v>
      </c>
      <c r="G54" s="41"/>
      <c r="H54" s="41"/>
      <c r="I54" s="33" t="s">
        <v>31</v>
      </c>
      <c r="J54" s="37" t="str">
        <f>E21</f>
        <v>Ing. Pavel Janouš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Micheala Přenosilová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7" t="s">
        <v>70</v>
      </c>
      <c r="D59" s="41"/>
      <c r="E59" s="41"/>
      <c r="F59" s="41"/>
      <c r="G59" s="41"/>
      <c r="H59" s="41"/>
      <c r="I59" s="41"/>
      <c r="J59" s="103">
        <f>J82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J83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J84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119</v>
      </c>
      <c r="E62" s="177"/>
      <c r="F62" s="177"/>
      <c r="G62" s="177"/>
      <c r="H62" s="177"/>
      <c r="I62" s="177"/>
      <c r="J62" s="178">
        <f>J152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61"/>
      <c r="J64" s="61"/>
      <c r="K64" s="6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63"/>
      <c r="J68" s="63"/>
      <c r="K68" s="63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120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63" t="str">
        <f>E7</f>
        <v>Rybník Voříšek v k.ú. Rašovice u Hlasiva</v>
      </c>
      <c r="F72" s="33"/>
      <c r="G72" s="33"/>
      <c r="H72" s="33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106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01 - Zdrž</v>
      </c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>Rašovice u Hlasiva</v>
      </c>
      <c r="G76" s="41"/>
      <c r="H76" s="41"/>
      <c r="I76" s="33" t="s">
        <v>23</v>
      </c>
      <c r="J76" s="73" t="str">
        <f>IF(J12="","",J12)</f>
        <v>26. 11. 2021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Projekce rybníky</v>
      </c>
      <c r="G78" s="41"/>
      <c r="H78" s="41"/>
      <c r="I78" s="33" t="s">
        <v>31</v>
      </c>
      <c r="J78" s="37" t="str">
        <f>E21</f>
        <v>Ing. Pavel Janouš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29</v>
      </c>
      <c r="D79" s="41"/>
      <c r="E79" s="41"/>
      <c r="F79" s="28" t="str">
        <f>IF(E18="","",E18)</f>
        <v>Vyplň údaj</v>
      </c>
      <c r="G79" s="41"/>
      <c r="H79" s="41"/>
      <c r="I79" s="33" t="s">
        <v>34</v>
      </c>
      <c r="J79" s="37" t="str">
        <f>E24</f>
        <v>Ing. Micheala Přenosilová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1" customFormat="1" ht="29.28" customHeight="1">
      <c r="A81" s="180"/>
      <c r="B81" s="181"/>
      <c r="C81" s="182" t="s">
        <v>121</v>
      </c>
      <c r="D81" s="183" t="s">
        <v>57</v>
      </c>
      <c r="E81" s="183" t="s">
        <v>53</v>
      </c>
      <c r="F81" s="183" t="s">
        <v>54</v>
      </c>
      <c r="G81" s="183" t="s">
        <v>122</v>
      </c>
      <c r="H81" s="183" t="s">
        <v>123</v>
      </c>
      <c r="I81" s="183" t="s">
        <v>124</v>
      </c>
      <c r="J81" s="183" t="s">
        <v>115</v>
      </c>
      <c r="K81" s="184" t="s">
        <v>125</v>
      </c>
      <c r="L81" s="185"/>
      <c r="M81" s="93" t="s">
        <v>19</v>
      </c>
      <c r="N81" s="94" t="s">
        <v>42</v>
      </c>
      <c r="O81" s="94" t="s">
        <v>126</v>
      </c>
      <c r="P81" s="94" t="s">
        <v>127</v>
      </c>
      <c r="Q81" s="94" t="s">
        <v>128</v>
      </c>
      <c r="R81" s="94" t="s">
        <v>129</v>
      </c>
      <c r="S81" s="94" t="s">
        <v>130</v>
      </c>
      <c r="T81" s="95" t="s">
        <v>131</v>
      </c>
      <c r="U81" s="180"/>
      <c r="V81" s="180"/>
      <c r="W81" s="180"/>
      <c r="X81" s="180"/>
      <c r="Y81" s="180"/>
      <c r="Z81" s="180"/>
      <c r="AA81" s="180"/>
      <c r="AB81" s="180"/>
      <c r="AC81" s="180"/>
      <c r="AD81" s="180"/>
      <c r="AE81" s="180"/>
    </row>
    <row r="82" s="2" customFormat="1" ht="22.8" customHeight="1">
      <c r="A82" s="39"/>
      <c r="B82" s="40"/>
      <c r="C82" s="100" t="s">
        <v>132</v>
      </c>
      <c r="D82" s="41"/>
      <c r="E82" s="41"/>
      <c r="F82" s="41"/>
      <c r="G82" s="41"/>
      <c r="H82" s="41"/>
      <c r="I82" s="41"/>
      <c r="J82" s="186">
        <f>BK82</f>
        <v>0</v>
      </c>
      <c r="K82" s="41"/>
      <c r="L82" s="45"/>
      <c r="M82" s="96"/>
      <c r="N82" s="187"/>
      <c r="O82" s="97"/>
      <c r="P82" s="188">
        <f>P83</f>
        <v>0</v>
      </c>
      <c r="Q82" s="97"/>
      <c r="R82" s="188">
        <f>R83</f>
        <v>0.1787</v>
      </c>
      <c r="S82" s="97"/>
      <c r="T82" s="189">
        <f>T83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71</v>
      </c>
      <c r="AU82" s="18" t="s">
        <v>116</v>
      </c>
      <c r="BK82" s="190">
        <f>BK83</f>
        <v>0</v>
      </c>
    </row>
    <row r="83" s="12" customFormat="1" ht="25.92" customHeight="1">
      <c r="A83" s="12"/>
      <c r="B83" s="191"/>
      <c r="C83" s="192"/>
      <c r="D83" s="193" t="s">
        <v>71</v>
      </c>
      <c r="E83" s="194" t="s">
        <v>133</v>
      </c>
      <c r="F83" s="194" t="s">
        <v>134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P84+P152</f>
        <v>0</v>
      </c>
      <c r="Q83" s="199"/>
      <c r="R83" s="200">
        <f>R84+R152</f>
        <v>0.1787</v>
      </c>
      <c r="S83" s="199"/>
      <c r="T83" s="201">
        <f>T84+T152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80</v>
      </c>
      <c r="AT83" s="203" t="s">
        <v>71</v>
      </c>
      <c r="AU83" s="203" t="s">
        <v>72</v>
      </c>
      <c r="AY83" s="202" t="s">
        <v>135</v>
      </c>
      <c r="BK83" s="204">
        <f>BK84+BK152</f>
        <v>0</v>
      </c>
    </row>
    <row r="84" s="12" customFormat="1" ht="22.8" customHeight="1">
      <c r="A84" s="12"/>
      <c r="B84" s="191"/>
      <c r="C84" s="192"/>
      <c r="D84" s="193" t="s">
        <v>71</v>
      </c>
      <c r="E84" s="205" t="s">
        <v>80</v>
      </c>
      <c r="F84" s="205" t="s">
        <v>136</v>
      </c>
      <c r="G84" s="192"/>
      <c r="H84" s="192"/>
      <c r="I84" s="195"/>
      <c r="J84" s="206">
        <f>BK84</f>
        <v>0</v>
      </c>
      <c r="K84" s="192"/>
      <c r="L84" s="197"/>
      <c r="M84" s="198"/>
      <c r="N84" s="199"/>
      <c r="O84" s="199"/>
      <c r="P84" s="200">
        <f>SUM(P85:P151)</f>
        <v>0</v>
      </c>
      <c r="Q84" s="199"/>
      <c r="R84" s="200">
        <f>SUM(R85:R151)</f>
        <v>0.1787</v>
      </c>
      <c r="S84" s="199"/>
      <c r="T84" s="201">
        <f>SUM(T85:T151)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80</v>
      </c>
      <c r="AT84" s="203" t="s">
        <v>71</v>
      </c>
      <c r="AU84" s="203" t="s">
        <v>80</v>
      </c>
      <c r="AY84" s="202" t="s">
        <v>135</v>
      </c>
      <c r="BK84" s="204">
        <f>SUM(BK85:BK151)</f>
        <v>0</v>
      </c>
    </row>
    <row r="85" s="2" customFormat="1" ht="24.15" customHeight="1">
      <c r="A85" s="39"/>
      <c r="B85" s="40"/>
      <c r="C85" s="207" t="s">
        <v>80</v>
      </c>
      <c r="D85" s="207" t="s">
        <v>137</v>
      </c>
      <c r="E85" s="208" t="s">
        <v>138</v>
      </c>
      <c r="F85" s="209" t="s">
        <v>139</v>
      </c>
      <c r="G85" s="210" t="s">
        <v>140</v>
      </c>
      <c r="H85" s="211">
        <v>3780</v>
      </c>
      <c r="I85" s="212"/>
      <c r="J85" s="213">
        <f>ROUND(I85*H85,2)</f>
        <v>0</v>
      </c>
      <c r="K85" s="209" t="s">
        <v>141</v>
      </c>
      <c r="L85" s="45"/>
      <c r="M85" s="214" t="s">
        <v>19</v>
      </c>
      <c r="N85" s="215" t="s">
        <v>43</v>
      </c>
      <c r="O85" s="85"/>
      <c r="P85" s="216">
        <f>O85*H85</f>
        <v>0</v>
      </c>
      <c r="Q85" s="216">
        <v>0</v>
      </c>
      <c r="R85" s="216">
        <f>Q85*H85</f>
        <v>0</v>
      </c>
      <c r="S85" s="216">
        <v>0</v>
      </c>
      <c r="T85" s="217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8" t="s">
        <v>142</v>
      </c>
      <c r="AT85" s="218" t="s">
        <v>137</v>
      </c>
      <c r="AU85" s="218" t="s">
        <v>83</v>
      </c>
      <c r="AY85" s="18" t="s">
        <v>135</v>
      </c>
      <c r="BE85" s="219">
        <f>IF(N85="základní",J85,0)</f>
        <v>0</v>
      </c>
      <c r="BF85" s="219">
        <f>IF(N85="snížená",J85,0)</f>
        <v>0</v>
      </c>
      <c r="BG85" s="219">
        <f>IF(N85="zákl. přenesená",J85,0)</f>
        <v>0</v>
      </c>
      <c r="BH85" s="219">
        <f>IF(N85="sníž. přenesená",J85,0)</f>
        <v>0</v>
      </c>
      <c r="BI85" s="219">
        <f>IF(N85="nulová",J85,0)</f>
        <v>0</v>
      </c>
      <c r="BJ85" s="18" t="s">
        <v>80</v>
      </c>
      <c r="BK85" s="219">
        <f>ROUND(I85*H85,2)</f>
        <v>0</v>
      </c>
      <c r="BL85" s="18" t="s">
        <v>142</v>
      </c>
      <c r="BM85" s="218" t="s">
        <v>143</v>
      </c>
    </row>
    <row r="86" s="2" customFormat="1">
      <c r="A86" s="39"/>
      <c r="B86" s="40"/>
      <c r="C86" s="41"/>
      <c r="D86" s="220" t="s">
        <v>144</v>
      </c>
      <c r="E86" s="41"/>
      <c r="F86" s="221" t="s">
        <v>145</v>
      </c>
      <c r="G86" s="41"/>
      <c r="H86" s="41"/>
      <c r="I86" s="222"/>
      <c r="J86" s="41"/>
      <c r="K86" s="41"/>
      <c r="L86" s="45"/>
      <c r="M86" s="223"/>
      <c r="N86" s="224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144</v>
      </c>
      <c r="AU86" s="18" t="s">
        <v>83</v>
      </c>
    </row>
    <row r="87" s="13" customFormat="1">
      <c r="A87" s="13"/>
      <c r="B87" s="225"/>
      <c r="C87" s="226"/>
      <c r="D87" s="227" t="s">
        <v>146</v>
      </c>
      <c r="E87" s="228" t="s">
        <v>19</v>
      </c>
      <c r="F87" s="229" t="s">
        <v>147</v>
      </c>
      <c r="G87" s="226"/>
      <c r="H87" s="228" t="s">
        <v>19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146</v>
      </c>
      <c r="AU87" s="235" t="s">
        <v>83</v>
      </c>
      <c r="AV87" s="13" t="s">
        <v>80</v>
      </c>
      <c r="AW87" s="13" t="s">
        <v>33</v>
      </c>
      <c r="AX87" s="13" t="s">
        <v>72</v>
      </c>
      <c r="AY87" s="235" t="s">
        <v>135</v>
      </c>
    </row>
    <row r="88" s="14" customFormat="1">
      <c r="A88" s="14"/>
      <c r="B88" s="236"/>
      <c r="C88" s="237"/>
      <c r="D88" s="227" t="s">
        <v>146</v>
      </c>
      <c r="E88" s="238" t="s">
        <v>19</v>
      </c>
      <c r="F88" s="239" t="s">
        <v>148</v>
      </c>
      <c r="G88" s="237"/>
      <c r="H88" s="240">
        <v>3780</v>
      </c>
      <c r="I88" s="241"/>
      <c r="J88" s="237"/>
      <c r="K88" s="237"/>
      <c r="L88" s="242"/>
      <c r="M88" s="243"/>
      <c r="N88" s="244"/>
      <c r="O88" s="244"/>
      <c r="P88" s="244"/>
      <c r="Q88" s="244"/>
      <c r="R88" s="244"/>
      <c r="S88" s="244"/>
      <c r="T88" s="245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T88" s="246" t="s">
        <v>146</v>
      </c>
      <c r="AU88" s="246" t="s">
        <v>83</v>
      </c>
      <c r="AV88" s="14" t="s">
        <v>83</v>
      </c>
      <c r="AW88" s="14" t="s">
        <v>33</v>
      </c>
      <c r="AX88" s="14" t="s">
        <v>72</v>
      </c>
      <c r="AY88" s="246" t="s">
        <v>135</v>
      </c>
    </row>
    <row r="89" s="15" customFormat="1">
      <c r="A89" s="15"/>
      <c r="B89" s="247"/>
      <c r="C89" s="248"/>
      <c r="D89" s="227" t="s">
        <v>146</v>
      </c>
      <c r="E89" s="249" t="s">
        <v>19</v>
      </c>
      <c r="F89" s="250" t="s">
        <v>149</v>
      </c>
      <c r="G89" s="248"/>
      <c r="H89" s="251">
        <v>3780</v>
      </c>
      <c r="I89" s="252"/>
      <c r="J89" s="248"/>
      <c r="K89" s="248"/>
      <c r="L89" s="253"/>
      <c r="M89" s="254"/>
      <c r="N89" s="255"/>
      <c r="O89" s="255"/>
      <c r="P89" s="255"/>
      <c r="Q89" s="255"/>
      <c r="R89" s="255"/>
      <c r="S89" s="255"/>
      <c r="T89" s="256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7" t="s">
        <v>146</v>
      </c>
      <c r="AU89" s="257" t="s">
        <v>83</v>
      </c>
      <c r="AV89" s="15" t="s">
        <v>142</v>
      </c>
      <c r="AW89" s="15" t="s">
        <v>33</v>
      </c>
      <c r="AX89" s="15" t="s">
        <v>80</v>
      </c>
      <c r="AY89" s="257" t="s">
        <v>135</v>
      </c>
    </row>
    <row r="90" s="2" customFormat="1" ht="33" customHeight="1">
      <c r="A90" s="39"/>
      <c r="B90" s="40"/>
      <c r="C90" s="207" t="s">
        <v>83</v>
      </c>
      <c r="D90" s="207" t="s">
        <v>137</v>
      </c>
      <c r="E90" s="208" t="s">
        <v>150</v>
      </c>
      <c r="F90" s="209" t="s">
        <v>151</v>
      </c>
      <c r="G90" s="210" t="s">
        <v>152</v>
      </c>
      <c r="H90" s="211">
        <v>479</v>
      </c>
      <c r="I90" s="212"/>
      <c r="J90" s="213">
        <f>ROUND(I90*H90,2)</f>
        <v>0</v>
      </c>
      <c r="K90" s="209" t="s">
        <v>141</v>
      </c>
      <c r="L90" s="45"/>
      <c r="M90" s="214" t="s">
        <v>19</v>
      </c>
      <c r="N90" s="215" t="s">
        <v>43</v>
      </c>
      <c r="O90" s="85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8" t="s">
        <v>142</v>
      </c>
      <c r="AT90" s="218" t="s">
        <v>137</v>
      </c>
      <c r="AU90" s="218" t="s">
        <v>83</v>
      </c>
      <c r="AY90" s="18" t="s">
        <v>135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8" t="s">
        <v>80</v>
      </c>
      <c r="BK90" s="219">
        <f>ROUND(I90*H90,2)</f>
        <v>0</v>
      </c>
      <c r="BL90" s="18" t="s">
        <v>142</v>
      </c>
      <c r="BM90" s="218" t="s">
        <v>153</v>
      </c>
    </row>
    <row r="91" s="2" customFormat="1">
      <c r="A91" s="39"/>
      <c r="B91" s="40"/>
      <c r="C91" s="41"/>
      <c r="D91" s="220" t="s">
        <v>144</v>
      </c>
      <c r="E91" s="41"/>
      <c r="F91" s="221" t="s">
        <v>154</v>
      </c>
      <c r="G91" s="41"/>
      <c r="H91" s="41"/>
      <c r="I91" s="222"/>
      <c r="J91" s="41"/>
      <c r="K91" s="41"/>
      <c r="L91" s="45"/>
      <c r="M91" s="223"/>
      <c r="N91" s="22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144</v>
      </c>
      <c r="AU91" s="18" t="s">
        <v>83</v>
      </c>
    </row>
    <row r="92" s="13" customFormat="1">
      <c r="A92" s="13"/>
      <c r="B92" s="225"/>
      <c r="C92" s="226"/>
      <c r="D92" s="227" t="s">
        <v>146</v>
      </c>
      <c r="E92" s="228" t="s">
        <v>19</v>
      </c>
      <c r="F92" s="229" t="s">
        <v>155</v>
      </c>
      <c r="G92" s="226"/>
      <c r="H92" s="228" t="s">
        <v>19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146</v>
      </c>
      <c r="AU92" s="235" t="s">
        <v>83</v>
      </c>
      <c r="AV92" s="13" t="s">
        <v>80</v>
      </c>
      <c r="AW92" s="13" t="s">
        <v>33</v>
      </c>
      <c r="AX92" s="13" t="s">
        <v>72</v>
      </c>
      <c r="AY92" s="235" t="s">
        <v>135</v>
      </c>
    </row>
    <row r="93" s="14" customFormat="1">
      <c r="A93" s="14"/>
      <c r="B93" s="236"/>
      <c r="C93" s="237"/>
      <c r="D93" s="227" t="s">
        <v>146</v>
      </c>
      <c r="E93" s="238" t="s">
        <v>19</v>
      </c>
      <c r="F93" s="239" t="s">
        <v>156</v>
      </c>
      <c r="G93" s="237"/>
      <c r="H93" s="240">
        <v>479</v>
      </c>
      <c r="I93" s="241"/>
      <c r="J93" s="237"/>
      <c r="K93" s="237"/>
      <c r="L93" s="242"/>
      <c r="M93" s="243"/>
      <c r="N93" s="244"/>
      <c r="O93" s="244"/>
      <c r="P93" s="244"/>
      <c r="Q93" s="244"/>
      <c r="R93" s="244"/>
      <c r="S93" s="244"/>
      <c r="T93" s="24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6" t="s">
        <v>146</v>
      </c>
      <c r="AU93" s="246" t="s">
        <v>83</v>
      </c>
      <c r="AV93" s="14" t="s">
        <v>83</v>
      </c>
      <c r="AW93" s="14" t="s">
        <v>33</v>
      </c>
      <c r="AX93" s="14" t="s">
        <v>72</v>
      </c>
      <c r="AY93" s="246" t="s">
        <v>135</v>
      </c>
    </row>
    <row r="94" s="15" customFormat="1">
      <c r="A94" s="15"/>
      <c r="B94" s="247"/>
      <c r="C94" s="248"/>
      <c r="D94" s="227" t="s">
        <v>146</v>
      </c>
      <c r="E94" s="249" t="s">
        <v>19</v>
      </c>
      <c r="F94" s="250" t="s">
        <v>149</v>
      </c>
      <c r="G94" s="248"/>
      <c r="H94" s="251">
        <v>479</v>
      </c>
      <c r="I94" s="252"/>
      <c r="J94" s="248"/>
      <c r="K94" s="248"/>
      <c r="L94" s="253"/>
      <c r="M94" s="254"/>
      <c r="N94" s="255"/>
      <c r="O94" s="255"/>
      <c r="P94" s="255"/>
      <c r="Q94" s="255"/>
      <c r="R94" s="255"/>
      <c r="S94" s="255"/>
      <c r="T94" s="256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7" t="s">
        <v>146</v>
      </c>
      <c r="AU94" s="257" t="s">
        <v>83</v>
      </c>
      <c r="AV94" s="15" t="s">
        <v>142</v>
      </c>
      <c r="AW94" s="15" t="s">
        <v>33</v>
      </c>
      <c r="AX94" s="15" t="s">
        <v>80</v>
      </c>
      <c r="AY94" s="257" t="s">
        <v>135</v>
      </c>
    </row>
    <row r="95" s="2" customFormat="1" ht="62.7" customHeight="1">
      <c r="A95" s="39"/>
      <c r="B95" s="40"/>
      <c r="C95" s="207" t="s">
        <v>157</v>
      </c>
      <c r="D95" s="207" t="s">
        <v>137</v>
      </c>
      <c r="E95" s="208" t="s">
        <v>158</v>
      </c>
      <c r="F95" s="209" t="s">
        <v>159</v>
      </c>
      <c r="G95" s="210" t="s">
        <v>152</v>
      </c>
      <c r="H95" s="211">
        <v>479</v>
      </c>
      <c r="I95" s="212"/>
      <c r="J95" s="213">
        <f>ROUND(I95*H95,2)</f>
        <v>0</v>
      </c>
      <c r="K95" s="209" t="s">
        <v>141</v>
      </c>
      <c r="L95" s="45"/>
      <c r="M95" s="214" t="s">
        <v>19</v>
      </c>
      <c r="N95" s="215" t="s">
        <v>43</v>
      </c>
      <c r="O95" s="85"/>
      <c r="P95" s="216">
        <f>O95*H95</f>
        <v>0</v>
      </c>
      <c r="Q95" s="216">
        <v>0</v>
      </c>
      <c r="R95" s="216">
        <f>Q95*H95</f>
        <v>0</v>
      </c>
      <c r="S95" s="216">
        <v>0</v>
      </c>
      <c r="T95" s="217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8" t="s">
        <v>142</v>
      </c>
      <c r="AT95" s="218" t="s">
        <v>137</v>
      </c>
      <c r="AU95" s="218" t="s">
        <v>83</v>
      </c>
      <c r="AY95" s="18" t="s">
        <v>135</v>
      </c>
      <c r="BE95" s="219">
        <f>IF(N95="základní",J95,0)</f>
        <v>0</v>
      </c>
      <c r="BF95" s="219">
        <f>IF(N95="snížená",J95,0)</f>
        <v>0</v>
      </c>
      <c r="BG95" s="219">
        <f>IF(N95="zákl. přenesená",J95,0)</f>
        <v>0</v>
      </c>
      <c r="BH95" s="219">
        <f>IF(N95="sníž. přenesená",J95,0)</f>
        <v>0</v>
      </c>
      <c r="BI95" s="219">
        <f>IF(N95="nulová",J95,0)</f>
        <v>0</v>
      </c>
      <c r="BJ95" s="18" t="s">
        <v>80</v>
      </c>
      <c r="BK95" s="219">
        <f>ROUND(I95*H95,2)</f>
        <v>0</v>
      </c>
      <c r="BL95" s="18" t="s">
        <v>142</v>
      </c>
      <c r="BM95" s="218" t="s">
        <v>160</v>
      </c>
    </row>
    <row r="96" s="2" customFormat="1">
      <c r="A96" s="39"/>
      <c r="B96" s="40"/>
      <c r="C96" s="41"/>
      <c r="D96" s="220" t="s">
        <v>144</v>
      </c>
      <c r="E96" s="41"/>
      <c r="F96" s="221" t="s">
        <v>161</v>
      </c>
      <c r="G96" s="41"/>
      <c r="H96" s="41"/>
      <c r="I96" s="222"/>
      <c r="J96" s="41"/>
      <c r="K96" s="41"/>
      <c r="L96" s="45"/>
      <c r="M96" s="223"/>
      <c r="N96" s="224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144</v>
      </c>
      <c r="AU96" s="18" t="s">
        <v>83</v>
      </c>
    </row>
    <row r="97" s="13" customFormat="1">
      <c r="A97" s="13"/>
      <c r="B97" s="225"/>
      <c r="C97" s="226"/>
      <c r="D97" s="227" t="s">
        <v>146</v>
      </c>
      <c r="E97" s="228" t="s">
        <v>19</v>
      </c>
      <c r="F97" s="229" t="s">
        <v>155</v>
      </c>
      <c r="G97" s="226"/>
      <c r="H97" s="228" t="s">
        <v>19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146</v>
      </c>
      <c r="AU97" s="235" t="s">
        <v>83</v>
      </c>
      <c r="AV97" s="13" t="s">
        <v>80</v>
      </c>
      <c r="AW97" s="13" t="s">
        <v>33</v>
      </c>
      <c r="AX97" s="13" t="s">
        <v>72</v>
      </c>
      <c r="AY97" s="235" t="s">
        <v>135</v>
      </c>
    </row>
    <row r="98" s="14" customFormat="1">
      <c r="A98" s="14"/>
      <c r="B98" s="236"/>
      <c r="C98" s="237"/>
      <c r="D98" s="227" t="s">
        <v>146</v>
      </c>
      <c r="E98" s="238" t="s">
        <v>19</v>
      </c>
      <c r="F98" s="239" t="s">
        <v>156</v>
      </c>
      <c r="G98" s="237"/>
      <c r="H98" s="240">
        <v>479</v>
      </c>
      <c r="I98" s="241"/>
      <c r="J98" s="237"/>
      <c r="K98" s="237"/>
      <c r="L98" s="242"/>
      <c r="M98" s="243"/>
      <c r="N98" s="244"/>
      <c r="O98" s="244"/>
      <c r="P98" s="244"/>
      <c r="Q98" s="244"/>
      <c r="R98" s="244"/>
      <c r="S98" s="244"/>
      <c r="T98" s="245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6" t="s">
        <v>146</v>
      </c>
      <c r="AU98" s="246" t="s">
        <v>83</v>
      </c>
      <c r="AV98" s="14" t="s">
        <v>83</v>
      </c>
      <c r="AW98" s="14" t="s">
        <v>33</v>
      </c>
      <c r="AX98" s="14" t="s">
        <v>72</v>
      </c>
      <c r="AY98" s="246" t="s">
        <v>135</v>
      </c>
    </row>
    <row r="99" s="15" customFormat="1">
      <c r="A99" s="15"/>
      <c r="B99" s="247"/>
      <c r="C99" s="248"/>
      <c r="D99" s="227" t="s">
        <v>146</v>
      </c>
      <c r="E99" s="249" t="s">
        <v>19</v>
      </c>
      <c r="F99" s="250" t="s">
        <v>149</v>
      </c>
      <c r="G99" s="248"/>
      <c r="H99" s="251">
        <v>479</v>
      </c>
      <c r="I99" s="252"/>
      <c r="J99" s="248"/>
      <c r="K99" s="248"/>
      <c r="L99" s="253"/>
      <c r="M99" s="254"/>
      <c r="N99" s="255"/>
      <c r="O99" s="255"/>
      <c r="P99" s="255"/>
      <c r="Q99" s="255"/>
      <c r="R99" s="255"/>
      <c r="S99" s="255"/>
      <c r="T99" s="256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7" t="s">
        <v>146</v>
      </c>
      <c r="AU99" s="257" t="s">
        <v>83</v>
      </c>
      <c r="AV99" s="15" t="s">
        <v>142</v>
      </c>
      <c r="AW99" s="15" t="s">
        <v>33</v>
      </c>
      <c r="AX99" s="15" t="s">
        <v>80</v>
      </c>
      <c r="AY99" s="257" t="s">
        <v>135</v>
      </c>
    </row>
    <row r="100" s="2" customFormat="1" ht="62.7" customHeight="1">
      <c r="A100" s="39"/>
      <c r="B100" s="40"/>
      <c r="C100" s="207" t="s">
        <v>142</v>
      </c>
      <c r="D100" s="207" t="s">
        <v>137</v>
      </c>
      <c r="E100" s="208" t="s">
        <v>162</v>
      </c>
      <c r="F100" s="209" t="s">
        <v>163</v>
      </c>
      <c r="G100" s="210" t="s">
        <v>152</v>
      </c>
      <c r="H100" s="211">
        <v>985</v>
      </c>
      <c r="I100" s="212"/>
      <c r="J100" s="213">
        <f>ROUND(I100*H100,2)</f>
        <v>0</v>
      </c>
      <c r="K100" s="209" t="s">
        <v>141</v>
      </c>
      <c r="L100" s="45"/>
      <c r="M100" s="214" t="s">
        <v>19</v>
      </c>
      <c r="N100" s="215" t="s">
        <v>43</v>
      </c>
      <c r="O100" s="85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8" t="s">
        <v>142</v>
      </c>
      <c r="AT100" s="218" t="s">
        <v>137</v>
      </c>
      <c r="AU100" s="218" t="s">
        <v>83</v>
      </c>
      <c r="AY100" s="18" t="s">
        <v>135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8" t="s">
        <v>80</v>
      </c>
      <c r="BK100" s="219">
        <f>ROUND(I100*H100,2)</f>
        <v>0</v>
      </c>
      <c r="BL100" s="18" t="s">
        <v>142</v>
      </c>
      <c r="BM100" s="218" t="s">
        <v>164</v>
      </c>
    </row>
    <row r="101" s="2" customFormat="1">
      <c r="A101" s="39"/>
      <c r="B101" s="40"/>
      <c r="C101" s="41"/>
      <c r="D101" s="220" t="s">
        <v>144</v>
      </c>
      <c r="E101" s="41"/>
      <c r="F101" s="221" t="s">
        <v>165</v>
      </c>
      <c r="G101" s="41"/>
      <c r="H101" s="41"/>
      <c r="I101" s="222"/>
      <c r="J101" s="41"/>
      <c r="K101" s="41"/>
      <c r="L101" s="45"/>
      <c r="M101" s="223"/>
      <c r="N101" s="224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144</v>
      </c>
      <c r="AU101" s="18" t="s">
        <v>83</v>
      </c>
    </row>
    <row r="102" s="13" customFormat="1">
      <c r="A102" s="13"/>
      <c r="B102" s="225"/>
      <c r="C102" s="226"/>
      <c r="D102" s="227" t="s">
        <v>146</v>
      </c>
      <c r="E102" s="228" t="s">
        <v>19</v>
      </c>
      <c r="F102" s="229" t="s">
        <v>166</v>
      </c>
      <c r="G102" s="226"/>
      <c r="H102" s="228" t="s">
        <v>19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146</v>
      </c>
      <c r="AU102" s="235" t="s">
        <v>83</v>
      </c>
      <c r="AV102" s="13" t="s">
        <v>80</v>
      </c>
      <c r="AW102" s="13" t="s">
        <v>33</v>
      </c>
      <c r="AX102" s="13" t="s">
        <v>72</v>
      </c>
      <c r="AY102" s="235" t="s">
        <v>135</v>
      </c>
    </row>
    <row r="103" s="14" customFormat="1">
      <c r="A103" s="14"/>
      <c r="B103" s="236"/>
      <c r="C103" s="237"/>
      <c r="D103" s="227" t="s">
        <v>146</v>
      </c>
      <c r="E103" s="238" t="s">
        <v>19</v>
      </c>
      <c r="F103" s="239" t="s">
        <v>167</v>
      </c>
      <c r="G103" s="237"/>
      <c r="H103" s="240">
        <v>60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146</v>
      </c>
      <c r="AU103" s="246" t="s">
        <v>83</v>
      </c>
      <c r="AV103" s="14" t="s">
        <v>83</v>
      </c>
      <c r="AW103" s="14" t="s">
        <v>33</v>
      </c>
      <c r="AX103" s="14" t="s">
        <v>72</v>
      </c>
      <c r="AY103" s="246" t="s">
        <v>135</v>
      </c>
    </row>
    <row r="104" s="13" customFormat="1">
      <c r="A104" s="13"/>
      <c r="B104" s="225"/>
      <c r="C104" s="226"/>
      <c r="D104" s="227" t="s">
        <v>146</v>
      </c>
      <c r="E104" s="228" t="s">
        <v>19</v>
      </c>
      <c r="F104" s="229" t="s">
        <v>168</v>
      </c>
      <c r="G104" s="226"/>
      <c r="H104" s="228" t="s">
        <v>19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146</v>
      </c>
      <c r="AU104" s="235" t="s">
        <v>83</v>
      </c>
      <c r="AV104" s="13" t="s">
        <v>80</v>
      </c>
      <c r="AW104" s="13" t="s">
        <v>33</v>
      </c>
      <c r="AX104" s="13" t="s">
        <v>72</v>
      </c>
      <c r="AY104" s="235" t="s">
        <v>135</v>
      </c>
    </row>
    <row r="105" s="14" customFormat="1">
      <c r="A105" s="14"/>
      <c r="B105" s="236"/>
      <c r="C105" s="237"/>
      <c r="D105" s="227" t="s">
        <v>146</v>
      </c>
      <c r="E105" s="238" t="s">
        <v>19</v>
      </c>
      <c r="F105" s="239" t="s">
        <v>169</v>
      </c>
      <c r="G105" s="237"/>
      <c r="H105" s="240">
        <v>925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146</v>
      </c>
      <c r="AU105" s="246" t="s">
        <v>83</v>
      </c>
      <c r="AV105" s="14" t="s">
        <v>83</v>
      </c>
      <c r="AW105" s="14" t="s">
        <v>33</v>
      </c>
      <c r="AX105" s="14" t="s">
        <v>72</v>
      </c>
      <c r="AY105" s="246" t="s">
        <v>135</v>
      </c>
    </row>
    <row r="106" s="15" customFormat="1">
      <c r="A106" s="15"/>
      <c r="B106" s="247"/>
      <c r="C106" s="248"/>
      <c r="D106" s="227" t="s">
        <v>146</v>
      </c>
      <c r="E106" s="249" t="s">
        <v>19</v>
      </c>
      <c r="F106" s="250" t="s">
        <v>149</v>
      </c>
      <c r="G106" s="248"/>
      <c r="H106" s="251">
        <v>985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146</v>
      </c>
      <c r="AU106" s="257" t="s">
        <v>83</v>
      </c>
      <c r="AV106" s="15" t="s">
        <v>142</v>
      </c>
      <c r="AW106" s="15" t="s">
        <v>33</v>
      </c>
      <c r="AX106" s="15" t="s">
        <v>80</v>
      </c>
      <c r="AY106" s="257" t="s">
        <v>135</v>
      </c>
    </row>
    <row r="107" s="2" customFormat="1" ht="44.25" customHeight="1">
      <c r="A107" s="39"/>
      <c r="B107" s="40"/>
      <c r="C107" s="207" t="s">
        <v>170</v>
      </c>
      <c r="D107" s="207" t="s">
        <v>137</v>
      </c>
      <c r="E107" s="208" t="s">
        <v>171</v>
      </c>
      <c r="F107" s="209" t="s">
        <v>172</v>
      </c>
      <c r="G107" s="210" t="s">
        <v>152</v>
      </c>
      <c r="H107" s="211">
        <v>985</v>
      </c>
      <c r="I107" s="212"/>
      <c r="J107" s="213">
        <f>ROUND(I107*H107,2)</f>
        <v>0</v>
      </c>
      <c r="K107" s="209" t="s">
        <v>141</v>
      </c>
      <c r="L107" s="45"/>
      <c r="M107" s="214" t="s">
        <v>19</v>
      </c>
      <c r="N107" s="215" t="s">
        <v>43</v>
      </c>
      <c r="O107" s="85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8" t="s">
        <v>142</v>
      </c>
      <c r="AT107" s="218" t="s">
        <v>137</v>
      </c>
      <c r="AU107" s="218" t="s">
        <v>83</v>
      </c>
      <c r="AY107" s="18" t="s">
        <v>135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8" t="s">
        <v>80</v>
      </c>
      <c r="BK107" s="219">
        <f>ROUND(I107*H107,2)</f>
        <v>0</v>
      </c>
      <c r="BL107" s="18" t="s">
        <v>142</v>
      </c>
      <c r="BM107" s="218" t="s">
        <v>173</v>
      </c>
    </row>
    <row r="108" s="2" customFormat="1">
      <c r="A108" s="39"/>
      <c r="B108" s="40"/>
      <c r="C108" s="41"/>
      <c r="D108" s="220" t="s">
        <v>144</v>
      </c>
      <c r="E108" s="41"/>
      <c r="F108" s="221" t="s">
        <v>174</v>
      </c>
      <c r="G108" s="41"/>
      <c r="H108" s="41"/>
      <c r="I108" s="222"/>
      <c r="J108" s="41"/>
      <c r="K108" s="41"/>
      <c r="L108" s="45"/>
      <c r="M108" s="223"/>
      <c r="N108" s="22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144</v>
      </c>
      <c r="AU108" s="18" t="s">
        <v>83</v>
      </c>
    </row>
    <row r="109" s="13" customFormat="1">
      <c r="A109" s="13"/>
      <c r="B109" s="225"/>
      <c r="C109" s="226"/>
      <c r="D109" s="227" t="s">
        <v>146</v>
      </c>
      <c r="E109" s="228" t="s">
        <v>19</v>
      </c>
      <c r="F109" s="229" t="s">
        <v>175</v>
      </c>
      <c r="G109" s="226"/>
      <c r="H109" s="228" t="s">
        <v>19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146</v>
      </c>
      <c r="AU109" s="235" t="s">
        <v>83</v>
      </c>
      <c r="AV109" s="13" t="s">
        <v>80</v>
      </c>
      <c r="AW109" s="13" t="s">
        <v>33</v>
      </c>
      <c r="AX109" s="13" t="s">
        <v>72</v>
      </c>
      <c r="AY109" s="235" t="s">
        <v>135</v>
      </c>
    </row>
    <row r="110" s="14" customFormat="1">
      <c r="A110" s="14"/>
      <c r="B110" s="236"/>
      <c r="C110" s="237"/>
      <c r="D110" s="227" t="s">
        <v>146</v>
      </c>
      <c r="E110" s="238" t="s">
        <v>19</v>
      </c>
      <c r="F110" s="239" t="s">
        <v>167</v>
      </c>
      <c r="G110" s="237"/>
      <c r="H110" s="240">
        <v>60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146</v>
      </c>
      <c r="AU110" s="246" t="s">
        <v>83</v>
      </c>
      <c r="AV110" s="14" t="s">
        <v>83</v>
      </c>
      <c r="AW110" s="14" t="s">
        <v>33</v>
      </c>
      <c r="AX110" s="14" t="s">
        <v>72</v>
      </c>
      <c r="AY110" s="246" t="s">
        <v>135</v>
      </c>
    </row>
    <row r="111" s="13" customFormat="1">
      <c r="A111" s="13"/>
      <c r="B111" s="225"/>
      <c r="C111" s="226"/>
      <c r="D111" s="227" t="s">
        <v>146</v>
      </c>
      <c r="E111" s="228" t="s">
        <v>19</v>
      </c>
      <c r="F111" s="229" t="s">
        <v>176</v>
      </c>
      <c r="G111" s="226"/>
      <c r="H111" s="228" t="s">
        <v>19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146</v>
      </c>
      <c r="AU111" s="235" t="s">
        <v>83</v>
      </c>
      <c r="AV111" s="13" t="s">
        <v>80</v>
      </c>
      <c r="AW111" s="13" t="s">
        <v>33</v>
      </c>
      <c r="AX111" s="13" t="s">
        <v>72</v>
      </c>
      <c r="AY111" s="235" t="s">
        <v>135</v>
      </c>
    </row>
    <row r="112" s="14" customFormat="1">
      <c r="A112" s="14"/>
      <c r="B112" s="236"/>
      <c r="C112" s="237"/>
      <c r="D112" s="227" t="s">
        <v>146</v>
      </c>
      <c r="E112" s="238" t="s">
        <v>19</v>
      </c>
      <c r="F112" s="239" t="s">
        <v>169</v>
      </c>
      <c r="G112" s="237"/>
      <c r="H112" s="240">
        <v>925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146</v>
      </c>
      <c r="AU112" s="246" t="s">
        <v>83</v>
      </c>
      <c r="AV112" s="14" t="s">
        <v>83</v>
      </c>
      <c r="AW112" s="14" t="s">
        <v>33</v>
      </c>
      <c r="AX112" s="14" t="s">
        <v>72</v>
      </c>
      <c r="AY112" s="246" t="s">
        <v>135</v>
      </c>
    </row>
    <row r="113" s="15" customFormat="1">
      <c r="A113" s="15"/>
      <c r="B113" s="247"/>
      <c r="C113" s="248"/>
      <c r="D113" s="227" t="s">
        <v>146</v>
      </c>
      <c r="E113" s="249" t="s">
        <v>19</v>
      </c>
      <c r="F113" s="250" t="s">
        <v>149</v>
      </c>
      <c r="G113" s="248"/>
      <c r="H113" s="251">
        <v>985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7" t="s">
        <v>146</v>
      </c>
      <c r="AU113" s="257" t="s">
        <v>83</v>
      </c>
      <c r="AV113" s="15" t="s">
        <v>142</v>
      </c>
      <c r="AW113" s="15" t="s">
        <v>33</v>
      </c>
      <c r="AX113" s="15" t="s">
        <v>80</v>
      </c>
      <c r="AY113" s="257" t="s">
        <v>135</v>
      </c>
    </row>
    <row r="114" s="2" customFormat="1" ht="37.8" customHeight="1">
      <c r="A114" s="39"/>
      <c r="B114" s="40"/>
      <c r="C114" s="207" t="s">
        <v>177</v>
      </c>
      <c r="D114" s="207" t="s">
        <v>137</v>
      </c>
      <c r="E114" s="208" t="s">
        <v>178</v>
      </c>
      <c r="F114" s="209" t="s">
        <v>179</v>
      </c>
      <c r="G114" s="210" t="s">
        <v>152</v>
      </c>
      <c r="H114" s="211">
        <v>60</v>
      </c>
      <c r="I114" s="212"/>
      <c r="J114" s="213">
        <f>ROUND(I114*H114,2)</f>
        <v>0</v>
      </c>
      <c r="K114" s="209" t="s">
        <v>141</v>
      </c>
      <c r="L114" s="45"/>
      <c r="M114" s="214" t="s">
        <v>19</v>
      </c>
      <c r="N114" s="215" t="s">
        <v>43</v>
      </c>
      <c r="O114" s="85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8" t="s">
        <v>142</v>
      </c>
      <c r="AT114" s="218" t="s">
        <v>137</v>
      </c>
      <c r="AU114" s="218" t="s">
        <v>83</v>
      </c>
      <c r="AY114" s="18" t="s">
        <v>135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80</v>
      </c>
      <c r="BK114" s="219">
        <f>ROUND(I114*H114,2)</f>
        <v>0</v>
      </c>
      <c r="BL114" s="18" t="s">
        <v>142</v>
      </c>
      <c r="BM114" s="218" t="s">
        <v>180</v>
      </c>
    </row>
    <row r="115" s="2" customFormat="1">
      <c r="A115" s="39"/>
      <c r="B115" s="40"/>
      <c r="C115" s="41"/>
      <c r="D115" s="220" t="s">
        <v>144</v>
      </c>
      <c r="E115" s="41"/>
      <c r="F115" s="221" t="s">
        <v>181</v>
      </c>
      <c r="G115" s="41"/>
      <c r="H115" s="41"/>
      <c r="I115" s="222"/>
      <c r="J115" s="41"/>
      <c r="K115" s="41"/>
      <c r="L115" s="45"/>
      <c r="M115" s="223"/>
      <c r="N115" s="22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83</v>
      </c>
    </row>
    <row r="116" s="13" customFormat="1">
      <c r="A116" s="13"/>
      <c r="B116" s="225"/>
      <c r="C116" s="226"/>
      <c r="D116" s="227" t="s">
        <v>146</v>
      </c>
      <c r="E116" s="228" t="s">
        <v>19</v>
      </c>
      <c r="F116" s="229" t="s">
        <v>182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146</v>
      </c>
      <c r="AU116" s="235" t="s">
        <v>83</v>
      </c>
      <c r="AV116" s="13" t="s">
        <v>80</v>
      </c>
      <c r="AW116" s="13" t="s">
        <v>33</v>
      </c>
      <c r="AX116" s="13" t="s">
        <v>72</v>
      </c>
      <c r="AY116" s="235" t="s">
        <v>135</v>
      </c>
    </row>
    <row r="117" s="14" customFormat="1">
      <c r="A117" s="14"/>
      <c r="B117" s="236"/>
      <c r="C117" s="237"/>
      <c r="D117" s="227" t="s">
        <v>146</v>
      </c>
      <c r="E117" s="238" t="s">
        <v>19</v>
      </c>
      <c r="F117" s="239" t="s">
        <v>167</v>
      </c>
      <c r="G117" s="237"/>
      <c r="H117" s="240">
        <v>60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146</v>
      </c>
      <c r="AU117" s="246" t="s">
        <v>83</v>
      </c>
      <c r="AV117" s="14" t="s">
        <v>83</v>
      </c>
      <c r="AW117" s="14" t="s">
        <v>33</v>
      </c>
      <c r="AX117" s="14" t="s">
        <v>72</v>
      </c>
      <c r="AY117" s="246" t="s">
        <v>135</v>
      </c>
    </row>
    <row r="118" s="15" customFormat="1">
      <c r="A118" s="15"/>
      <c r="B118" s="247"/>
      <c r="C118" s="248"/>
      <c r="D118" s="227" t="s">
        <v>146</v>
      </c>
      <c r="E118" s="249" t="s">
        <v>19</v>
      </c>
      <c r="F118" s="250" t="s">
        <v>149</v>
      </c>
      <c r="G118" s="248"/>
      <c r="H118" s="251">
        <v>60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7" t="s">
        <v>146</v>
      </c>
      <c r="AU118" s="257" t="s">
        <v>83</v>
      </c>
      <c r="AV118" s="15" t="s">
        <v>142</v>
      </c>
      <c r="AW118" s="15" t="s">
        <v>33</v>
      </c>
      <c r="AX118" s="15" t="s">
        <v>80</v>
      </c>
      <c r="AY118" s="257" t="s">
        <v>135</v>
      </c>
    </row>
    <row r="119" s="2" customFormat="1" ht="37.8" customHeight="1">
      <c r="A119" s="39"/>
      <c r="B119" s="40"/>
      <c r="C119" s="207" t="s">
        <v>183</v>
      </c>
      <c r="D119" s="207" t="s">
        <v>137</v>
      </c>
      <c r="E119" s="208" t="s">
        <v>184</v>
      </c>
      <c r="F119" s="209" t="s">
        <v>185</v>
      </c>
      <c r="G119" s="210" t="s">
        <v>152</v>
      </c>
      <c r="H119" s="211">
        <v>479</v>
      </c>
      <c r="I119" s="212"/>
      <c r="J119" s="213">
        <f>ROUND(I119*H119,2)</f>
        <v>0</v>
      </c>
      <c r="K119" s="209" t="s">
        <v>141</v>
      </c>
      <c r="L119" s="45"/>
      <c r="M119" s="214" t="s">
        <v>19</v>
      </c>
      <c r="N119" s="215" t="s">
        <v>43</v>
      </c>
      <c r="O119" s="85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8" t="s">
        <v>142</v>
      </c>
      <c r="AT119" s="218" t="s">
        <v>137</v>
      </c>
      <c r="AU119" s="218" t="s">
        <v>83</v>
      </c>
      <c r="AY119" s="18" t="s">
        <v>135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80</v>
      </c>
      <c r="BK119" s="219">
        <f>ROUND(I119*H119,2)</f>
        <v>0</v>
      </c>
      <c r="BL119" s="18" t="s">
        <v>142</v>
      </c>
      <c r="BM119" s="218" t="s">
        <v>186</v>
      </c>
    </row>
    <row r="120" s="2" customFormat="1">
      <c r="A120" s="39"/>
      <c r="B120" s="40"/>
      <c r="C120" s="41"/>
      <c r="D120" s="220" t="s">
        <v>144</v>
      </c>
      <c r="E120" s="41"/>
      <c r="F120" s="221" t="s">
        <v>187</v>
      </c>
      <c r="G120" s="41"/>
      <c r="H120" s="41"/>
      <c r="I120" s="222"/>
      <c r="J120" s="41"/>
      <c r="K120" s="41"/>
      <c r="L120" s="45"/>
      <c r="M120" s="223"/>
      <c r="N120" s="22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83</v>
      </c>
    </row>
    <row r="121" s="13" customFormat="1">
      <c r="A121" s="13"/>
      <c r="B121" s="225"/>
      <c r="C121" s="226"/>
      <c r="D121" s="227" t="s">
        <v>146</v>
      </c>
      <c r="E121" s="228" t="s">
        <v>19</v>
      </c>
      <c r="F121" s="229" t="s">
        <v>188</v>
      </c>
      <c r="G121" s="226"/>
      <c r="H121" s="228" t="s">
        <v>19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146</v>
      </c>
      <c r="AU121" s="235" t="s">
        <v>83</v>
      </c>
      <c r="AV121" s="13" t="s">
        <v>80</v>
      </c>
      <c r="AW121" s="13" t="s">
        <v>33</v>
      </c>
      <c r="AX121" s="13" t="s">
        <v>72</v>
      </c>
      <c r="AY121" s="235" t="s">
        <v>135</v>
      </c>
    </row>
    <row r="122" s="14" customFormat="1">
      <c r="A122" s="14"/>
      <c r="B122" s="236"/>
      <c r="C122" s="237"/>
      <c r="D122" s="227" t="s">
        <v>146</v>
      </c>
      <c r="E122" s="238" t="s">
        <v>19</v>
      </c>
      <c r="F122" s="239" t="s">
        <v>156</v>
      </c>
      <c r="G122" s="237"/>
      <c r="H122" s="240">
        <v>479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146</v>
      </c>
      <c r="AU122" s="246" t="s">
        <v>83</v>
      </c>
      <c r="AV122" s="14" t="s">
        <v>83</v>
      </c>
      <c r="AW122" s="14" t="s">
        <v>33</v>
      </c>
      <c r="AX122" s="14" t="s">
        <v>72</v>
      </c>
      <c r="AY122" s="246" t="s">
        <v>135</v>
      </c>
    </row>
    <row r="123" s="15" customFormat="1">
      <c r="A123" s="15"/>
      <c r="B123" s="247"/>
      <c r="C123" s="248"/>
      <c r="D123" s="227" t="s">
        <v>146</v>
      </c>
      <c r="E123" s="249" t="s">
        <v>19</v>
      </c>
      <c r="F123" s="250" t="s">
        <v>149</v>
      </c>
      <c r="G123" s="248"/>
      <c r="H123" s="251">
        <v>479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146</v>
      </c>
      <c r="AU123" s="257" t="s">
        <v>83</v>
      </c>
      <c r="AV123" s="15" t="s">
        <v>142</v>
      </c>
      <c r="AW123" s="15" t="s">
        <v>33</v>
      </c>
      <c r="AX123" s="15" t="s">
        <v>80</v>
      </c>
      <c r="AY123" s="257" t="s">
        <v>135</v>
      </c>
    </row>
    <row r="124" s="2" customFormat="1" ht="37.8" customHeight="1">
      <c r="A124" s="39"/>
      <c r="B124" s="40"/>
      <c r="C124" s="207" t="s">
        <v>189</v>
      </c>
      <c r="D124" s="207" t="s">
        <v>137</v>
      </c>
      <c r="E124" s="208" t="s">
        <v>190</v>
      </c>
      <c r="F124" s="209" t="s">
        <v>191</v>
      </c>
      <c r="G124" s="210" t="s">
        <v>140</v>
      </c>
      <c r="H124" s="211">
        <v>178.69999999999999</v>
      </c>
      <c r="I124" s="212"/>
      <c r="J124" s="213">
        <f>ROUND(I124*H124,2)</f>
        <v>0</v>
      </c>
      <c r="K124" s="209" t="s">
        <v>141</v>
      </c>
      <c r="L124" s="45"/>
      <c r="M124" s="214" t="s">
        <v>19</v>
      </c>
      <c r="N124" s="215" t="s">
        <v>43</v>
      </c>
      <c r="O124" s="85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8" t="s">
        <v>142</v>
      </c>
      <c r="AT124" s="218" t="s">
        <v>137</v>
      </c>
      <c r="AU124" s="218" t="s">
        <v>83</v>
      </c>
      <c r="AY124" s="18" t="s">
        <v>135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80</v>
      </c>
      <c r="BK124" s="219">
        <f>ROUND(I124*H124,2)</f>
        <v>0</v>
      </c>
      <c r="BL124" s="18" t="s">
        <v>142</v>
      </c>
      <c r="BM124" s="218" t="s">
        <v>192</v>
      </c>
    </row>
    <row r="125" s="2" customFormat="1">
      <c r="A125" s="39"/>
      <c r="B125" s="40"/>
      <c r="C125" s="41"/>
      <c r="D125" s="220" t="s">
        <v>144</v>
      </c>
      <c r="E125" s="41"/>
      <c r="F125" s="221" t="s">
        <v>193</v>
      </c>
      <c r="G125" s="41"/>
      <c r="H125" s="41"/>
      <c r="I125" s="222"/>
      <c r="J125" s="41"/>
      <c r="K125" s="41"/>
      <c r="L125" s="45"/>
      <c r="M125" s="223"/>
      <c r="N125" s="22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144</v>
      </c>
      <c r="AU125" s="18" t="s">
        <v>83</v>
      </c>
    </row>
    <row r="126" s="13" customFormat="1">
      <c r="A126" s="13"/>
      <c r="B126" s="225"/>
      <c r="C126" s="226"/>
      <c r="D126" s="227" t="s">
        <v>146</v>
      </c>
      <c r="E126" s="228" t="s">
        <v>19</v>
      </c>
      <c r="F126" s="229" t="s">
        <v>194</v>
      </c>
      <c r="G126" s="226"/>
      <c r="H126" s="228" t="s">
        <v>19</v>
      </c>
      <c r="I126" s="230"/>
      <c r="J126" s="226"/>
      <c r="K126" s="226"/>
      <c r="L126" s="231"/>
      <c r="M126" s="232"/>
      <c r="N126" s="233"/>
      <c r="O126" s="233"/>
      <c r="P126" s="233"/>
      <c r="Q126" s="233"/>
      <c r="R126" s="233"/>
      <c r="S126" s="233"/>
      <c r="T126" s="234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5" t="s">
        <v>146</v>
      </c>
      <c r="AU126" s="235" t="s">
        <v>83</v>
      </c>
      <c r="AV126" s="13" t="s">
        <v>80</v>
      </c>
      <c r="AW126" s="13" t="s">
        <v>33</v>
      </c>
      <c r="AX126" s="13" t="s">
        <v>72</v>
      </c>
      <c r="AY126" s="235" t="s">
        <v>135</v>
      </c>
    </row>
    <row r="127" s="14" customFormat="1">
      <c r="A127" s="14"/>
      <c r="B127" s="236"/>
      <c r="C127" s="237"/>
      <c r="D127" s="227" t="s">
        <v>146</v>
      </c>
      <c r="E127" s="238" t="s">
        <v>19</v>
      </c>
      <c r="F127" s="239" t="s">
        <v>195</v>
      </c>
      <c r="G127" s="237"/>
      <c r="H127" s="240">
        <v>178.69999999999999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6" t="s">
        <v>146</v>
      </c>
      <c r="AU127" s="246" t="s">
        <v>83</v>
      </c>
      <c r="AV127" s="14" t="s">
        <v>83</v>
      </c>
      <c r="AW127" s="14" t="s">
        <v>33</v>
      </c>
      <c r="AX127" s="14" t="s">
        <v>72</v>
      </c>
      <c r="AY127" s="246" t="s">
        <v>135</v>
      </c>
    </row>
    <row r="128" s="15" customFormat="1">
      <c r="A128" s="15"/>
      <c r="B128" s="247"/>
      <c r="C128" s="248"/>
      <c r="D128" s="227" t="s">
        <v>146</v>
      </c>
      <c r="E128" s="249" t="s">
        <v>19</v>
      </c>
      <c r="F128" s="250" t="s">
        <v>149</v>
      </c>
      <c r="G128" s="248"/>
      <c r="H128" s="251">
        <v>178.69999999999999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7" t="s">
        <v>146</v>
      </c>
      <c r="AU128" s="257" t="s">
        <v>83</v>
      </c>
      <c r="AV128" s="15" t="s">
        <v>142</v>
      </c>
      <c r="AW128" s="15" t="s">
        <v>33</v>
      </c>
      <c r="AX128" s="15" t="s">
        <v>80</v>
      </c>
      <c r="AY128" s="257" t="s">
        <v>135</v>
      </c>
    </row>
    <row r="129" s="2" customFormat="1" ht="37.8" customHeight="1">
      <c r="A129" s="39"/>
      <c r="B129" s="40"/>
      <c r="C129" s="207" t="s">
        <v>196</v>
      </c>
      <c r="D129" s="207" t="s">
        <v>137</v>
      </c>
      <c r="E129" s="208" t="s">
        <v>197</v>
      </c>
      <c r="F129" s="209" t="s">
        <v>198</v>
      </c>
      <c r="G129" s="210" t="s">
        <v>140</v>
      </c>
      <c r="H129" s="211">
        <v>6166.6999999999998</v>
      </c>
      <c r="I129" s="212"/>
      <c r="J129" s="213">
        <f>ROUND(I129*H129,2)</f>
        <v>0</v>
      </c>
      <c r="K129" s="209" t="s">
        <v>141</v>
      </c>
      <c r="L129" s="45"/>
      <c r="M129" s="214" t="s">
        <v>19</v>
      </c>
      <c r="N129" s="215" t="s">
        <v>43</v>
      </c>
      <c r="O129" s="85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8" t="s">
        <v>142</v>
      </c>
      <c r="AT129" s="218" t="s">
        <v>137</v>
      </c>
      <c r="AU129" s="218" t="s">
        <v>83</v>
      </c>
      <c r="AY129" s="18" t="s">
        <v>135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8" t="s">
        <v>80</v>
      </c>
      <c r="BK129" s="219">
        <f>ROUND(I129*H129,2)</f>
        <v>0</v>
      </c>
      <c r="BL129" s="18" t="s">
        <v>142</v>
      </c>
      <c r="BM129" s="218" t="s">
        <v>199</v>
      </c>
    </row>
    <row r="130" s="2" customFormat="1">
      <c r="A130" s="39"/>
      <c r="B130" s="40"/>
      <c r="C130" s="41"/>
      <c r="D130" s="220" t="s">
        <v>144</v>
      </c>
      <c r="E130" s="41"/>
      <c r="F130" s="221" t="s">
        <v>200</v>
      </c>
      <c r="G130" s="41"/>
      <c r="H130" s="41"/>
      <c r="I130" s="222"/>
      <c r="J130" s="41"/>
      <c r="K130" s="41"/>
      <c r="L130" s="45"/>
      <c r="M130" s="223"/>
      <c r="N130" s="224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83</v>
      </c>
    </row>
    <row r="131" s="13" customFormat="1">
      <c r="A131" s="13"/>
      <c r="B131" s="225"/>
      <c r="C131" s="226"/>
      <c r="D131" s="227" t="s">
        <v>146</v>
      </c>
      <c r="E131" s="228" t="s">
        <v>19</v>
      </c>
      <c r="F131" s="229" t="s">
        <v>201</v>
      </c>
      <c r="G131" s="226"/>
      <c r="H131" s="228" t="s">
        <v>19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146</v>
      </c>
      <c r="AU131" s="235" t="s">
        <v>83</v>
      </c>
      <c r="AV131" s="13" t="s">
        <v>80</v>
      </c>
      <c r="AW131" s="13" t="s">
        <v>33</v>
      </c>
      <c r="AX131" s="13" t="s">
        <v>72</v>
      </c>
      <c r="AY131" s="235" t="s">
        <v>135</v>
      </c>
    </row>
    <row r="132" s="14" customFormat="1">
      <c r="A132" s="14"/>
      <c r="B132" s="236"/>
      <c r="C132" s="237"/>
      <c r="D132" s="227" t="s">
        <v>146</v>
      </c>
      <c r="E132" s="238" t="s">
        <v>19</v>
      </c>
      <c r="F132" s="239" t="s">
        <v>202</v>
      </c>
      <c r="G132" s="237"/>
      <c r="H132" s="240">
        <v>6166.6999999999998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146</v>
      </c>
      <c r="AU132" s="246" t="s">
        <v>83</v>
      </c>
      <c r="AV132" s="14" t="s">
        <v>83</v>
      </c>
      <c r="AW132" s="14" t="s">
        <v>33</v>
      </c>
      <c r="AX132" s="14" t="s">
        <v>72</v>
      </c>
      <c r="AY132" s="246" t="s">
        <v>135</v>
      </c>
    </row>
    <row r="133" s="15" customFormat="1">
      <c r="A133" s="15"/>
      <c r="B133" s="247"/>
      <c r="C133" s="248"/>
      <c r="D133" s="227" t="s">
        <v>146</v>
      </c>
      <c r="E133" s="249" t="s">
        <v>19</v>
      </c>
      <c r="F133" s="250" t="s">
        <v>149</v>
      </c>
      <c r="G133" s="248"/>
      <c r="H133" s="251">
        <v>6166.6999999999998</v>
      </c>
      <c r="I133" s="252"/>
      <c r="J133" s="248"/>
      <c r="K133" s="248"/>
      <c r="L133" s="253"/>
      <c r="M133" s="254"/>
      <c r="N133" s="255"/>
      <c r="O133" s="255"/>
      <c r="P133" s="255"/>
      <c r="Q133" s="255"/>
      <c r="R133" s="255"/>
      <c r="S133" s="255"/>
      <c r="T133" s="256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7" t="s">
        <v>146</v>
      </c>
      <c r="AU133" s="257" t="s">
        <v>83</v>
      </c>
      <c r="AV133" s="15" t="s">
        <v>142</v>
      </c>
      <c r="AW133" s="15" t="s">
        <v>33</v>
      </c>
      <c r="AX133" s="15" t="s">
        <v>80</v>
      </c>
      <c r="AY133" s="257" t="s">
        <v>135</v>
      </c>
    </row>
    <row r="134" s="2" customFormat="1" ht="37.8" customHeight="1">
      <c r="A134" s="39"/>
      <c r="B134" s="40"/>
      <c r="C134" s="207" t="s">
        <v>203</v>
      </c>
      <c r="D134" s="207" t="s">
        <v>137</v>
      </c>
      <c r="E134" s="208" t="s">
        <v>204</v>
      </c>
      <c r="F134" s="209" t="s">
        <v>205</v>
      </c>
      <c r="G134" s="210" t="s">
        <v>140</v>
      </c>
      <c r="H134" s="211">
        <v>178.69999999999999</v>
      </c>
      <c r="I134" s="212"/>
      <c r="J134" s="213">
        <f>ROUND(I134*H134,2)</f>
        <v>0</v>
      </c>
      <c r="K134" s="209" t="s">
        <v>141</v>
      </c>
      <c r="L134" s="45"/>
      <c r="M134" s="214" t="s">
        <v>19</v>
      </c>
      <c r="N134" s="215" t="s">
        <v>43</v>
      </c>
      <c r="O134" s="85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8" t="s">
        <v>142</v>
      </c>
      <c r="AT134" s="218" t="s">
        <v>137</v>
      </c>
      <c r="AU134" s="218" t="s">
        <v>83</v>
      </c>
      <c r="AY134" s="18" t="s">
        <v>135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8" t="s">
        <v>80</v>
      </c>
      <c r="BK134" s="219">
        <f>ROUND(I134*H134,2)</f>
        <v>0</v>
      </c>
      <c r="BL134" s="18" t="s">
        <v>142</v>
      </c>
      <c r="BM134" s="218" t="s">
        <v>206</v>
      </c>
    </row>
    <row r="135" s="2" customFormat="1">
      <c r="A135" s="39"/>
      <c r="B135" s="40"/>
      <c r="C135" s="41"/>
      <c r="D135" s="220" t="s">
        <v>144</v>
      </c>
      <c r="E135" s="41"/>
      <c r="F135" s="221" t="s">
        <v>207</v>
      </c>
      <c r="G135" s="41"/>
      <c r="H135" s="41"/>
      <c r="I135" s="222"/>
      <c r="J135" s="41"/>
      <c r="K135" s="41"/>
      <c r="L135" s="45"/>
      <c r="M135" s="223"/>
      <c r="N135" s="224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83</v>
      </c>
    </row>
    <row r="136" s="13" customFormat="1">
      <c r="A136" s="13"/>
      <c r="B136" s="225"/>
      <c r="C136" s="226"/>
      <c r="D136" s="227" t="s">
        <v>146</v>
      </c>
      <c r="E136" s="228" t="s">
        <v>19</v>
      </c>
      <c r="F136" s="229" t="s">
        <v>208</v>
      </c>
      <c r="G136" s="226"/>
      <c r="H136" s="228" t="s">
        <v>19</v>
      </c>
      <c r="I136" s="230"/>
      <c r="J136" s="226"/>
      <c r="K136" s="226"/>
      <c r="L136" s="231"/>
      <c r="M136" s="232"/>
      <c r="N136" s="233"/>
      <c r="O136" s="233"/>
      <c r="P136" s="233"/>
      <c r="Q136" s="233"/>
      <c r="R136" s="233"/>
      <c r="S136" s="233"/>
      <c r="T136" s="23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5" t="s">
        <v>146</v>
      </c>
      <c r="AU136" s="235" t="s">
        <v>83</v>
      </c>
      <c r="AV136" s="13" t="s">
        <v>80</v>
      </c>
      <c r="AW136" s="13" t="s">
        <v>33</v>
      </c>
      <c r="AX136" s="13" t="s">
        <v>72</v>
      </c>
      <c r="AY136" s="235" t="s">
        <v>135</v>
      </c>
    </row>
    <row r="137" s="14" customFormat="1">
      <c r="A137" s="14"/>
      <c r="B137" s="236"/>
      <c r="C137" s="237"/>
      <c r="D137" s="227" t="s">
        <v>146</v>
      </c>
      <c r="E137" s="238" t="s">
        <v>19</v>
      </c>
      <c r="F137" s="239" t="s">
        <v>195</v>
      </c>
      <c r="G137" s="237"/>
      <c r="H137" s="240">
        <v>178.69999999999999</v>
      </c>
      <c r="I137" s="241"/>
      <c r="J137" s="237"/>
      <c r="K137" s="237"/>
      <c r="L137" s="242"/>
      <c r="M137" s="243"/>
      <c r="N137" s="244"/>
      <c r="O137" s="244"/>
      <c r="P137" s="244"/>
      <c r="Q137" s="244"/>
      <c r="R137" s="244"/>
      <c r="S137" s="244"/>
      <c r="T137" s="24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6" t="s">
        <v>146</v>
      </c>
      <c r="AU137" s="246" t="s">
        <v>83</v>
      </c>
      <c r="AV137" s="14" t="s">
        <v>83</v>
      </c>
      <c r="AW137" s="14" t="s">
        <v>33</v>
      </c>
      <c r="AX137" s="14" t="s">
        <v>72</v>
      </c>
      <c r="AY137" s="246" t="s">
        <v>135</v>
      </c>
    </row>
    <row r="138" s="15" customFormat="1">
      <c r="A138" s="15"/>
      <c r="B138" s="247"/>
      <c r="C138" s="248"/>
      <c r="D138" s="227" t="s">
        <v>146</v>
      </c>
      <c r="E138" s="249" t="s">
        <v>19</v>
      </c>
      <c r="F138" s="250" t="s">
        <v>149</v>
      </c>
      <c r="G138" s="248"/>
      <c r="H138" s="251">
        <v>178.69999999999999</v>
      </c>
      <c r="I138" s="252"/>
      <c r="J138" s="248"/>
      <c r="K138" s="248"/>
      <c r="L138" s="253"/>
      <c r="M138" s="254"/>
      <c r="N138" s="255"/>
      <c r="O138" s="255"/>
      <c r="P138" s="255"/>
      <c r="Q138" s="255"/>
      <c r="R138" s="255"/>
      <c r="S138" s="255"/>
      <c r="T138" s="25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7" t="s">
        <v>146</v>
      </c>
      <c r="AU138" s="257" t="s">
        <v>83</v>
      </c>
      <c r="AV138" s="15" t="s">
        <v>142</v>
      </c>
      <c r="AW138" s="15" t="s">
        <v>33</v>
      </c>
      <c r="AX138" s="15" t="s">
        <v>80</v>
      </c>
      <c r="AY138" s="257" t="s">
        <v>135</v>
      </c>
    </row>
    <row r="139" s="2" customFormat="1" ht="16.5" customHeight="1">
      <c r="A139" s="39"/>
      <c r="B139" s="40"/>
      <c r="C139" s="258" t="s">
        <v>209</v>
      </c>
      <c r="D139" s="258" t="s">
        <v>210</v>
      </c>
      <c r="E139" s="259" t="s">
        <v>211</v>
      </c>
      <c r="F139" s="260" t="s">
        <v>212</v>
      </c>
      <c r="G139" s="261" t="s">
        <v>213</v>
      </c>
      <c r="H139" s="262">
        <v>178.69999999999999</v>
      </c>
      <c r="I139" s="263"/>
      <c r="J139" s="264">
        <f>ROUND(I139*H139,2)</f>
        <v>0</v>
      </c>
      <c r="K139" s="260" t="s">
        <v>141</v>
      </c>
      <c r="L139" s="265"/>
      <c r="M139" s="266" t="s">
        <v>19</v>
      </c>
      <c r="N139" s="267" t="s">
        <v>43</v>
      </c>
      <c r="O139" s="85"/>
      <c r="P139" s="216">
        <f>O139*H139</f>
        <v>0</v>
      </c>
      <c r="Q139" s="216">
        <v>0.001</v>
      </c>
      <c r="R139" s="216">
        <f>Q139*H139</f>
        <v>0.1787</v>
      </c>
      <c r="S139" s="216">
        <v>0</v>
      </c>
      <c r="T139" s="21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8" t="s">
        <v>189</v>
      </c>
      <c r="AT139" s="218" t="s">
        <v>210</v>
      </c>
      <c r="AU139" s="218" t="s">
        <v>83</v>
      </c>
      <c r="AY139" s="18" t="s">
        <v>135</v>
      </c>
      <c r="BE139" s="219">
        <f>IF(N139="základní",J139,0)</f>
        <v>0</v>
      </c>
      <c r="BF139" s="219">
        <f>IF(N139="snížená",J139,0)</f>
        <v>0</v>
      </c>
      <c r="BG139" s="219">
        <f>IF(N139="zákl. přenesená",J139,0)</f>
        <v>0</v>
      </c>
      <c r="BH139" s="219">
        <f>IF(N139="sníž. přenesená",J139,0)</f>
        <v>0</v>
      </c>
      <c r="BI139" s="219">
        <f>IF(N139="nulová",J139,0)</f>
        <v>0</v>
      </c>
      <c r="BJ139" s="18" t="s">
        <v>80</v>
      </c>
      <c r="BK139" s="219">
        <f>ROUND(I139*H139,2)</f>
        <v>0</v>
      </c>
      <c r="BL139" s="18" t="s">
        <v>142</v>
      </c>
      <c r="BM139" s="218" t="s">
        <v>214</v>
      </c>
    </row>
    <row r="140" s="2" customFormat="1" ht="33" customHeight="1">
      <c r="A140" s="39"/>
      <c r="B140" s="40"/>
      <c r="C140" s="207" t="s">
        <v>215</v>
      </c>
      <c r="D140" s="207" t="s">
        <v>137</v>
      </c>
      <c r="E140" s="208" t="s">
        <v>216</v>
      </c>
      <c r="F140" s="209" t="s">
        <v>217</v>
      </c>
      <c r="G140" s="210" t="s">
        <v>140</v>
      </c>
      <c r="H140" s="211">
        <v>1232</v>
      </c>
      <c r="I140" s="212"/>
      <c r="J140" s="213">
        <f>ROUND(I140*H140,2)</f>
        <v>0</v>
      </c>
      <c r="K140" s="209" t="s">
        <v>141</v>
      </c>
      <c r="L140" s="45"/>
      <c r="M140" s="214" t="s">
        <v>19</v>
      </c>
      <c r="N140" s="215" t="s">
        <v>43</v>
      </c>
      <c r="O140" s="85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8" t="s">
        <v>142</v>
      </c>
      <c r="AT140" s="218" t="s">
        <v>137</v>
      </c>
      <c r="AU140" s="218" t="s">
        <v>83</v>
      </c>
      <c r="AY140" s="18" t="s">
        <v>135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8" t="s">
        <v>80</v>
      </c>
      <c r="BK140" s="219">
        <f>ROUND(I140*H140,2)</f>
        <v>0</v>
      </c>
      <c r="BL140" s="18" t="s">
        <v>142</v>
      </c>
      <c r="BM140" s="218" t="s">
        <v>218</v>
      </c>
    </row>
    <row r="141" s="2" customFormat="1">
      <c r="A141" s="39"/>
      <c r="B141" s="40"/>
      <c r="C141" s="41"/>
      <c r="D141" s="220" t="s">
        <v>144</v>
      </c>
      <c r="E141" s="41"/>
      <c r="F141" s="221" t="s">
        <v>219</v>
      </c>
      <c r="G141" s="41"/>
      <c r="H141" s="41"/>
      <c r="I141" s="222"/>
      <c r="J141" s="41"/>
      <c r="K141" s="41"/>
      <c r="L141" s="45"/>
      <c r="M141" s="223"/>
      <c r="N141" s="224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144</v>
      </c>
      <c r="AU141" s="18" t="s">
        <v>83</v>
      </c>
    </row>
    <row r="142" s="13" customFormat="1">
      <c r="A142" s="13"/>
      <c r="B142" s="225"/>
      <c r="C142" s="226"/>
      <c r="D142" s="227" t="s">
        <v>146</v>
      </c>
      <c r="E142" s="228" t="s">
        <v>19</v>
      </c>
      <c r="F142" s="229" t="s">
        <v>220</v>
      </c>
      <c r="G142" s="226"/>
      <c r="H142" s="228" t="s">
        <v>19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146</v>
      </c>
      <c r="AU142" s="235" t="s">
        <v>83</v>
      </c>
      <c r="AV142" s="13" t="s">
        <v>80</v>
      </c>
      <c r="AW142" s="13" t="s">
        <v>33</v>
      </c>
      <c r="AX142" s="13" t="s">
        <v>72</v>
      </c>
      <c r="AY142" s="235" t="s">
        <v>135</v>
      </c>
    </row>
    <row r="143" s="14" customFormat="1">
      <c r="A143" s="14"/>
      <c r="B143" s="236"/>
      <c r="C143" s="237"/>
      <c r="D143" s="227" t="s">
        <v>146</v>
      </c>
      <c r="E143" s="238" t="s">
        <v>19</v>
      </c>
      <c r="F143" s="239" t="s">
        <v>221</v>
      </c>
      <c r="G143" s="237"/>
      <c r="H143" s="240">
        <v>1232</v>
      </c>
      <c r="I143" s="241"/>
      <c r="J143" s="237"/>
      <c r="K143" s="237"/>
      <c r="L143" s="242"/>
      <c r="M143" s="243"/>
      <c r="N143" s="244"/>
      <c r="O143" s="244"/>
      <c r="P143" s="244"/>
      <c r="Q143" s="244"/>
      <c r="R143" s="244"/>
      <c r="S143" s="244"/>
      <c r="T143" s="24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6" t="s">
        <v>146</v>
      </c>
      <c r="AU143" s="246" t="s">
        <v>83</v>
      </c>
      <c r="AV143" s="14" t="s">
        <v>83</v>
      </c>
      <c r="AW143" s="14" t="s">
        <v>33</v>
      </c>
      <c r="AX143" s="14" t="s">
        <v>72</v>
      </c>
      <c r="AY143" s="246" t="s">
        <v>135</v>
      </c>
    </row>
    <row r="144" s="15" customFormat="1">
      <c r="A144" s="15"/>
      <c r="B144" s="247"/>
      <c r="C144" s="248"/>
      <c r="D144" s="227" t="s">
        <v>146</v>
      </c>
      <c r="E144" s="249" t="s">
        <v>19</v>
      </c>
      <c r="F144" s="250" t="s">
        <v>149</v>
      </c>
      <c r="G144" s="248"/>
      <c r="H144" s="251">
        <v>1232</v>
      </c>
      <c r="I144" s="252"/>
      <c r="J144" s="248"/>
      <c r="K144" s="248"/>
      <c r="L144" s="253"/>
      <c r="M144" s="254"/>
      <c r="N144" s="255"/>
      <c r="O144" s="255"/>
      <c r="P144" s="255"/>
      <c r="Q144" s="255"/>
      <c r="R144" s="255"/>
      <c r="S144" s="255"/>
      <c r="T144" s="25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57" t="s">
        <v>146</v>
      </c>
      <c r="AU144" s="257" t="s">
        <v>83</v>
      </c>
      <c r="AV144" s="15" t="s">
        <v>142</v>
      </c>
      <c r="AW144" s="15" t="s">
        <v>33</v>
      </c>
      <c r="AX144" s="15" t="s">
        <v>80</v>
      </c>
      <c r="AY144" s="257" t="s">
        <v>135</v>
      </c>
    </row>
    <row r="145" s="2" customFormat="1" ht="49.05" customHeight="1">
      <c r="A145" s="39"/>
      <c r="B145" s="40"/>
      <c r="C145" s="207" t="s">
        <v>222</v>
      </c>
      <c r="D145" s="207" t="s">
        <v>137</v>
      </c>
      <c r="E145" s="208" t="s">
        <v>223</v>
      </c>
      <c r="F145" s="209" t="s">
        <v>224</v>
      </c>
      <c r="G145" s="210" t="s">
        <v>140</v>
      </c>
      <c r="H145" s="211">
        <v>1159.0999999999999</v>
      </c>
      <c r="I145" s="212"/>
      <c r="J145" s="213">
        <f>ROUND(I145*H145,2)</f>
        <v>0</v>
      </c>
      <c r="K145" s="209" t="s">
        <v>141</v>
      </c>
      <c r="L145" s="45"/>
      <c r="M145" s="214" t="s">
        <v>19</v>
      </c>
      <c r="N145" s="215" t="s">
        <v>43</v>
      </c>
      <c r="O145" s="85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8" t="s">
        <v>142</v>
      </c>
      <c r="AT145" s="218" t="s">
        <v>137</v>
      </c>
      <c r="AU145" s="218" t="s">
        <v>83</v>
      </c>
      <c r="AY145" s="18" t="s">
        <v>135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8" t="s">
        <v>80</v>
      </c>
      <c r="BK145" s="219">
        <f>ROUND(I145*H145,2)</f>
        <v>0</v>
      </c>
      <c r="BL145" s="18" t="s">
        <v>142</v>
      </c>
      <c r="BM145" s="218" t="s">
        <v>225</v>
      </c>
    </row>
    <row r="146" s="2" customFormat="1">
      <c r="A146" s="39"/>
      <c r="B146" s="40"/>
      <c r="C146" s="41"/>
      <c r="D146" s="220" t="s">
        <v>144</v>
      </c>
      <c r="E146" s="41"/>
      <c r="F146" s="221" t="s">
        <v>226</v>
      </c>
      <c r="G146" s="41"/>
      <c r="H146" s="41"/>
      <c r="I146" s="222"/>
      <c r="J146" s="41"/>
      <c r="K146" s="41"/>
      <c r="L146" s="45"/>
      <c r="M146" s="223"/>
      <c r="N146" s="224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144</v>
      </c>
      <c r="AU146" s="18" t="s">
        <v>83</v>
      </c>
    </row>
    <row r="147" s="13" customFormat="1">
      <c r="A147" s="13"/>
      <c r="B147" s="225"/>
      <c r="C147" s="226"/>
      <c r="D147" s="227" t="s">
        <v>146</v>
      </c>
      <c r="E147" s="228" t="s">
        <v>19</v>
      </c>
      <c r="F147" s="229" t="s">
        <v>227</v>
      </c>
      <c r="G147" s="226"/>
      <c r="H147" s="228" t="s">
        <v>19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146</v>
      </c>
      <c r="AU147" s="235" t="s">
        <v>83</v>
      </c>
      <c r="AV147" s="13" t="s">
        <v>80</v>
      </c>
      <c r="AW147" s="13" t="s">
        <v>33</v>
      </c>
      <c r="AX147" s="13" t="s">
        <v>72</v>
      </c>
      <c r="AY147" s="235" t="s">
        <v>135</v>
      </c>
    </row>
    <row r="148" s="14" customFormat="1">
      <c r="A148" s="14"/>
      <c r="B148" s="236"/>
      <c r="C148" s="237"/>
      <c r="D148" s="227" t="s">
        <v>146</v>
      </c>
      <c r="E148" s="238" t="s">
        <v>19</v>
      </c>
      <c r="F148" s="239" t="s">
        <v>228</v>
      </c>
      <c r="G148" s="237"/>
      <c r="H148" s="240">
        <v>1153.5999999999999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146</v>
      </c>
      <c r="AU148" s="246" t="s">
        <v>83</v>
      </c>
      <c r="AV148" s="14" t="s">
        <v>83</v>
      </c>
      <c r="AW148" s="14" t="s">
        <v>33</v>
      </c>
      <c r="AX148" s="14" t="s">
        <v>72</v>
      </c>
      <c r="AY148" s="246" t="s">
        <v>135</v>
      </c>
    </row>
    <row r="149" s="13" customFormat="1">
      <c r="A149" s="13"/>
      <c r="B149" s="225"/>
      <c r="C149" s="226"/>
      <c r="D149" s="227" t="s">
        <v>146</v>
      </c>
      <c r="E149" s="228" t="s">
        <v>19</v>
      </c>
      <c r="F149" s="229" t="s">
        <v>229</v>
      </c>
      <c r="G149" s="226"/>
      <c r="H149" s="228" t="s">
        <v>19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146</v>
      </c>
      <c r="AU149" s="235" t="s">
        <v>83</v>
      </c>
      <c r="AV149" s="13" t="s">
        <v>80</v>
      </c>
      <c r="AW149" s="13" t="s">
        <v>33</v>
      </c>
      <c r="AX149" s="13" t="s">
        <v>72</v>
      </c>
      <c r="AY149" s="235" t="s">
        <v>135</v>
      </c>
    </row>
    <row r="150" s="14" customFormat="1">
      <c r="A150" s="14"/>
      <c r="B150" s="236"/>
      <c r="C150" s="237"/>
      <c r="D150" s="227" t="s">
        <v>146</v>
      </c>
      <c r="E150" s="238" t="s">
        <v>19</v>
      </c>
      <c r="F150" s="239" t="s">
        <v>230</v>
      </c>
      <c r="G150" s="237"/>
      <c r="H150" s="240">
        <v>5.5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146</v>
      </c>
      <c r="AU150" s="246" t="s">
        <v>83</v>
      </c>
      <c r="AV150" s="14" t="s">
        <v>83</v>
      </c>
      <c r="AW150" s="14" t="s">
        <v>33</v>
      </c>
      <c r="AX150" s="14" t="s">
        <v>72</v>
      </c>
      <c r="AY150" s="246" t="s">
        <v>135</v>
      </c>
    </row>
    <row r="151" s="15" customFormat="1">
      <c r="A151" s="15"/>
      <c r="B151" s="247"/>
      <c r="C151" s="248"/>
      <c r="D151" s="227" t="s">
        <v>146</v>
      </c>
      <c r="E151" s="249" t="s">
        <v>19</v>
      </c>
      <c r="F151" s="250" t="s">
        <v>149</v>
      </c>
      <c r="G151" s="248"/>
      <c r="H151" s="251">
        <v>1159.0999999999999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146</v>
      </c>
      <c r="AU151" s="257" t="s">
        <v>83</v>
      </c>
      <c r="AV151" s="15" t="s">
        <v>142</v>
      </c>
      <c r="AW151" s="15" t="s">
        <v>33</v>
      </c>
      <c r="AX151" s="15" t="s">
        <v>80</v>
      </c>
      <c r="AY151" s="257" t="s">
        <v>135</v>
      </c>
    </row>
    <row r="152" s="12" customFormat="1" ht="22.8" customHeight="1">
      <c r="A152" s="12"/>
      <c r="B152" s="191"/>
      <c r="C152" s="192"/>
      <c r="D152" s="193" t="s">
        <v>71</v>
      </c>
      <c r="E152" s="205" t="s">
        <v>231</v>
      </c>
      <c r="F152" s="205" t="s">
        <v>232</v>
      </c>
      <c r="G152" s="192"/>
      <c r="H152" s="192"/>
      <c r="I152" s="195"/>
      <c r="J152" s="206">
        <f>BK152</f>
        <v>0</v>
      </c>
      <c r="K152" s="192"/>
      <c r="L152" s="197"/>
      <c r="M152" s="198"/>
      <c r="N152" s="199"/>
      <c r="O152" s="199"/>
      <c r="P152" s="200">
        <f>SUM(P153:P154)</f>
        <v>0</v>
      </c>
      <c r="Q152" s="199"/>
      <c r="R152" s="200">
        <f>SUM(R153:R154)</f>
        <v>0</v>
      </c>
      <c r="S152" s="199"/>
      <c r="T152" s="201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2" t="s">
        <v>80</v>
      </c>
      <c r="AT152" s="203" t="s">
        <v>71</v>
      </c>
      <c r="AU152" s="203" t="s">
        <v>80</v>
      </c>
      <c r="AY152" s="202" t="s">
        <v>135</v>
      </c>
      <c r="BK152" s="204">
        <f>SUM(BK153:BK154)</f>
        <v>0</v>
      </c>
    </row>
    <row r="153" s="2" customFormat="1" ht="21.75" customHeight="1">
      <c r="A153" s="39"/>
      <c r="B153" s="40"/>
      <c r="C153" s="207" t="s">
        <v>233</v>
      </c>
      <c r="D153" s="207" t="s">
        <v>137</v>
      </c>
      <c r="E153" s="208" t="s">
        <v>234</v>
      </c>
      <c r="F153" s="209" t="s">
        <v>235</v>
      </c>
      <c r="G153" s="210" t="s">
        <v>236</v>
      </c>
      <c r="H153" s="211">
        <v>0.17899999999999999</v>
      </c>
      <c r="I153" s="212"/>
      <c r="J153" s="213">
        <f>ROUND(I153*H153,2)</f>
        <v>0</v>
      </c>
      <c r="K153" s="209" t="s">
        <v>141</v>
      </c>
      <c r="L153" s="45"/>
      <c r="M153" s="214" t="s">
        <v>19</v>
      </c>
      <c r="N153" s="215" t="s">
        <v>43</v>
      </c>
      <c r="O153" s="85"/>
      <c r="P153" s="216">
        <f>O153*H153</f>
        <v>0</v>
      </c>
      <c r="Q153" s="216">
        <v>0</v>
      </c>
      <c r="R153" s="216">
        <f>Q153*H153</f>
        <v>0</v>
      </c>
      <c r="S153" s="216">
        <v>0</v>
      </c>
      <c r="T153" s="21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8" t="s">
        <v>142</v>
      </c>
      <c r="AT153" s="218" t="s">
        <v>137</v>
      </c>
      <c r="AU153" s="218" t="s">
        <v>83</v>
      </c>
      <c r="AY153" s="18" t="s">
        <v>135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8" t="s">
        <v>80</v>
      </c>
      <c r="BK153" s="219">
        <f>ROUND(I153*H153,2)</f>
        <v>0</v>
      </c>
      <c r="BL153" s="18" t="s">
        <v>142</v>
      </c>
      <c r="BM153" s="218" t="s">
        <v>237</v>
      </c>
    </row>
    <row r="154" s="2" customFormat="1">
      <c r="A154" s="39"/>
      <c r="B154" s="40"/>
      <c r="C154" s="41"/>
      <c r="D154" s="220" t="s">
        <v>144</v>
      </c>
      <c r="E154" s="41"/>
      <c r="F154" s="221" t="s">
        <v>238</v>
      </c>
      <c r="G154" s="41"/>
      <c r="H154" s="41"/>
      <c r="I154" s="222"/>
      <c r="J154" s="41"/>
      <c r="K154" s="41"/>
      <c r="L154" s="45"/>
      <c r="M154" s="268"/>
      <c r="N154" s="269"/>
      <c r="O154" s="270"/>
      <c r="P154" s="270"/>
      <c r="Q154" s="270"/>
      <c r="R154" s="270"/>
      <c r="S154" s="270"/>
      <c r="T154" s="271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144</v>
      </c>
      <c r="AU154" s="18" t="s">
        <v>83</v>
      </c>
    </row>
    <row r="155" s="2" customFormat="1" ht="6.96" customHeight="1">
      <c r="A155" s="39"/>
      <c r="B155" s="60"/>
      <c r="C155" s="61"/>
      <c r="D155" s="61"/>
      <c r="E155" s="61"/>
      <c r="F155" s="61"/>
      <c r="G155" s="61"/>
      <c r="H155" s="61"/>
      <c r="I155" s="61"/>
      <c r="J155" s="61"/>
      <c r="K155" s="61"/>
      <c r="L155" s="45"/>
      <c r="M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</sheetData>
  <sheetProtection sheet="1" autoFilter="0" formatColumns="0" formatRows="0" objects="1" scenarios="1" spinCount="100000" saltValue="wk+N0iztql1jPXEN/Zilu/a5M6Y+BgQ8pbxro6HRpR83KLkw1zXmUmR68iO1Kk0h70fVgL8catQYRU/3cOPSkw==" hashValue="sdvw0s6LAI6YQM3iPuuQfHunEhRf8Hw0qnp3Y48ubTI1aWGYnVeOyd2MsOPH3jCiAm8MW8EgydiNwDQsjo+G1Q==" algorithmName="SHA-512" password="D3A3"/>
  <autoFilter ref="C81:K154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2_02/121151125"/>
    <hyperlink ref="F91" r:id="rId2" display="https://podminky.urs.cz/item/CS_URS_2022_02/122151104"/>
    <hyperlink ref="F96" r:id="rId3" display="https://podminky.urs.cz/item/CS_URS_2022_02/162251102"/>
    <hyperlink ref="F101" r:id="rId4" display="https://podminky.urs.cz/item/CS_URS_2022_02/162351103"/>
    <hyperlink ref="F108" r:id="rId5" display="https://podminky.urs.cz/item/CS_URS_2022_02/167151101"/>
    <hyperlink ref="F115" r:id="rId6" display="https://podminky.urs.cz/item/CS_URS_2022_02/171251101"/>
    <hyperlink ref="F120" r:id="rId7" display="https://podminky.urs.cz/item/CS_URS_2022_02/171251201"/>
    <hyperlink ref="F125" r:id="rId8" display="https://podminky.urs.cz/item/CS_URS_2022_02/181351103"/>
    <hyperlink ref="F130" r:id="rId9" display="https://podminky.urs.cz/item/CS_URS_2022_02/181351113"/>
    <hyperlink ref="F135" r:id="rId10" display="https://podminky.urs.cz/item/CS_URS_2022_02/181411121"/>
    <hyperlink ref="F141" r:id="rId11" display="https://podminky.urs.cz/item/CS_URS_2022_02/181951112"/>
    <hyperlink ref="F146" r:id="rId12" display="https://podminky.urs.cz/item/CS_URS_2022_02/182151111"/>
    <hyperlink ref="F154" r:id="rId13" display="https://podminky.urs.cz/item/CS_URS_2022_02/99833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Rybník Voříšek v k.ú. Rašovice u Hlasiva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239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26. 11. 2021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38</v>
      </c>
      <c r="E30" s="39"/>
      <c r="F30" s="39"/>
      <c r="G30" s="39"/>
      <c r="H30" s="39"/>
      <c r="I30" s="39"/>
      <c r="J30" s="147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5"/>
      <c r="E31" s="145"/>
      <c r="F31" s="145"/>
      <c r="G31" s="145"/>
      <c r="H31" s="145"/>
      <c r="I31" s="145"/>
      <c r="J31" s="145"/>
      <c r="K31" s="145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40</v>
      </c>
      <c r="G32" s="39"/>
      <c r="H32" s="39"/>
      <c r="I32" s="148" t="s">
        <v>39</v>
      </c>
      <c r="J32" s="148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9" t="s">
        <v>42</v>
      </c>
      <c r="E33" s="133" t="s">
        <v>43</v>
      </c>
      <c r="F33" s="150">
        <f>ROUND((SUM(BE86:BE206)),  2)</f>
        <v>0</v>
      </c>
      <c r="G33" s="39"/>
      <c r="H33" s="39"/>
      <c r="I33" s="151">
        <v>0.20999999999999999</v>
      </c>
      <c r="J33" s="150">
        <f>ROUND(((SUM(BE86:BE206))*I33),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50">
        <f>ROUND((SUM(BF86:BF206)),  2)</f>
        <v>0</v>
      </c>
      <c r="G34" s="39"/>
      <c r="H34" s="39"/>
      <c r="I34" s="151">
        <v>0.14999999999999999</v>
      </c>
      <c r="J34" s="150">
        <f>ROUND(((SUM(BF86:BF206))*I34),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50">
        <f>ROUND((SUM(BG86:BG206)),  2)</f>
        <v>0</v>
      </c>
      <c r="G35" s="39"/>
      <c r="H35" s="39"/>
      <c r="I35" s="151">
        <v>0.20999999999999999</v>
      </c>
      <c r="J35" s="150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50">
        <f>ROUND((SUM(BH86:BH206)),  2)</f>
        <v>0</v>
      </c>
      <c r="G36" s="39"/>
      <c r="H36" s="39"/>
      <c r="I36" s="151">
        <v>0.14999999999999999</v>
      </c>
      <c r="J36" s="150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50">
        <f>ROUND((SUM(BI86:BI206)),  2)</f>
        <v>0</v>
      </c>
      <c r="G37" s="39"/>
      <c r="H37" s="39"/>
      <c r="I37" s="151">
        <v>0</v>
      </c>
      <c r="J37" s="150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3" t="str">
        <f>E7</f>
        <v>Rybník Voříšek v k.ú. Rašovice u Hlasiva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Hráz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Rašovice u Hlasiva</v>
      </c>
      <c r="G52" s="41"/>
      <c r="H52" s="41"/>
      <c r="I52" s="33" t="s">
        <v>23</v>
      </c>
      <c r="J52" s="73" t="str">
        <f>IF(J12="","",J12)</f>
        <v>26. 11. 2021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Projekce rybníky</v>
      </c>
      <c r="G54" s="41"/>
      <c r="H54" s="41"/>
      <c r="I54" s="33" t="s">
        <v>31</v>
      </c>
      <c r="J54" s="37" t="str">
        <f>E21</f>
        <v>Ing. Pavel Janouš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Micheala Přenosilová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7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240</v>
      </c>
      <c r="E62" s="177"/>
      <c r="F62" s="177"/>
      <c r="G62" s="177"/>
      <c r="H62" s="177"/>
      <c r="I62" s="177"/>
      <c r="J62" s="178">
        <f>J159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241</v>
      </c>
      <c r="E63" s="177"/>
      <c r="F63" s="177"/>
      <c r="G63" s="177"/>
      <c r="H63" s="177"/>
      <c r="I63" s="177"/>
      <c r="J63" s="178">
        <f>J185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119</v>
      </c>
      <c r="E64" s="177"/>
      <c r="F64" s="177"/>
      <c r="G64" s="177"/>
      <c r="H64" s="177"/>
      <c r="I64" s="177"/>
      <c r="J64" s="178">
        <f>J192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8"/>
      <c r="C65" s="169"/>
      <c r="D65" s="170" t="s">
        <v>242</v>
      </c>
      <c r="E65" s="171"/>
      <c r="F65" s="171"/>
      <c r="G65" s="171"/>
      <c r="H65" s="171"/>
      <c r="I65" s="171"/>
      <c r="J65" s="172">
        <f>J195</f>
        <v>0</v>
      </c>
      <c r="K65" s="169"/>
      <c r="L65" s="173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4"/>
      <c r="C66" s="175"/>
      <c r="D66" s="176" t="s">
        <v>243</v>
      </c>
      <c r="E66" s="177"/>
      <c r="F66" s="177"/>
      <c r="G66" s="177"/>
      <c r="H66" s="177"/>
      <c r="I66" s="177"/>
      <c r="J66" s="178">
        <f>J196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120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3" t="str">
        <f>E7</f>
        <v>Rybník Voříšek v k.ú. Rašovice u Hlasiva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02 - Hráz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Rašovice u Hlasiva</v>
      </c>
      <c r="G80" s="41"/>
      <c r="H80" s="41"/>
      <c r="I80" s="33" t="s">
        <v>23</v>
      </c>
      <c r="J80" s="73" t="str">
        <f>IF(J12="","",J12)</f>
        <v>26. 11. 2021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Projekce rybníky</v>
      </c>
      <c r="G82" s="41"/>
      <c r="H82" s="41"/>
      <c r="I82" s="33" t="s">
        <v>31</v>
      </c>
      <c r="J82" s="37" t="str">
        <f>E21</f>
        <v>Ing. Pavel Janouš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Micheala Přenosilová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0"/>
      <c r="B85" s="181"/>
      <c r="C85" s="182" t="s">
        <v>121</v>
      </c>
      <c r="D85" s="183" t="s">
        <v>57</v>
      </c>
      <c r="E85" s="183" t="s">
        <v>53</v>
      </c>
      <c r="F85" s="183" t="s">
        <v>54</v>
      </c>
      <c r="G85" s="183" t="s">
        <v>122</v>
      </c>
      <c r="H85" s="183" t="s">
        <v>123</v>
      </c>
      <c r="I85" s="183" t="s">
        <v>124</v>
      </c>
      <c r="J85" s="183" t="s">
        <v>115</v>
      </c>
      <c r="K85" s="184" t="s">
        <v>125</v>
      </c>
      <c r="L85" s="185"/>
      <c r="M85" s="93" t="s">
        <v>19</v>
      </c>
      <c r="N85" s="94" t="s">
        <v>42</v>
      </c>
      <c r="O85" s="94" t="s">
        <v>126</v>
      </c>
      <c r="P85" s="94" t="s">
        <v>127</v>
      </c>
      <c r="Q85" s="94" t="s">
        <v>128</v>
      </c>
      <c r="R85" s="94" t="s">
        <v>129</v>
      </c>
      <c r="S85" s="94" t="s">
        <v>130</v>
      </c>
      <c r="T85" s="95" t="s">
        <v>131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9"/>
      <c r="B86" s="40"/>
      <c r="C86" s="100" t="s">
        <v>132</v>
      </c>
      <c r="D86" s="41"/>
      <c r="E86" s="41"/>
      <c r="F86" s="41"/>
      <c r="G86" s="41"/>
      <c r="H86" s="41"/>
      <c r="I86" s="41"/>
      <c r="J86" s="186">
        <f>BK86</f>
        <v>0</v>
      </c>
      <c r="K86" s="41"/>
      <c r="L86" s="45"/>
      <c r="M86" s="96"/>
      <c r="N86" s="187"/>
      <c r="O86" s="97"/>
      <c r="P86" s="188">
        <f>P87+P195</f>
        <v>0</v>
      </c>
      <c r="Q86" s="97"/>
      <c r="R86" s="188">
        <f>R87+R195</f>
        <v>452.31058999999993</v>
      </c>
      <c r="S86" s="97"/>
      <c r="T86" s="189">
        <f>T87+T195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116</v>
      </c>
      <c r="BK86" s="190">
        <f>BK87+BK195</f>
        <v>0</v>
      </c>
    </row>
    <row r="87" s="12" customFormat="1" ht="25.92" customHeight="1">
      <c r="A87" s="12"/>
      <c r="B87" s="191"/>
      <c r="C87" s="192"/>
      <c r="D87" s="193" t="s">
        <v>71</v>
      </c>
      <c r="E87" s="194" t="s">
        <v>133</v>
      </c>
      <c r="F87" s="194" t="s">
        <v>134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P88+P159+P185+P192</f>
        <v>0</v>
      </c>
      <c r="Q87" s="199"/>
      <c r="R87" s="200">
        <f>R88+R159+R185+R192</f>
        <v>452.31058999999993</v>
      </c>
      <c r="S87" s="199"/>
      <c r="T87" s="201">
        <f>T88+T159+T185+T192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72</v>
      </c>
      <c r="AY87" s="202" t="s">
        <v>135</v>
      </c>
      <c r="BK87" s="204">
        <f>BK88+BK159+BK185+BK192</f>
        <v>0</v>
      </c>
    </row>
    <row r="88" s="12" customFormat="1" ht="22.8" customHeight="1">
      <c r="A88" s="12"/>
      <c r="B88" s="191"/>
      <c r="C88" s="192"/>
      <c r="D88" s="193" t="s">
        <v>71</v>
      </c>
      <c r="E88" s="205" t="s">
        <v>80</v>
      </c>
      <c r="F88" s="205" t="s">
        <v>136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SUM(P89:P158)</f>
        <v>0</v>
      </c>
      <c r="Q88" s="199"/>
      <c r="R88" s="200">
        <f>SUM(R89:R158)</f>
        <v>3.0408060000000003</v>
      </c>
      <c r="S88" s="199"/>
      <c r="T88" s="201">
        <f>SUM(T89:T158)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80</v>
      </c>
      <c r="AT88" s="203" t="s">
        <v>71</v>
      </c>
      <c r="AU88" s="203" t="s">
        <v>80</v>
      </c>
      <c r="AY88" s="202" t="s">
        <v>135</v>
      </c>
      <c r="BK88" s="204">
        <f>SUM(BK89:BK158)</f>
        <v>0</v>
      </c>
    </row>
    <row r="89" s="2" customFormat="1" ht="21.75" customHeight="1">
      <c r="A89" s="39"/>
      <c r="B89" s="40"/>
      <c r="C89" s="207" t="s">
        <v>80</v>
      </c>
      <c r="D89" s="207" t="s">
        <v>137</v>
      </c>
      <c r="E89" s="208" t="s">
        <v>244</v>
      </c>
      <c r="F89" s="209" t="s">
        <v>245</v>
      </c>
      <c r="G89" s="210" t="s">
        <v>246</v>
      </c>
      <c r="H89" s="211">
        <v>130</v>
      </c>
      <c r="I89" s="212"/>
      <c r="J89" s="213">
        <f>ROUND(I89*H89,2)</f>
        <v>0</v>
      </c>
      <c r="K89" s="209" t="s">
        <v>141</v>
      </c>
      <c r="L89" s="45"/>
      <c r="M89" s="214" t="s">
        <v>19</v>
      </c>
      <c r="N89" s="215" t="s">
        <v>43</v>
      </c>
      <c r="O89" s="85"/>
      <c r="P89" s="216">
        <f>O89*H89</f>
        <v>0</v>
      </c>
      <c r="Q89" s="216">
        <v>0.021930000000000002</v>
      </c>
      <c r="R89" s="216">
        <f>Q89*H89</f>
        <v>2.8509000000000002</v>
      </c>
      <c r="S89" s="216">
        <v>0</v>
      </c>
      <c r="T89" s="21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8" t="s">
        <v>142</v>
      </c>
      <c r="AT89" s="218" t="s">
        <v>137</v>
      </c>
      <c r="AU89" s="218" t="s">
        <v>83</v>
      </c>
      <c r="AY89" s="18" t="s">
        <v>135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8" t="s">
        <v>80</v>
      </c>
      <c r="BK89" s="219">
        <f>ROUND(I89*H89,2)</f>
        <v>0</v>
      </c>
      <c r="BL89" s="18" t="s">
        <v>142</v>
      </c>
      <c r="BM89" s="218" t="s">
        <v>247</v>
      </c>
    </row>
    <row r="90" s="2" customFormat="1">
      <c r="A90" s="39"/>
      <c r="B90" s="40"/>
      <c r="C90" s="41"/>
      <c r="D90" s="220" t="s">
        <v>144</v>
      </c>
      <c r="E90" s="41"/>
      <c r="F90" s="221" t="s">
        <v>248</v>
      </c>
      <c r="G90" s="41"/>
      <c r="H90" s="41"/>
      <c r="I90" s="222"/>
      <c r="J90" s="41"/>
      <c r="K90" s="41"/>
      <c r="L90" s="45"/>
      <c r="M90" s="223"/>
      <c r="N90" s="22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144</v>
      </c>
      <c r="AU90" s="18" t="s">
        <v>83</v>
      </c>
    </row>
    <row r="91" s="13" customFormat="1">
      <c r="A91" s="13"/>
      <c r="B91" s="225"/>
      <c r="C91" s="226"/>
      <c r="D91" s="227" t="s">
        <v>146</v>
      </c>
      <c r="E91" s="228" t="s">
        <v>19</v>
      </c>
      <c r="F91" s="229" t="s">
        <v>249</v>
      </c>
      <c r="G91" s="226"/>
      <c r="H91" s="228" t="s">
        <v>19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146</v>
      </c>
      <c r="AU91" s="235" t="s">
        <v>83</v>
      </c>
      <c r="AV91" s="13" t="s">
        <v>80</v>
      </c>
      <c r="AW91" s="13" t="s">
        <v>33</v>
      </c>
      <c r="AX91" s="13" t="s">
        <v>72</v>
      </c>
      <c r="AY91" s="235" t="s">
        <v>135</v>
      </c>
    </row>
    <row r="92" s="14" customFormat="1">
      <c r="A92" s="14"/>
      <c r="B92" s="236"/>
      <c r="C92" s="237"/>
      <c r="D92" s="227" t="s">
        <v>146</v>
      </c>
      <c r="E92" s="238" t="s">
        <v>19</v>
      </c>
      <c r="F92" s="239" t="s">
        <v>250</v>
      </c>
      <c r="G92" s="237"/>
      <c r="H92" s="240">
        <v>130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146</v>
      </c>
      <c r="AU92" s="246" t="s">
        <v>83</v>
      </c>
      <c r="AV92" s="14" t="s">
        <v>83</v>
      </c>
      <c r="AW92" s="14" t="s">
        <v>33</v>
      </c>
      <c r="AX92" s="14" t="s">
        <v>72</v>
      </c>
      <c r="AY92" s="246" t="s">
        <v>135</v>
      </c>
    </row>
    <row r="93" s="15" customFormat="1">
      <c r="A93" s="15"/>
      <c r="B93" s="247"/>
      <c r="C93" s="248"/>
      <c r="D93" s="227" t="s">
        <v>146</v>
      </c>
      <c r="E93" s="249" t="s">
        <v>19</v>
      </c>
      <c r="F93" s="250" t="s">
        <v>149</v>
      </c>
      <c r="G93" s="248"/>
      <c r="H93" s="251">
        <v>130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7" t="s">
        <v>146</v>
      </c>
      <c r="AU93" s="257" t="s">
        <v>83</v>
      </c>
      <c r="AV93" s="15" t="s">
        <v>142</v>
      </c>
      <c r="AW93" s="15" t="s">
        <v>33</v>
      </c>
      <c r="AX93" s="15" t="s">
        <v>80</v>
      </c>
      <c r="AY93" s="257" t="s">
        <v>135</v>
      </c>
    </row>
    <row r="94" s="2" customFormat="1" ht="33" customHeight="1">
      <c r="A94" s="39"/>
      <c r="B94" s="40"/>
      <c r="C94" s="207" t="s">
        <v>83</v>
      </c>
      <c r="D94" s="207" t="s">
        <v>137</v>
      </c>
      <c r="E94" s="208" t="s">
        <v>251</v>
      </c>
      <c r="F94" s="209" t="s">
        <v>252</v>
      </c>
      <c r="G94" s="210" t="s">
        <v>253</v>
      </c>
      <c r="H94" s="211">
        <v>300</v>
      </c>
      <c r="I94" s="212"/>
      <c r="J94" s="213">
        <f>ROUND(I94*H94,2)</f>
        <v>0</v>
      </c>
      <c r="K94" s="209" t="s">
        <v>141</v>
      </c>
      <c r="L94" s="45"/>
      <c r="M94" s="214" t="s">
        <v>19</v>
      </c>
      <c r="N94" s="215" t="s">
        <v>43</v>
      </c>
      <c r="O94" s="85"/>
      <c r="P94" s="216">
        <f>O94*H94</f>
        <v>0</v>
      </c>
      <c r="Q94" s="216">
        <v>5.0000000000000002E-05</v>
      </c>
      <c r="R94" s="216">
        <f>Q94*H94</f>
        <v>0.015000000000000001</v>
      </c>
      <c r="S94" s="216">
        <v>0</v>
      </c>
      <c r="T94" s="21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8" t="s">
        <v>142</v>
      </c>
      <c r="AT94" s="218" t="s">
        <v>137</v>
      </c>
      <c r="AU94" s="218" t="s">
        <v>83</v>
      </c>
      <c r="AY94" s="18" t="s">
        <v>135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80</v>
      </c>
      <c r="BK94" s="219">
        <f>ROUND(I94*H94,2)</f>
        <v>0</v>
      </c>
      <c r="BL94" s="18" t="s">
        <v>142</v>
      </c>
      <c r="BM94" s="218" t="s">
        <v>254</v>
      </c>
    </row>
    <row r="95" s="2" customFormat="1">
      <c r="A95" s="39"/>
      <c r="B95" s="40"/>
      <c r="C95" s="41"/>
      <c r="D95" s="220" t="s">
        <v>144</v>
      </c>
      <c r="E95" s="41"/>
      <c r="F95" s="221" t="s">
        <v>255</v>
      </c>
      <c r="G95" s="41"/>
      <c r="H95" s="41"/>
      <c r="I95" s="222"/>
      <c r="J95" s="41"/>
      <c r="K95" s="41"/>
      <c r="L95" s="45"/>
      <c r="M95" s="223"/>
      <c r="N95" s="22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83</v>
      </c>
    </row>
    <row r="96" s="13" customFormat="1">
      <c r="A96" s="13"/>
      <c r="B96" s="225"/>
      <c r="C96" s="226"/>
      <c r="D96" s="227" t="s">
        <v>146</v>
      </c>
      <c r="E96" s="228" t="s">
        <v>19</v>
      </c>
      <c r="F96" s="229" t="s">
        <v>256</v>
      </c>
      <c r="G96" s="226"/>
      <c r="H96" s="228" t="s">
        <v>19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146</v>
      </c>
      <c r="AU96" s="235" t="s">
        <v>83</v>
      </c>
      <c r="AV96" s="13" t="s">
        <v>80</v>
      </c>
      <c r="AW96" s="13" t="s">
        <v>33</v>
      </c>
      <c r="AX96" s="13" t="s">
        <v>72</v>
      </c>
      <c r="AY96" s="235" t="s">
        <v>135</v>
      </c>
    </row>
    <row r="97" s="14" customFormat="1">
      <c r="A97" s="14"/>
      <c r="B97" s="236"/>
      <c r="C97" s="237"/>
      <c r="D97" s="227" t="s">
        <v>146</v>
      </c>
      <c r="E97" s="238" t="s">
        <v>19</v>
      </c>
      <c r="F97" s="239" t="s">
        <v>257</v>
      </c>
      <c r="G97" s="237"/>
      <c r="H97" s="240">
        <v>300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146</v>
      </c>
      <c r="AU97" s="246" t="s">
        <v>83</v>
      </c>
      <c r="AV97" s="14" t="s">
        <v>83</v>
      </c>
      <c r="AW97" s="14" t="s">
        <v>33</v>
      </c>
      <c r="AX97" s="14" t="s">
        <v>72</v>
      </c>
      <c r="AY97" s="246" t="s">
        <v>135</v>
      </c>
    </row>
    <row r="98" s="15" customFormat="1">
      <c r="A98" s="15"/>
      <c r="B98" s="247"/>
      <c r="C98" s="248"/>
      <c r="D98" s="227" t="s">
        <v>146</v>
      </c>
      <c r="E98" s="249" t="s">
        <v>19</v>
      </c>
      <c r="F98" s="250" t="s">
        <v>149</v>
      </c>
      <c r="G98" s="248"/>
      <c r="H98" s="251">
        <v>300</v>
      </c>
      <c r="I98" s="252"/>
      <c r="J98" s="248"/>
      <c r="K98" s="248"/>
      <c r="L98" s="253"/>
      <c r="M98" s="254"/>
      <c r="N98" s="255"/>
      <c r="O98" s="255"/>
      <c r="P98" s="255"/>
      <c r="Q98" s="255"/>
      <c r="R98" s="255"/>
      <c r="S98" s="255"/>
      <c r="T98" s="256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7" t="s">
        <v>146</v>
      </c>
      <c r="AU98" s="257" t="s">
        <v>83</v>
      </c>
      <c r="AV98" s="15" t="s">
        <v>142</v>
      </c>
      <c r="AW98" s="15" t="s">
        <v>33</v>
      </c>
      <c r="AX98" s="15" t="s">
        <v>80</v>
      </c>
      <c r="AY98" s="257" t="s">
        <v>135</v>
      </c>
    </row>
    <row r="99" s="2" customFormat="1" ht="37.8" customHeight="1">
      <c r="A99" s="39"/>
      <c r="B99" s="40"/>
      <c r="C99" s="207" t="s">
        <v>157</v>
      </c>
      <c r="D99" s="207" t="s">
        <v>137</v>
      </c>
      <c r="E99" s="208" t="s">
        <v>258</v>
      </c>
      <c r="F99" s="209" t="s">
        <v>259</v>
      </c>
      <c r="G99" s="210" t="s">
        <v>260</v>
      </c>
      <c r="H99" s="211">
        <v>60</v>
      </c>
      <c r="I99" s="212"/>
      <c r="J99" s="213">
        <f>ROUND(I99*H99,2)</f>
        <v>0</v>
      </c>
      <c r="K99" s="209" t="s">
        <v>141</v>
      </c>
      <c r="L99" s="45"/>
      <c r="M99" s="214" t="s">
        <v>19</v>
      </c>
      <c r="N99" s="215" t="s">
        <v>43</v>
      </c>
      <c r="O99" s="85"/>
      <c r="P99" s="216">
        <f>O99*H99</f>
        <v>0</v>
      </c>
      <c r="Q99" s="216">
        <v>0</v>
      </c>
      <c r="R99" s="216">
        <f>Q99*H99</f>
        <v>0</v>
      </c>
      <c r="S99" s="216">
        <v>0</v>
      </c>
      <c r="T99" s="217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8" t="s">
        <v>142</v>
      </c>
      <c r="AT99" s="218" t="s">
        <v>137</v>
      </c>
      <c r="AU99" s="218" t="s">
        <v>83</v>
      </c>
      <c r="AY99" s="18" t="s">
        <v>135</v>
      </c>
      <c r="BE99" s="219">
        <f>IF(N99="základní",J99,0)</f>
        <v>0</v>
      </c>
      <c r="BF99" s="219">
        <f>IF(N99="snížená",J99,0)</f>
        <v>0</v>
      </c>
      <c r="BG99" s="219">
        <f>IF(N99="zákl. přenesená",J99,0)</f>
        <v>0</v>
      </c>
      <c r="BH99" s="219">
        <f>IF(N99="sníž. přenesená",J99,0)</f>
        <v>0</v>
      </c>
      <c r="BI99" s="219">
        <f>IF(N99="nulová",J99,0)</f>
        <v>0</v>
      </c>
      <c r="BJ99" s="18" t="s">
        <v>80</v>
      </c>
      <c r="BK99" s="219">
        <f>ROUND(I99*H99,2)</f>
        <v>0</v>
      </c>
      <c r="BL99" s="18" t="s">
        <v>142</v>
      </c>
      <c r="BM99" s="218" t="s">
        <v>261</v>
      </c>
    </row>
    <row r="100" s="2" customFormat="1">
      <c r="A100" s="39"/>
      <c r="B100" s="40"/>
      <c r="C100" s="41"/>
      <c r="D100" s="220" t="s">
        <v>144</v>
      </c>
      <c r="E100" s="41"/>
      <c r="F100" s="221" t="s">
        <v>262</v>
      </c>
      <c r="G100" s="41"/>
      <c r="H100" s="41"/>
      <c r="I100" s="222"/>
      <c r="J100" s="41"/>
      <c r="K100" s="41"/>
      <c r="L100" s="45"/>
      <c r="M100" s="223"/>
      <c r="N100" s="224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144</v>
      </c>
      <c r="AU100" s="18" t="s">
        <v>83</v>
      </c>
    </row>
    <row r="101" s="13" customFormat="1">
      <c r="A101" s="13"/>
      <c r="B101" s="225"/>
      <c r="C101" s="226"/>
      <c r="D101" s="227" t="s">
        <v>146</v>
      </c>
      <c r="E101" s="228" t="s">
        <v>19</v>
      </c>
      <c r="F101" s="229" t="s">
        <v>263</v>
      </c>
      <c r="G101" s="226"/>
      <c r="H101" s="228" t="s">
        <v>19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146</v>
      </c>
      <c r="AU101" s="235" t="s">
        <v>83</v>
      </c>
      <c r="AV101" s="13" t="s">
        <v>80</v>
      </c>
      <c r="AW101" s="13" t="s">
        <v>33</v>
      </c>
      <c r="AX101" s="13" t="s">
        <v>72</v>
      </c>
      <c r="AY101" s="235" t="s">
        <v>135</v>
      </c>
    </row>
    <row r="102" s="14" customFormat="1">
      <c r="A102" s="14"/>
      <c r="B102" s="236"/>
      <c r="C102" s="237"/>
      <c r="D102" s="227" t="s">
        <v>146</v>
      </c>
      <c r="E102" s="238" t="s">
        <v>19</v>
      </c>
      <c r="F102" s="239" t="s">
        <v>264</v>
      </c>
      <c r="G102" s="237"/>
      <c r="H102" s="240">
        <v>60</v>
      </c>
      <c r="I102" s="241"/>
      <c r="J102" s="237"/>
      <c r="K102" s="237"/>
      <c r="L102" s="242"/>
      <c r="M102" s="243"/>
      <c r="N102" s="244"/>
      <c r="O102" s="244"/>
      <c r="P102" s="244"/>
      <c r="Q102" s="244"/>
      <c r="R102" s="244"/>
      <c r="S102" s="244"/>
      <c r="T102" s="24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6" t="s">
        <v>146</v>
      </c>
      <c r="AU102" s="246" t="s">
        <v>83</v>
      </c>
      <c r="AV102" s="14" t="s">
        <v>83</v>
      </c>
      <c r="AW102" s="14" t="s">
        <v>33</v>
      </c>
      <c r="AX102" s="14" t="s">
        <v>72</v>
      </c>
      <c r="AY102" s="246" t="s">
        <v>135</v>
      </c>
    </row>
    <row r="103" s="15" customFormat="1">
      <c r="A103" s="15"/>
      <c r="B103" s="247"/>
      <c r="C103" s="248"/>
      <c r="D103" s="227" t="s">
        <v>146</v>
      </c>
      <c r="E103" s="249" t="s">
        <v>19</v>
      </c>
      <c r="F103" s="250" t="s">
        <v>149</v>
      </c>
      <c r="G103" s="248"/>
      <c r="H103" s="251">
        <v>60</v>
      </c>
      <c r="I103" s="252"/>
      <c r="J103" s="248"/>
      <c r="K103" s="248"/>
      <c r="L103" s="253"/>
      <c r="M103" s="254"/>
      <c r="N103" s="255"/>
      <c r="O103" s="255"/>
      <c r="P103" s="255"/>
      <c r="Q103" s="255"/>
      <c r="R103" s="255"/>
      <c r="S103" s="255"/>
      <c r="T103" s="256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7" t="s">
        <v>146</v>
      </c>
      <c r="AU103" s="257" t="s">
        <v>83</v>
      </c>
      <c r="AV103" s="15" t="s">
        <v>142</v>
      </c>
      <c r="AW103" s="15" t="s">
        <v>33</v>
      </c>
      <c r="AX103" s="15" t="s">
        <v>80</v>
      </c>
      <c r="AY103" s="257" t="s">
        <v>135</v>
      </c>
    </row>
    <row r="104" s="2" customFormat="1" ht="33" customHeight="1">
      <c r="A104" s="39"/>
      <c r="B104" s="40"/>
      <c r="C104" s="207" t="s">
        <v>142</v>
      </c>
      <c r="D104" s="207" t="s">
        <v>137</v>
      </c>
      <c r="E104" s="208" t="s">
        <v>265</v>
      </c>
      <c r="F104" s="209" t="s">
        <v>266</v>
      </c>
      <c r="G104" s="210" t="s">
        <v>152</v>
      </c>
      <c r="H104" s="211">
        <v>267</v>
      </c>
      <c r="I104" s="212"/>
      <c r="J104" s="213">
        <f>ROUND(I104*H104,2)</f>
        <v>0</v>
      </c>
      <c r="K104" s="209" t="s">
        <v>141</v>
      </c>
      <c r="L104" s="45"/>
      <c r="M104" s="214" t="s">
        <v>19</v>
      </c>
      <c r="N104" s="215" t="s">
        <v>43</v>
      </c>
      <c r="O104" s="85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8" t="s">
        <v>142</v>
      </c>
      <c r="AT104" s="218" t="s">
        <v>137</v>
      </c>
      <c r="AU104" s="218" t="s">
        <v>83</v>
      </c>
      <c r="AY104" s="18" t="s">
        <v>135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8" t="s">
        <v>80</v>
      </c>
      <c r="BK104" s="219">
        <f>ROUND(I104*H104,2)</f>
        <v>0</v>
      </c>
      <c r="BL104" s="18" t="s">
        <v>142</v>
      </c>
      <c r="BM104" s="218" t="s">
        <v>267</v>
      </c>
    </row>
    <row r="105" s="2" customFormat="1">
      <c r="A105" s="39"/>
      <c r="B105" s="40"/>
      <c r="C105" s="41"/>
      <c r="D105" s="220" t="s">
        <v>144</v>
      </c>
      <c r="E105" s="41"/>
      <c r="F105" s="221" t="s">
        <v>268</v>
      </c>
      <c r="G105" s="41"/>
      <c r="H105" s="41"/>
      <c r="I105" s="222"/>
      <c r="J105" s="41"/>
      <c r="K105" s="41"/>
      <c r="L105" s="45"/>
      <c r="M105" s="223"/>
      <c r="N105" s="224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83</v>
      </c>
    </row>
    <row r="106" s="13" customFormat="1">
      <c r="A106" s="13"/>
      <c r="B106" s="225"/>
      <c r="C106" s="226"/>
      <c r="D106" s="227" t="s">
        <v>146</v>
      </c>
      <c r="E106" s="228" t="s">
        <v>19</v>
      </c>
      <c r="F106" s="229" t="s">
        <v>269</v>
      </c>
      <c r="G106" s="226"/>
      <c r="H106" s="228" t="s">
        <v>19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146</v>
      </c>
      <c r="AU106" s="235" t="s">
        <v>83</v>
      </c>
      <c r="AV106" s="13" t="s">
        <v>80</v>
      </c>
      <c r="AW106" s="13" t="s">
        <v>33</v>
      </c>
      <c r="AX106" s="13" t="s">
        <v>72</v>
      </c>
      <c r="AY106" s="235" t="s">
        <v>135</v>
      </c>
    </row>
    <row r="107" s="14" customFormat="1">
      <c r="A107" s="14"/>
      <c r="B107" s="236"/>
      <c r="C107" s="237"/>
      <c r="D107" s="227" t="s">
        <v>146</v>
      </c>
      <c r="E107" s="238" t="s">
        <v>19</v>
      </c>
      <c r="F107" s="239" t="s">
        <v>270</v>
      </c>
      <c r="G107" s="237"/>
      <c r="H107" s="240">
        <v>267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146</v>
      </c>
      <c r="AU107" s="246" t="s">
        <v>83</v>
      </c>
      <c r="AV107" s="14" t="s">
        <v>83</v>
      </c>
      <c r="AW107" s="14" t="s">
        <v>33</v>
      </c>
      <c r="AX107" s="14" t="s">
        <v>72</v>
      </c>
      <c r="AY107" s="246" t="s">
        <v>135</v>
      </c>
    </row>
    <row r="108" s="15" customFormat="1">
      <c r="A108" s="15"/>
      <c r="B108" s="247"/>
      <c r="C108" s="248"/>
      <c r="D108" s="227" t="s">
        <v>146</v>
      </c>
      <c r="E108" s="249" t="s">
        <v>19</v>
      </c>
      <c r="F108" s="250" t="s">
        <v>149</v>
      </c>
      <c r="G108" s="248"/>
      <c r="H108" s="251">
        <v>267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146</v>
      </c>
      <c r="AU108" s="257" t="s">
        <v>83</v>
      </c>
      <c r="AV108" s="15" t="s">
        <v>142</v>
      </c>
      <c r="AW108" s="15" t="s">
        <v>33</v>
      </c>
      <c r="AX108" s="15" t="s">
        <v>80</v>
      </c>
      <c r="AY108" s="257" t="s">
        <v>135</v>
      </c>
    </row>
    <row r="109" s="2" customFormat="1" ht="62.7" customHeight="1">
      <c r="A109" s="39"/>
      <c r="B109" s="40"/>
      <c r="C109" s="207" t="s">
        <v>170</v>
      </c>
      <c r="D109" s="207" t="s">
        <v>137</v>
      </c>
      <c r="E109" s="208" t="s">
        <v>158</v>
      </c>
      <c r="F109" s="209" t="s">
        <v>159</v>
      </c>
      <c r="G109" s="210" t="s">
        <v>152</v>
      </c>
      <c r="H109" s="211">
        <v>1067.5999999999999</v>
      </c>
      <c r="I109" s="212"/>
      <c r="J109" s="213">
        <f>ROUND(I109*H109,2)</f>
        <v>0</v>
      </c>
      <c r="K109" s="209" t="s">
        <v>141</v>
      </c>
      <c r="L109" s="45"/>
      <c r="M109" s="214" t="s">
        <v>19</v>
      </c>
      <c r="N109" s="215" t="s">
        <v>43</v>
      </c>
      <c r="O109" s="85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142</v>
      </c>
      <c r="AT109" s="218" t="s">
        <v>137</v>
      </c>
      <c r="AU109" s="218" t="s">
        <v>83</v>
      </c>
      <c r="AY109" s="18" t="s">
        <v>135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80</v>
      </c>
      <c r="BK109" s="219">
        <f>ROUND(I109*H109,2)</f>
        <v>0</v>
      </c>
      <c r="BL109" s="18" t="s">
        <v>142</v>
      </c>
      <c r="BM109" s="218" t="s">
        <v>271</v>
      </c>
    </row>
    <row r="110" s="2" customFormat="1">
      <c r="A110" s="39"/>
      <c r="B110" s="40"/>
      <c r="C110" s="41"/>
      <c r="D110" s="220" t="s">
        <v>144</v>
      </c>
      <c r="E110" s="41"/>
      <c r="F110" s="221" t="s">
        <v>161</v>
      </c>
      <c r="G110" s="41"/>
      <c r="H110" s="41"/>
      <c r="I110" s="222"/>
      <c r="J110" s="41"/>
      <c r="K110" s="41"/>
      <c r="L110" s="45"/>
      <c r="M110" s="223"/>
      <c r="N110" s="22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83</v>
      </c>
    </row>
    <row r="111" s="13" customFormat="1">
      <c r="A111" s="13"/>
      <c r="B111" s="225"/>
      <c r="C111" s="226"/>
      <c r="D111" s="227" t="s">
        <v>146</v>
      </c>
      <c r="E111" s="228" t="s">
        <v>19</v>
      </c>
      <c r="F111" s="229" t="s">
        <v>272</v>
      </c>
      <c r="G111" s="226"/>
      <c r="H111" s="228" t="s">
        <v>19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146</v>
      </c>
      <c r="AU111" s="235" t="s">
        <v>83</v>
      </c>
      <c r="AV111" s="13" t="s">
        <v>80</v>
      </c>
      <c r="AW111" s="13" t="s">
        <v>33</v>
      </c>
      <c r="AX111" s="13" t="s">
        <v>72</v>
      </c>
      <c r="AY111" s="235" t="s">
        <v>135</v>
      </c>
    </row>
    <row r="112" s="14" customFormat="1">
      <c r="A112" s="14"/>
      <c r="B112" s="236"/>
      <c r="C112" s="237"/>
      <c r="D112" s="227" t="s">
        <v>146</v>
      </c>
      <c r="E112" s="238" t="s">
        <v>19</v>
      </c>
      <c r="F112" s="239" t="s">
        <v>270</v>
      </c>
      <c r="G112" s="237"/>
      <c r="H112" s="240">
        <v>267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146</v>
      </c>
      <c r="AU112" s="246" t="s">
        <v>83</v>
      </c>
      <c r="AV112" s="14" t="s">
        <v>83</v>
      </c>
      <c r="AW112" s="14" t="s">
        <v>33</v>
      </c>
      <c r="AX112" s="14" t="s">
        <v>72</v>
      </c>
      <c r="AY112" s="246" t="s">
        <v>135</v>
      </c>
    </row>
    <row r="113" s="13" customFormat="1">
      <c r="A113" s="13"/>
      <c r="B113" s="225"/>
      <c r="C113" s="226"/>
      <c r="D113" s="227" t="s">
        <v>146</v>
      </c>
      <c r="E113" s="228" t="s">
        <v>19</v>
      </c>
      <c r="F113" s="229" t="s">
        <v>273</v>
      </c>
      <c r="G113" s="226"/>
      <c r="H113" s="228" t="s">
        <v>19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146</v>
      </c>
      <c r="AU113" s="235" t="s">
        <v>83</v>
      </c>
      <c r="AV113" s="13" t="s">
        <v>80</v>
      </c>
      <c r="AW113" s="13" t="s">
        <v>33</v>
      </c>
      <c r="AX113" s="13" t="s">
        <v>72</v>
      </c>
      <c r="AY113" s="235" t="s">
        <v>135</v>
      </c>
    </row>
    <row r="114" s="14" customFormat="1">
      <c r="A114" s="14"/>
      <c r="B114" s="236"/>
      <c r="C114" s="237"/>
      <c r="D114" s="227" t="s">
        <v>146</v>
      </c>
      <c r="E114" s="238" t="s">
        <v>19</v>
      </c>
      <c r="F114" s="239" t="s">
        <v>274</v>
      </c>
      <c r="G114" s="237"/>
      <c r="H114" s="240">
        <v>784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146</v>
      </c>
      <c r="AU114" s="246" t="s">
        <v>83</v>
      </c>
      <c r="AV114" s="14" t="s">
        <v>83</v>
      </c>
      <c r="AW114" s="14" t="s">
        <v>33</v>
      </c>
      <c r="AX114" s="14" t="s">
        <v>72</v>
      </c>
      <c r="AY114" s="246" t="s">
        <v>135</v>
      </c>
    </row>
    <row r="115" s="13" customFormat="1">
      <c r="A115" s="13"/>
      <c r="B115" s="225"/>
      <c r="C115" s="226"/>
      <c r="D115" s="227" t="s">
        <v>146</v>
      </c>
      <c r="E115" s="228" t="s">
        <v>19</v>
      </c>
      <c r="F115" s="229" t="s">
        <v>275</v>
      </c>
      <c r="G115" s="226"/>
      <c r="H115" s="228" t="s">
        <v>19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146</v>
      </c>
      <c r="AU115" s="235" t="s">
        <v>83</v>
      </c>
      <c r="AV115" s="13" t="s">
        <v>80</v>
      </c>
      <c r="AW115" s="13" t="s">
        <v>33</v>
      </c>
      <c r="AX115" s="13" t="s">
        <v>72</v>
      </c>
      <c r="AY115" s="235" t="s">
        <v>135</v>
      </c>
    </row>
    <row r="116" s="14" customFormat="1">
      <c r="A116" s="14"/>
      <c r="B116" s="236"/>
      <c r="C116" s="237"/>
      <c r="D116" s="227" t="s">
        <v>146</v>
      </c>
      <c r="E116" s="238" t="s">
        <v>19</v>
      </c>
      <c r="F116" s="239" t="s">
        <v>276</v>
      </c>
      <c r="G116" s="237"/>
      <c r="H116" s="240">
        <v>16.600000000000001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146</v>
      </c>
      <c r="AU116" s="246" t="s">
        <v>83</v>
      </c>
      <c r="AV116" s="14" t="s">
        <v>83</v>
      </c>
      <c r="AW116" s="14" t="s">
        <v>33</v>
      </c>
      <c r="AX116" s="14" t="s">
        <v>72</v>
      </c>
      <c r="AY116" s="246" t="s">
        <v>135</v>
      </c>
    </row>
    <row r="117" s="15" customFormat="1">
      <c r="A117" s="15"/>
      <c r="B117" s="247"/>
      <c r="C117" s="248"/>
      <c r="D117" s="227" t="s">
        <v>146</v>
      </c>
      <c r="E117" s="249" t="s">
        <v>19</v>
      </c>
      <c r="F117" s="250" t="s">
        <v>149</v>
      </c>
      <c r="G117" s="248"/>
      <c r="H117" s="251">
        <v>1067.5999999999999</v>
      </c>
      <c r="I117" s="252"/>
      <c r="J117" s="248"/>
      <c r="K117" s="248"/>
      <c r="L117" s="253"/>
      <c r="M117" s="254"/>
      <c r="N117" s="255"/>
      <c r="O117" s="255"/>
      <c r="P117" s="255"/>
      <c r="Q117" s="255"/>
      <c r="R117" s="255"/>
      <c r="S117" s="255"/>
      <c r="T117" s="256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7" t="s">
        <v>146</v>
      </c>
      <c r="AU117" s="257" t="s">
        <v>83</v>
      </c>
      <c r="AV117" s="15" t="s">
        <v>142</v>
      </c>
      <c r="AW117" s="15" t="s">
        <v>33</v>
      </c>
      <c r="AX117" s="15" t="s">
        <v>80</v>
      </c>
      <c r="AY117" s="257" t="s">
        <v>135</v>
      </c>
    </row>
    <row r="118" s="2" customFormat="1" ht="44.25" customHeight="1">
      <c r="A118" s="39"/>
      <c r="B118" s="40"/>
      <c r="C118" s="207" t="s">
        <v>177</v>
      </c>
      <c r="D118" s="207" t="s">
        <v>137</v>
      </c>
      <c r="E118" s="208" t="s">
        <v>277</v>
      </c>
      <c r="F118" s="209" t="s">
        <v>278</v>
      </c>
      <c r="G118" s="210" t="s">
        <v>152</v>
      </c>
      <c r="H118" s="211">
        <v>800.60000000000002</v>
      </c>
      <c r="I118" s="212"/>
      <c r="J118" s="213">
        <f>ROUND(I118*H118,2)</f>
        <v>0</v>
      </c>
      <c r="K118" s="209" t="s">
        <v>141</v>
      </c>
      <c r="L118" s="45"/>
      <c r="M118" s="214" t="s">
        <v>19</v>
      </c>
      <c r="N118" s="215" t="s">
        <v>43</v>
      </c>
      <c r="O118" s="85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8" t="s">
        <v>142</v>
      </c>
      <c r="AT118" s="218" t="s">
        <v>137</v>
      </c>
      <c r="AU118" s="218" t="s">
        <v>83</v>
      </c>
      <c r="AY118" s="18" t="s">
        <v>135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8" t="s">
        <v>80</v>
      </c>
      <c r="BK118" s="219">
        <f>ROUND(I118*H118,2)</f>
        <v>0</v>
      </c>
      <c r="BL118" s="18" t="s">
        <v>142</v>
      </c>
      <c r="BM118" s="218" t="s">
        <v>279</v>
      </c>
    </row>
    <row r="119" s="2" customFormat="1">
      <c r="A119" s="39"/>
      <c r="B119" s="40"/>
      <c r="C119" s="41"/>
      <c r="D119" s="220" t="s">
        <v>144</v>
      </c>
      <c r="E119" s="41"/>
      <c r="F119" s="221" t="s">
        <v>280</v>
      </c>
      <c r="G119" s="41"/>
      <c r="H119" s="41"/>
      <c r="I119" s="222"/>
      <c r="J119" s="41"/>
      <c r="K119" s="41"/>
      <c r="L119" s="45"/>
      <c r="M119" s="223"/>
      <c r="N119" s="22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144</v>
      </c>
      <c r="AU119" s="18" t="s">
        <v>83</v>
      </c>
    </row>
    <row r="120" s="13" customFormat="1">
      <c r="A120" s="13"/>
      <c r="B120" s="225"/>
      <c r="C120" s="226"/>
      <c r="D120" s="227" t="s">
        <v>146</v>
      </c>
      <c r="E120" s="228" t="s">
        <v>19</v>
      </c>
      <c r="F120" s="229" t="s">
        <v>273</v>
      </c>
      <c r="G120" s="226"/>
      <c r="H120" s="228" t="s">
        <v>19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146</v>
      </c>
      <c r="AU120" s="235" t="s">
        <v>83</v>
      </c>
      <c r="AV120" s="13" t="s">
        <v>80</v>
      </c>
      <c r="AW120" s="13" t="s">
        <v>33</v>
      </c>
      <c r="AX120" s="13" t="s">
        <v>72</v>
      </c>
      <c r="AY120" s="235" t="s">
        <v>135</v>
      </c>
    </row>
    <row r="121" s="14" customFormat="1">
      <c r="A121" s="14"/>
      <c r="B121" s="236"/>
      <c r="C121" s="237"/>
      <c r="D121" s="227" t="s">
        <v>146</v>
      </c>
      <c r="E121" s="238" t="s">
        <v>19</v>
      </c>
      <c r="F121" s="239" t="s">
        <v>274</v>
      </c>
      <c r="G121" s="237"/>
      <c r="H121" s="240">
        <v>784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146</v>
      </c>
      <c r="AU121" s="246" t="s">
        <v>83</v>
      </c>
      <c r="AV121" s="14" t="s">
        <v>83</v>
      </c>
      <c r="AW121" s="14" t="s">
        <v>33</v>
      </c>
      <c r="AX121" s="14" t="s">
        <v>72</v>
      </c>
      <c r="AY121" s="246" t="s">
        <v>135</v>
      </c>
    </row>
    <row r="122" s="13" customFormat="1">
      <c r="A122" s="13"/>
      <c r="B122" s="225"/>
      <c r="C122" s="226"/>
      <c r="D122" s="227" t="s">
        <v>146</v>
      </c>
      <c r="E122" s="228" t="s">
        <v>19</v>
      </c>
      <c r="F122" s="229" t="s">
        <v>275</v>
      </c>
      <c r="G122" s="226"/>
      <c r="H122" s="228" t="s">
        <v>19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146</v>
      </c>
      <c r="AU122" s="235" t="s">
        <v>83</v>
      </c>
      <c r="AV122" s="13" t="s">
        <v>80</v>
      </c>
      <c r="AW122" s="13" t="s">
        <v>33</v>
      </c>
      <c r="AX122" s="13" t="s">
        <v>72</v>
      </c>
      <c r="AY122" s="235" t="s">
        <v>135</v>
      </c>
    </row>
    <row r="123" s="14" customFormat="1">
      <c r="A123" s="14"/>
      <c r="B123" s="236"/>
      <c r="C123" s="237"/>
      <c r="D123" s="227" t="s">
        <v>146</v>
      </c>
      <c r="E123" s="238" t="s">
        <v>19</v>
      </c>
      <c r="F123" s="239" t="s">
        <v>276</v>
      </c>
      <c r="G123" s="237"/>
      <c r="H123" s="240">
        <v>16.600000000000001</v>
      </c>
      <c r="I123" s="241"/>
      <c r="J123" s="237"/>
      <c r="K123" s="237"/>
      <c r="L123" s="242"/>
      <c r="M123" s="243"/>
      <c r="N123" s="244"/>
      <c r="O123" s="244"/>
      <c r="P123" s="244"/>
      <c r="Q123" s="244"/>
      <c r="R123" s="244"/>
      <c r="S123" s="244"/>
      <c r="T123" s="245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6" t="s">
        <v>146</v>
      </c>
      <c r="AU123" s="246" t="s">
        <v>83</v>
      </c>
      <c r="AV123" s="14" t="s">
        <v>83</v>
      </c>
      <c r="AW123" s="14" t="s">
        <v>33</v>
      </c>
      <c r="AX123" s="14" t="s">
        <v>72</v>
      </c>
      <c r="AY123" s="246" t="s">
        <v>135</v>
      </c>
    </row>
    <row r="124" s="15" customFormat="1">
      <c r="A124" s="15"/>
      <c r="B124" s="247"/>
      <c r="C124" s="248"/>
      <c r="D124" s="227" t="s">
        <v>146</v>
      </c>
      <c r="E124" s="249" t="s">
        <v>19</v>
      </c>
      <c r="F124" s="250" t="s">
        <v>149</v>
      </c>
      <c r="G124" s="248"/>
      <c r="H124" s="251">
        <v>800.60000000000002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7" t="s">
        <v>146</v>
      </c>
      <c r="AU124" s="257" t="s">
        <v>83</v>
      </c>
      <c r="AV124" s="15" t="s">
        <v>142</v>
      </c>
      <c r="AW124" s="15" t="s">
        <v>33</v>
      </c>
      <c r="AX124" s="15" t="s">
        <v>80</v>
      </c>
      <c r="AY124" s="257" t="s">
        <v>135</v>
      </c>
    </row>
    <row r="125" s="2" customFormat="1" ht="62.7" customHeight="1">
      <c r="A125" s="39"/>
      <c r="B125" s="40"/>
      <c r="C125" s="207" t="s">
        <v>183</v>
      </c>
      <c r="D125" s="207" t="s">
        <v>137</v>
      </c>
      <c r="E125" s="208" t="s">
        <v>281</v>
      </c>
      <c r="F125" s="209" t="s">
        <v>282</v>
      </c>
      <c r="G125" s="210" t="s">
        <v>152</v>
      </c>
      <c r="H125" s="211">
        <v>784</v>
      </c>
      <c r="I125" s="212"/>
      <c r="J125" s="213">
        <f>ROUND(I125*H125,2)</f>
        <v>0</v>
      </c>
      <c r="K125" s="209" t="s">
        <v>141</v>
      </c>
      <c r="L125" s="45"/>
      <c r="M125" s="214" t="s">
        <v>19</v>
      </c>
      <c r="N125" s="215" t="s">
        <v>43</v>
      </c>
      <c r="O125" s="85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8" t="s">
        <v>142</v>
      </c>
      <c r="AT125" s="218" t="s">
        <v>137</v>
      </c>
      <c r="AU125" s="218" t="s">
        <v>83</v>
      </c>
      <c r="AY125" s="18" t="s">
        <v>135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8" t="s">
        <v>80</v>
      </c>
      <c r="BK125" s="219">
        <f>ROUND(I125*H125,2)</f>
        <v>0</v>
      </c>
      <c r="BL125" s="18" t="s">
        <v>142</v>
      </c>
      <c r="BM125" s="218" t="s">
        <v>283</v>
      </c>
    </row>
    <row r="126" s="2" customFormat="1">
      <c r="A126" s="39"/>
      <c r="B126" s="40"/>
      <c r="C126" s="41"/>
      <c r="D126" s="220" t="s">
        <v>144</v>
      </c>
      <c r="E126" s="41"/>
      <c r="F126" s="221" t="s">
        <v>284</v>
      </c>
      <c r="G126" s="41"/>
      <c r="H126" s="41"/>
      <c r="I126" s="222"/>
      <c r="J126" s="41"/>
      <c r="K126" s="41"/>
      <c r="L126" s="45"/>
      <c r="M126" s="223"/>
      <c r="N126" s="224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144</v>
      </c>
      <c r="AU126" s="18" t="s">
        <v>83</v>
      </c>
    </row>
    <row r="127" s="13" customFormat="1">
      <c r="A127" s="13"/>
      <c r="B127" s="225"/>
      <c r="C127" s="226"/>
      <c r="D127" s="227" t="s">
        <v>146</v>
      </c>
      <c r="E127" s="228" t="s">
        <v>19</v>
      </c>
      <c r="F127" s="229" t="s">
        <v>273</v>
      </c>
      <c r="G127" s="226"/>
      <c r="H127" s="228" t="s">
        <v>19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146</v>
      </c>
      <c r="AU127" s="235" t="s">
        <v>83</v>
      </c>
      <c r="AV127" s="13" t="s">
        <v>80</v>
      </c>
      <c r="AW127" s="13" t="s">
        <v>33</v>
      </c>
      <c r="AX127" s="13" t="s">
        <v>72</v>
      </c>
      <c r="AY127" s="235" t="s">
        <v>135</v>
      </c>
    </row>
    <row r="128" s="14" customFormat="1">
      <c r="A128" s="14"/>
      <c r="B128" s="236"/>
      <c r="C128" s="237"/>
      <c r="D128" s="227" t="s">
        <v>146</v>
      </c>
      <c r="E128" s="238" t="s">
        <v>19</v>
      </c>
      <c r="F128" s="239" t="s">
        <v>274</v>
      </c>
      <c r="G128" s="237"/>
      <c r="H128" s="240">
        <v>784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146</v>
      </c>
      <c r="AU128" s="246" t="s">
        <v>83</v>
      </c>
      <c r="AV128" s="14" t="s">
        <v>83</v>
      </c>
      <c r="AW128" s="14" t="s">
        <v>33</v>
      </c>
      <c r="AX128" s="14" t="s">
        <v>72</v>
      </c>
      <c r="AY128" s="246" t="s">
        <v>135</v>
      </c>
    </row>
    <row r="129" s="15" customFormat="1">
      <c r="A129" s="15"/>
      <c r="B129" s="247"/>
      <c r="C129" s="248"/>
      <c r="D129" s="227" t="s">
        <v>146</v>
      </c>
      <c r="E129" s="249" t="s">
        <v>19</v>
      </c>
      <c r="F129" s="250" t="s">
        <v>149</v>
      </c>
      <c r="G129" s="248"/>
      <c r="H129" s="251">
        <v>784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146</v>
      </c>
      <c r="AU129" s="257" t="s">
        <v>83</v>
      </c>
      <c r="AV129" s="15" t="s">
        <v>142</v>
      </c>
      <c r="AW129" s="15" t="s">
        <v>33</v>
      </c>
      <c r="AX129" s="15" t="s">
        <v>80</v>
      </c>
      <c r="AY129" s="257" t="s">
        <v>135</v>
      </c>
    </row>
    <row r="130" s="2" customFormat="1" ht="33" customHeight="1">
      <c r="A130" s="39"/>
      <c r="B130" s="40"/>
      <c r="C130" s="207" t="s">
        <v>189</v>
      </c>
      <c r="D130" s="207" t="s">
        <v>137</v>
      </c>
      <c r="E130" s="208" t="s">
        <v>285</v>
      </c>
      <c r="F130" s="209" t="s">
        <v>286</v>
      </c>
      <c r="G130" s="210" t="s">
        <v>140</v>
      </c>
      <c r="H130" s="211">
        <v>392.5</v>
      </c>
      <c r="I130" s="212"/>
      <c r="J130" s="213">
        <f>ROUND(I130*H130,2)</f>
        <v>0</v>
      </c>
      <c r="K130" s="209" t="s">
        <v>141</v>
      </c>
      <c r="L130" s="45"/>
      <c r="M130" s="214" t="s">
        <v>19</v>
      </c>
      <c r="N130" s="215" t="s">
        <v>43</v>
      </c>
      <c r="O130" s="85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8" t="s">
        <v>142</v>
      </c>
      <c r="AT130" s="218" t="s">
        <v>137</v>
      </c>
      <c r="AU130" s="218" t="s">
        <v>83</v>
      </c>
      <c r="AY130" s="18" t="s">
        <v>135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80</v>
      </c>
      <c r="BK130" s="219">
        <f>ROUND(I130*H130,2)</f>
        <v>0</v>
      </c>
      <c r="BL130" s="18" t="s">
        <v>142</v>
      </c>
      <c r="BM130" s="218" t="s">
        <v>287</v>
      </c>
    </row>
    <row r="131" s="2" customFormat="1">
      <c r="A131" s="39"/>
      <c r="B131" s="40"/>
      <c r="C131" s="41"/>
      <c r="D131" s="220" t="s">
        <v>144</v>
      </c>
      <c r="E131" s="41"/>
      <c r="F131" s="221" t="s">
        <v>288</v>
      </c>
      <c r="G131" s="41"/>
      <c r="H131" s="41"/>
      <c r="I131" s="222"/>
      <c r="J131" s="41"/>
      <c r="K131" s="41"/>
      <c r="L131" s="45"/>
      <c r="M131" s="223"/>
      <c r="N131" s="224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144</v>
      </c>
      <c r="AU131" s="18" t="s">
        <v>83</v>
      </c>
    </row>
    <row r="132" s="13" customFormat="1">
      <c r="A132" s="13"/>
      <c r="B132" s="225"/>
      <c r="C132" s="226"/>
      <c r="D132" s="227" t="s">
        <v>146</v>
      </c>
      <c r="E132" s="228" t="s">
        <v>19</v>
      </c>
      <c r="F132" s="229" t="s">
        <v>289</v>
      </c>
      <c r="G132" s="226"/>
      <c r="H132" s="228" t="s">
        <v>19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146</v>
      </c>
      <c r="AU132" s="235" t="s">
        <v>83</v>
      </c>
      <c r="AV132" s="13" t="s">
        <v>80</v>
      </c>
      <c r="AW132" s="13" t="s">
        <v>33</v>
      </c>
      <c r="AX132" s="13" t="s">
        <v>72</v>
      </c>
      <c r="AY132" s="235" t="s">
        <v>135</v>
      </c>
    </row>
    <row r="133" s="14" customFormat="1">
      <c r="A133" s="14"/>
      <c r="B133" s="236"/>
      <c r="C133" s="237"/>
      <c r="D133" s="227" t="s">
        <v>146</v>
      </c>
      <c r="E133" s="238" t="s">
        <v>19</v>
      </c>
      <c r="F133" s="239" t="s">
        <v>290</v>
      </c>
      <c r="G133" s="237"/>
      <c r="H133" s="240">
        <v>129.80000000000001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146</v>
      </c>
      <c r="AU133" s="246" t="s">
        <v>83</v>
      </c>
      <c r="AV133" s="14" t="s">
        <v>83</v>
      </c>
      <c r="AW133" s="14" t="s">
        <v>33</v>
      </c>
      <c r="AX133" s="14" t="s">
        <v>72</v>
      </c>
      <c r="AY133" s="246" t="s">
        <v>135</v>
      </c>
    </row>
    <row r="134" s="13" customFormat="1">
      <c r="A134" s="13"/>
      <c r="B134" s="225"/>
      <c r="C134" s="226"/>
      <c r="D134" s="227" t="s">
        <v>146</v>
      </c>
      <c r="E134" s="228" t="s">
        <v>19</v>
      </c>
      <c r="F134" s="229" t="s">
        <v>291</v>
      </c>
      <c r="G134" s="226"/>
      <c r="H134" s="228" t="s">
        <v>19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146</v>
      </c>
      <c r="AU134" s="235" t="s">
        <v>83</v>
      </c>
      <c r="AV134" s="13" t="s">
        <v>80</v>
      </c>
      <c r="AW134" s="13" t="s">
        <v>33</v>
      </c>
      <c r="AX134" s="13" t="s">
        <v>72</v>
      </c>
      <c r="AY134" s="235" t="s">
        <v>135</v>
      </c>
    </row>
    <row r="135" s="14" customFormat="1">
      <c r="A135" s="14"/>
      <c r="B135" s="236"/>
      <c r="C135" s="237"/>
      <c r="D135" s="227" t="s">
        <v>146</v>
      </c>
      <c r="E135" s="238" t="s">
        <v>19</v>
      </c>
      <c r="F135" s="239" t="s">
        <v>292</v>
      </c>
      <c r="G135" s="237"/>
      <c r="H135" s="240">
        <v>262.69999999999999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146</v>
      </c>
      <c r="AU135" s="246" t="s">
        <v>83</v>
      </c>
      <c r="AV135" s="14" t="s">
        <v>83</v>
      </c>
      <c r="AW135" s="14" t="s">
        <v>33</v>
      </c>
      <c r="AX135" s="14" t="s">
        <v>72</v>
      </c>
      <c r="AY135" s="246" t="s">
        <v>135</v>
      </c>
    </row>
    <row r="136" s="15" customFormat="1">
      <c r="A136" s="15"/>
      <c r="B136" s="247"/>
      <c r="C136" s="248"/>
      <c r="D136" s="227" t="s">
        <v>146</v>
      </c>
      <c r="E136" s="249" t="s">
        <v>19</v>
      </c>
      <c r="F136" s="250" t="s">
        <v>149</v>
      </c>
      <c r="G136" s="248"/>
      <c r="H136" s="251">
        <v>392.5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7" t="s">
        <v>146</v>
      </c>
      <c r="AU136" s="257" t="s">
        <v>83</v>
      </c>
      <c r="AV136" s="15" t="s">
        <v>142</v>
      </c>
      <c r="AW136" s="15" t="s">
        <v>33</v>
      </c>
      <c r="AX136" s="15" t="s">
        <v>80</v>
      </c>
      <c r="AY136" s="257" t="s">
        <v>135</v>
      </c>
    </row>
    <row r="137" s="2" customFormat="1" ht="37.8" customHeight="1">
      <c r="A137" s="39"/>
      <c r="B137" s="40"/>
      <c r="C137" s="207" t="s">
        <v>196</v>
      </c>
      <c r="D137" s="207" t="s">
        <v>137</v>
      </c>
      <c r="E137" s="208" t="s">
        <v>293</v>
      </c>
      <c r="F137" s="209" t="s">
        <v>294</v>
      </c>
      <c r="G137" s="210" t="s">
        <v>140</v>
      </c>
      <c r="H137" s="211">
        <v>855</v>
      </c>
      <c r="I137" s="212"/>
      <c r="J137" s="213">
        <f>ROUND(I137*H137,2)</f>
        <v>0</v>
      </c>
      <c r="K137" s="209" t="s">
        <v>141</v>
      </c>
      <c r="L137" s="45"/>
      <c r="M137" s="214" t="s">
        <v>19</v>
      </c>
      <c r="N137" s="215" t="s">
        <v>43</v>
      </c>
      <c r="O137" s="85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8" t="s">
        <v>142</v>
      </c>
      <c r="AT137" s="218" t="s">
        <v>137</v>
      </c>
      <c r="AU137" s="218" t="s">
        <v>83</v>
      </c>
      <c r="AY137" s="18" t="s">
        <v>135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8" t="s">
        <v>80</v>
      </c>
      <c r="BK137" s="219">
        <f>ROUND(I137*H137,2)</f>
        <v>0</v>
      </c>
      <c r="BL137" s="18" t="s">
        <v>142</v>
      </c>
      <c r="BM137" s="218" t="s">
        <v>295</v>
      </c>
    </row>
    <row r="138" s="2" customFormat="1">
      <c r="A138" s="39"/>
      <c r="B138" s="40"/>
      <c r="C138" s="41"/>
      <c r="D138" s="220" t="s">
        <v>144</v>
      </c>
      <c r="E138" s="41"/>
      <c r="F138" s="221" t="s">
        <v>296</v>
      </c>
      <c r="G138" s="41"/>
      <c r="H138" s="41"/>
      <c r="I138" s="222"/>
      <c r="J138" s="41"/>
      <c r="K138" s="41"/>
      <c r="L138" s="45"/>
      <c r="M138" s="223"/>
      <c r="N138" s="22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83</v>
      </c>
    </row>
    <row r="139" s="13" customFormat="1">
      <c r="A139" s="13"/>
      <c r="B139" s="225"/>
      <c r="C139" s="226"/>
      <c r="D139" s="227" t="s">
        <v>146</v>
      </c>
      <c r="E139" s="228" t="s">
        <v>19</v>
      </c>
      <c r="F139" s="229" t="s">
        <v>297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146</v>
      </c>
      <c r="AU139" s="235" t="s">
        <v>83</v>
      </c>
      <c r="AV139" s="13" t="s">
        <v>80</v>
      </c>
      <c r="AW139" s="13" t="s">
        <v>33</v>
      </c>
      <c r="AX139" s="13" t="s">
        <v>72</v>
      </c>
      <c r="AY139" s="235" t="s">
        <v>135</v>
      </c>
    </row>
    <row r="140" s="14" customFormat="1">
      <c r="A140" s="14"/>
      <c r="B140" s="236"/>
      <c r="C140" s="237"/>
      <c r="D140" s="227" t="s">
        <v>146</v>
      </c>
      <c r="E140" s="238" t="s">
        <v>19</v>
      </c>
      <c r="F140" s="239" t="s">
        <v>298</v>
      </c>
      <c r="G140" s="237"/>
      <c r="H140" s="240">
        <v>855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146</v>
      </c>
      <c r="AU140" s="246" t="s">
        <v>83</v>
      </c>
      <c r="AV140" s="14" t="s">
        <v>83</v>
      </c>
      <c r="AW140" s="14" t="s">
        <v>33</v>
      </c>
      <c r="AX140" s="14" t="s">
        <v>72</v>
      </c>
      <c r="AY140" s="246" t="s">
        <v>135</v>
      </c>
    </row>
    <row r="141" s="15" customFormat="1">
      <c r="A141" s="15"/>
      <c r="B141" s="247"/>
      <c r="C141" s="248"/>
      <c r="D141" s="227" t="s">
        <v>146</v>
      </c>
      <c r="E141" s="249" t="s">
        <v>19</v>
      </c>
      <c r="F141" s="250" t="s">
        <v>149</v>
      </c>
      <c r="G141" s="248"/>
      <c r="H141" s="251">
        <v>855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146</v>
      </c>
      <c r="AU141" s="257" t="s">
        <v>83</v>
      </c>
      <c r="AV141" s="15" t="s">
        <v>142</v>
      </c>
      <c r="AW141" s="15" t="s">
        <v>33</v>
      </c>
      <c r="AX141" s="15" t="s">
        <v>80</v>
      </c>
      <c r="AY141" s="257" t="s">
        <v>135</v>
      </c>
    </row>
    <row r="142" s="2" customFormat="1" ht="37.8" customHeight="1">
      <c r="A142" s="39"/>
      <c r="B142" s="40"/>
      <c r="C142" s="207" t="s">
        <v>203</v>
      </c>
      <c r="D142" s="207" t="s">
        <v>137</v>
      </c>
      <c r="E142" s="208" t="s">
        <v>184</v>
      </c>
      <c r="F142" s="209" t="s">
        <v>185</v>
      </c>
      <c r="G142" s="210" t="s">
        <v>152</v>
      </c>
      <c r="H142" s="211">
        <v>267</v>
      </c>
      <c r="I142" s="212"/>
      <c r="J142" s="213">
        <f>ROUND(I142*H142,2)</f>
        <v>0</v>
      </c>
      <c r="K142" s="209" t="s">
        <v>141</v>
      </c>
      <c r="L142" s="45"/>
      <c r="M142" s="214" t="s">
        <v>19</v>
      </c>
      <c r="N142" s="215" t="s">
        <v>43</v>
      </c>
      <c r="O142" s="85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8" t="s">
        <v>142</v>
      </c>
      <c r="AT142" s="218" t="s">
        <v>137</v>
      </c>
      <c r="AU142" s="218" t="s">
        <v>83</v>
      </c>
      <c r="AY142" s="18" t="s">
        <v>135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80</v>
      </c>
      <c r="BK142" s="219">
        <f>ROUND(I142*H142,2)</f>
        <v>0</v>
      </c>
      <c r="BL142" s="18" t="s">
        <v>142</v>
      </c>
      <c r="BM142" s="218" t="s">
        <v>299</v>
      </c>
    </row>
    <row r="143" s="2" customFormat="1">
      <c r="A143" s="39"/>
      <c r="B143" s="40"/>
      <c r="C143" s="41"/>
      <c r="D143" s="220" t="s">
        <v>144</v>
      </c>
      <c r="E143" s="41"/>
      <c r="F143" s="221" t="s">
        <v>187</v>
      </c>
      <c r="G143" s="41"/>
      <c r="H143" s="41"/>
      <c r="I143" s="222"/>
      <c r="J143" s="41"/>
      <c r="K143" s="41"/>
      <c r="L143" s="45"/>
      <c r="M143" s="223"/>
      <c r="N143" s="224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144</v>
      </c>
      <c r="AU143" s="18" t="s">
        <v>83</v>
      </c>
    </row>
    <row r="144" s="13" customFormat="1">
      <c r="A144" s="13"/>
      <c r="B144" s="225"/>
      <c r="C144" s="226"/>
      <c r="D144" s="227" t="s">
        <v>146</v>
      </c>
      <c r="E144" s="228" t="s">
        <v>19</v>
      </c>
      <c r="F144" s="229" t="s">
        <v>272</v>
      </c>
      <c r="G144" s="226"/>
      <c r="H144" s="228" t="s">
        <v>19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146</v>
      </c>
      <c r="AU144" s="235" t="s">
        <v>83</v>
      </c>
      <c r="AV144" s="13" t="s">
        <v>80</v>
      </c>
      <c r="AW144" s="13" t="s">
        <v>33</v>
      </c>
      <c r="AX144" s="13" t="s">
        <v>72</v>
      </c>
      <c r="AY144" s="235" t="s">
        <v>135</v>
      </c>
    </row>
    <row r="145" s="14" customFormat="1">
      <c r="A145" s="14"/>
      <c r="B145" s="236"/>
      <c r="C145" s="237"/>
      <c r="D145" s="227" t="s">
        <v>146</v>
      </c>
      <c r="E145" s="238" t="s">
        <v>19</v>
      </c>
      <c r="F145" s="239" t="s">
        <v>270</v>
      </c>
      <c r="G145" s="237"/>
      <c r="H145" s="240">
        <v>267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146</v>
      </c>
      <c r="AU145" s="246" t="s">
        <v>83</v>
      </c>
      <c r="AV145" s="14" t="s">
        <v>83</v>
      </c>
      <c r="AW145" s="14" t="s">
        <v>33</v>
      </c>
      <c r="AX145" s="14" t="s">
        <v>72</v>
      </c>
      <c r="AY145" s="246" t="s">
        <v>135</v>
      </c>
    </row>
    <row r="146" s="15" customFormat="1">
      <c r="A146" s="15"/>
      <c r="B146" s="247"/>
      <c r="C146" s="248"/>
      <c r="D146" s="227" t="s">
        <v>146</v>
      </c>
      <c r="E146" s="249" t="s">
        <v>19</v>
      </c>
      <c r="F146" s="250" t="s">
        <v>149</v>
      </c>
      <c r="G146" s="248"/>
      <c r="H146" s="251">
        <v>267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7" t="s">
        <v>146</v>
      </c>
      <c r="AU146" s="257" t="s">
        <v>83</v>
      </c>
      <c r="AV146" s="15" t="s">
        <v>142</v>
      </c>
      <c r="AW146" s="15" t="s">
        <v>33</v>
      </c>
      <c r="AX146" s="15" t="s">
        <v>80</v>
      </c>
      <c r="AY146" s="257" t="s">
        <v>135</v>
      </c>
    </row>
    <row r="147" s="2" customFormat="1" ht="37.8" customHeight="1">
      <c r="A147" s="39"/>
      <c r="B147" s="40"/>
      <c r="C147" s="207" t="s">
        <v>209</v>
      </c>
      <c r="D147" s="207" t="s">
        <v>137</v>
      </c>
      <c r="E147" s="208" t="s">
        <v>300</v>
      </c>
      <c r="F147" s="209" t="s">
        <v>301</v>
      </c>
      <c r="G147" s="210" t="s">
        <v>140</v>
      </c>
      <c r="H147" s="211">
        <v>110.7</v>
      </c>
      <c r="I147" s="212"/>
      <c r="J147" s="213">
        <f>ROUND(I147*H147,2)</f>
        <v>0</v>
      </c>
      <c r="K147" s="209" t="s">
        <v>141</v>
      </c>
      <c r="L147" s="45"/>
      <c r="M147" s="214" t="s">
        <v>19</v>
      </c>
      <c r="N147" s="215" t="s">
        <v>43</v>
      </c>
      <c r="O147" s="85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8" t="s">
        <v>142</v>
      </c>
      <c r="AT147" s="218" t="s">
        <v>137</v>
      </c>
      <c r="AU147" s="218" t="s">
        <v>83</v>
      </c>
      <c r="AY147" s="18" t="s">
        <v>135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80</v>
      </c>
      <c r="BK147" s="219">
        <f>ROUND(I147*H147,2)</f>
        <v>0</v>
      </c>
      <c r="BL147" s="18" t="s">
        <v>142</v>
      </c>
      <c r="BM147" s="218" t="s">
        <v>302</v>
      </c>
    </row>
    <row r="148" s="2" customFormat="1">
      <c r="A148" s="39"/>
      <c r="B148" s="40"/>
      <c r="C148" s="41"/>
      <c r="D148" s="220" t="s">
        <v>144</v>
      </c>
      <c r="E148" s="41"/>
      <c r="F148" s="221" t="s">
        <v>303</v>
      </c>
      <c r="G148" s="41"/>
      <c r="H148" s="41"/>
      <c r="I148" s="222"/>
      <c r="J148" s="41"/>
      <c r="K148" s="41"/>
      <c r="L148" s="45"/>
      <c r="M148" s="223"/>
      <c r="N148" s="224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144</v>
      </c>
      <c r="AU148" s="18" t="s">
        <v>83</v>
      </c>
    </row>
    <row r="149" s="13" customFormat="1">
      <c r="A149" s="13"/>
      <c r="B149" s="225"/>
      <c r="C149" s="226"/>
      <c r="D149" s="227" t="s">
        <v>146</v>
      </c>
      <c r="E149" s="228" t="s">
        <v>19</v>
      </c>
      <c r="F149" s="229" t="s">
        <v>304</v>
      </c>
      <c r="G149" s="226"/>
      <c r="H149" s="228" t="s">
        <v>19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146</v>
      </c>
      <c r="AU149" s="235" t="s">
        <v>83</v>
      </c>
      <c r="AV149" s="13" t="s">
        <v>80</v>
      </c>
      <c r="AW149" s="13" t="s">
        <v>33</v>
      </c>
      <c r="AX149" s="13" t="s">
        <v>72</v>
      </c>
      <c r="AY149" s="235" t="s">
        <v>135</v>
      </c>
    </row>
    <row r="150" s="14" customFormat="1">
      <c r="A150" s="14"/>
      <c r="B150" s="236"/>
      <c r="C150" s="237"/>
      <c r="D150" s="227" t="s">
        <v>146</v>
      </c>
      <c r="E150" s="238" t="s">
        <v>19</v>
      </c>
      <c r="F150" s="239" t="s">
        <v>305</v>
      </c>
      <c r="G150" s="237"/>
      <c r="H150" s="240">
        <v>110.7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146</v>
      </c>
      <c r="AU150" s="246" t="s">
        <v>83</v>
      </c>
      <c r="AV150" s="14" t="s">
        <v>83</v>
      </c>
      <c r="AW150" s="14" t="s">
        <v>33</v>
      </c>
      <c r="AX150" s="14" t="s">
        <v>72</v>
      </c>
      <c r="AY150" s="246" t="s">
        <v>135</v>
      </c>
    </row>
    <row r="151" s="15" customFormat="1">
      <c r="A151" s="15"/>
      <c r="B151" s="247"/>
      <c r="C151" s="248"/>
      <c r="D151" s="227" t="s">
        <v>146</v>
      </c>
      <c r="E151" s="249" t="s">
        <v>19</v>
      </c>
      <c r="F151" s="250" t="s">
        <v>149</v>
      </c>
      <c r="G151" s="248"/>
      <c r="H151" s="251">
        <v>110.7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146</v>
      </c>
      <c r="AU151" s="257" t="s">
        <v>83</v>
      </c>
      <c r="AV151" s="15" t="s">
        <v>142</v>
      </c>
      <c r="AW151" s="15" t="s">
        <v>33</v>
      </c>
      <c r="AX151" s="15" t="s">
        <v>80</v>
      </c>
      <c r="AY151" s="257" t="s">
        <v>135</v>
      </c>
    </row>
    <row r="152" s="2" customFormat="1" ht="37.8" customHeight="1">
      <c r="A152" s="39"/>
      <c r="B152" s="40"/>
      <c r="C152" s="207" t="s">
        <v>215</v>
      </c>
      <c r="D152" s="207" t="s">
        <v>137</v>
      </c>
      <c r="E152" s="208" t="s">
        <v>306</v>
      </c>
      <c r="F152" s="209" t="s">
        <v>307</v>
      </c>
      <c r="G152" s="210" t="s">
        <v>140</v>
      </c>
      <c r="H152" s="211">
        <v>110.7</v>
      </c>
      <c r="I152" s="212"/>
      <c r="J152" s="213">
        <f>ROUND(I152*H152,2)</f>
        <v>0</v>
      </c>
      <c r="K152" s="209" t="s">
        <v>141</v>
      </c>
      <c r="L152" s="45"/>
      <c r="M152" s="214" t="s">
        <v>19</v>
      </c>
      <c r="N152" s="215" t="s">
        <v>43</v>
      </c>
      <c r="O152" s="85"/>
      <c r="P152" s="216">
        <f>O152*H152</f>
        <v>0</v>
      </c>
      <c r="Q152" s="216">
        <v>8.0000000000000007E-05</v>
      </c>
      <c r="R152" s="216">
        <f>Q152*H152</f>
        <v>0.008856000000000001</v>
      </c>
      <c r="S152" s="216">
        <v>0</v>
      </c>
      <c r="T152" s="21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8" t="s">
        <v>142</v>
      </c>
      <c r="AT152" s="218" t="s">
        <v>137</v>
      </c>
      <c r="AU152" s="218" t="s">
        <v>83</v>
      </c>
      <c r="AY152" s="18" t="s">
        <v>135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8" t="s">
        <v>80</v>
      </c>
      <c r="BK152" s="219">
        <f>ROUND(I152*H152,2)</f>
        <v>0</v>
      </c>
      <c r="BL152" s="18" t="s">
        <v>142</v>
      </c>
      <c r="BM152" s="218" t="s">
        <v>308</v>
      </c>
    </row>
    <row r="153" s="2" customFormat="1">
      <c r="A153" s="39"/>
      <c r="B153" s="40"/>
      <c r="C153" s="41"/>
      <c r="D153" s="220" t="s">
        <v>144</v>
      </c>
      <c r="E153" s="41"/>
      <c r="F153" s="221" t="s">
        <v>309</v>
      </c>
      <c r="G153" s="41"/>
      <c r="H153" s="41"/>
      <c r="I153" s="222"/>
      <c r="J153" s="41"/>
      <c r="K153" s="41"/>
      <c r="L153" s="45"/>
      <c r="M153" s="223"/>
      <c r="N153" s="224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83</v>
      </c>
    </row>
    <row r="154" s="13" customFormat="1">
      <c r="A154" s="13"/>
      <c r="B154" s="225"/>
      <c r="C154" s="226"/>
      <c r="D154" s="227" t="s">
        <v>146</v>
      </c>
      <c r="E154" s="228" t="s">
        <v>19</v>
      </c>
      <c r="F154" s="229" t="s">
        <v>310</v>
      </c>
      <c r="G154" s="226"/>
      <c r="H154" s="228" t="s">
        <v>19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146</v>
      </c>
      <c r="AU154" s="235" t="s">
        <v>83</v>
      </c>
      <c r="AV154" s="13" t="s">
        <v>80</v>
      </c>
      <c r="AW154" s="13" t="s">
        <v>33</v>
      </c>
      <c r="AX154" s="13" t="s">
        <v>72</v>
      </c>
      <c r="AY154" s="235" t="s">
        <v>135</v>
      </c>
    </row>
    <row r="155" s="14" customFormat="1">
      <c r="A155" s="14"/>
      <c r="B155" s="236"/>
      <c r="C155" s="237"/>
      <c r="D155" s="227" t="s">
        <v>146</v>
      </c>
      <c r="E155" s="238" t="s">
        <v>19</v>
      </c>
      <c r="F155" s="239" t="s">
        <v>305</v>
      </c>
      <c r="G155" s="237"/>
      <c r="H155" s="240">
        <v>110.7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146</v>
      </c>
      <c r="AU155" s="246" t="s">
        <v>83</v>
      </c>
      <c r="AV155" s="14" t="s">
        <v>83</v>
      </c>
      <c r="AW155" s="14" t="s">
        <v>33</v>
      </c>
      <c r="AX155" s="14" t="s">
        <v>72</v>
      </c>
      <c r="AY155" s="246" t="s">
        <v>135</v>
      </c>
    </row>
    <row r="156" s="15" customFormat="1">
      <c r="A156" s="15"/>
      <c r="B156" s="247"/>
      <c r="C156" s="248"/>
      <c r="D156" s="227" t="s">
        <v>146</v>
      </c>
      <c r="E156" s="249" t="s">
        <v>19</v>
      </c>
      <c r="F156" s="250" t="s">
        <v>149</v>
      </c>
      <c r="G156" s="248"/>
      <c r="H156" s="251">
        <v>110.7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7" t="s">
        <v>146</v>
      </c>
      <c r="AU156" s="257" t="s">
        <v>83</v>
      </c>
      <c r="AV156" s="15" t="s">
        <v>142</v>
      </c>
      <c r="AW156" s="15" t="s">
        <v>33</v>
      </c>
      <c r="AX156" s="15" t="s">
        <v>80</v>
      </c>
      <c r="AY156" s="257" t="s">
        <v>135</v>
      </c>
    </row>
    <row r="157" s="2" customFormat="1" ht="16.5" customHeight="1">
      <c r="A157" s="39"/>
      <c r="B157" s="40"/>
      <c r="C157" s="258" t="s">
        <v>222</v>
      </c>
      <c r="D157" s="258" t="s">
        <v>210</v>
      </c>
      <c r="E157" s="259" t="s">
        <v>311</v>
      </c>
      <c r="F157" s="260" t="s">
        <v>312</v>
      </c>
      <c r="G157" s="261" t="s">
        <v>213</v>
      </c>
      <c r="H157" s="262">
        <v>110.7</v>
      </c>
      <c r="I157" s="263"/>
      <c r="J157" s="264">
        <f>ROUND(I157*H157,2)</f>
        <v>0</v>
      </c>
      <c r="K157" s="260" t="s">
        <v>141</v>
      </c>
      <c r="L157" s="265"/>
      <c r="M157" s="266" t="s">
        <v>19</v>
      </c>
      <c r="N157" s="267" t="s">
        <v>43</v>
      </c>
      <c r="O157" s="85"/>
      <c r="P157" s="216">
        <f>O157*H157</f>
        <v>0</v>
      </c>
      <c r="Q157" s="216">
        <v>0.001</v>
      </c>
      <c r="R157" s="216">
        <f>Q157*H157</f>
        <v>0.11070000000000001</v>
      </c>
      <c r="S157" s="216">
        <v>0</v>
      </c>
      <c r="T157" s="21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8" t="s">
        <v>189</v>
      </c>
      <c r="AT157" s="218" t="s">
        <v>210</v>
      </c>
      <c r="AU157" s="218" t="s">
        <v>83</v>
      </c>
      <c r="AY157" s="18" t="s">
        <v>135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8" t="s">
        <v>80</v>
      </c>
      <c r="BK157" s="219">
        <f>ROUND(I157*H157,2)</f>
        <v>0</v>
      </c>
      <c r="BL157" s="18" t="s">
        <v>142</v>
      </c>
      <c r="BM157" s="218" t="s">
        <v>313</v>
      </c>
    </row>
    <row r="158" s="2" customFormat="1" ht="16.5" customHeight="1">
      <c r="A158" s="39"/>
      <c r="B158" s="40"/>
      <c r="C158" s="258" t="s">
        <v>233</v>
      </c>
      <c r="D158" s="258" t="s">
        <v>210</v>
      </c>
      <c r="E158" s="259" t="s">
        <v>314</v>
      </c>
      <c r="F158" s="260" t="s">
        <v>315</v>
      </c>
      <c r="G158" s="261" t="s">
        <v>140</v>
      </c>
      <c r="H158" s="262">
        <v>110.7</v>
      </c>
      <c r="I158" s="263"/>
      <c r="J158" s="264">
        <f>ROUND(I158*H158,2)</f>
        <v>0</v>
      </c>
      <c r="K158" s="260" t="s">
        <v>141</v>
      </c>
      <c r="L158" s="265"/>
      <c r="M158" s="266" t="s">
        <v>19</v>
      </c>
      <c r="N158" s="267" t="s">
        <v>43</v>
      </c>
      <c r="O158" s="85"/>
      <c r="P158" s="216">
        <f>O158*H158</f>
        <v>0</v>
      </c>
      <c r="Q158" s="216">
        <v>0.00050000000000000001</v>
      </c>
      <c r="R158" s="216">
        <f>Q158*H158</f>
        <v>0.055350000000000003</v>
      </c>
      <c r="S158" s="216">
        <v>0</v>
      </c>
      <c r="T158" s="21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8" t="s">
        <v>189</v>
      </c>
      <c r="AT158" s="218" t="s">
        <v>210</v>
      </c>
      <c r="AU158" s="218" t="s">
        <v>83</v>
      </c>
      <c r="AY158" s="18" t="s">
        <v>135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8" t="s">
        <v>80</v>
      </c>
      <c r="BK158" s="219">
        <f>ROUND(I158*H158,2)</f>
        <v>0</v>
      </c>
      <c r="BL158" s="18" t="s">
        <v>142</v>
      </c>
      <c r="BM158" s="218" t="s">
        <v>316</v>
      </c>
    </row>
    <row r="159" s="12" customFormat="1" ht="22.8" customHeight="1">
      <c r="A159" s="12"/>
      <c r="B159" s="191"/>
      <c r="C159" s="192"/>
      <c r="D159" s="193" t="s">
        <v>71</v>
      </c>
      <c r="E159" s="205" t="s">
        <v>142</v>
      </c>
      <c r="F159" s="205" t="s">
        <v>317</v>
      </c>
      <c r="G159" s="192"/>
      <c r="H159" s="192"/>
      <c r="I159" s="195"/>
      <c r="J159" s="206">
        <f>BK159</f>
        <v>0</v>
      </c>
      <c r="K159" s="192"/>
      <c r="L159" s="197"/>
      <c r="M159" s="198"/>
      <c r="N159" s="199"/>
      <c r="O159" s="199"/>
      <c r="P159" s="200">
        <f>SUM(P160:P184)</f>
        <v>0</v>
      </c>
      <c r="Q159" s="199"/>
      <c r="R159" s="200">
        <f>SUM(R160:R184)</f>
        <v>449.22818399999994</v>
      </c>
      <c r="S159" s="199"/>
      <c r="T159" s="201">
        <f>SUM(T160:T184)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2" t="s">
        <v>80</v>
      </c>
      <c r="AT159" s="203" t="s">
        <v>71</v>
      </c>
      <c r="AU159" s="203" t="s">
        <v>80</v>
      </c>
      <c r="AY159" s="202" t="s">
        <v>135</v>
      </c>
      <c r="BK159" s="204">
        <f>SUM(BK160:BK184)</f>
        <v>0</v>
      </c>
    </row>
    <row r="160" s="2" customFormat="1" ht="33" customHeight="1">
      <c r="A160" s="39"/>
      <c r="B160" s="40"/>
      <c r="C160" s="207" t="s">
        <v>8</v>
      </c>
      <c r="D160" s="207" t="s">
        <v>137</v>
      </c>
      <c r="E160" s="208" t="s">
        <v>318</v>
      </c>
      <c r="F160" s="209" t="s">
        <v>319</v>
      </c>
      <c r="G160" s="210" t="s">
        <v>152</v>
      </c>
      <c r="H160" s="211">
        <v>22.100000000000001</v>
      </c>
      <c r="I160" s="212"/>
      <c r="J160" s="213">
        <f>ROUND(I160*H160,2)</f>
        <v>0</v>
      </c>
      <c r="K160" s="209" t="s">
        <v>141</v>
      </c>
      <c r="L160" s="45"/>
      <c r="M160" s="214" t="s">
        <v>19</v>
      </c>
      <c r="N160" s="215" t="s">
        <v>43</v>
      </c>
      <c r="O160" s="85"/>
      <c r="P160" s="216">
        <f>O160*H160</f>
        <v>0</v>
      </c>
      <c r="Q160" s="216">
        <v>1.7535000000000001</v>
      </c>
      <c r="R160" s="216">
        <f>Q160*H160</f>
        <v>38.752350000000007</v>
      </c>
      <c r="S160" s="216">
        <v>0</v>
      </c>
      <c r="T160" s="21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8" t="s">
        <v>142</v>
      </c>
      <c r="AT160" s="218" t="s">
        <v>137</v>
      </c>
      <c r="AU160" s="218" t="s">
        <v>83</v>
      </c>
      <c r="AY160" s="18" t="s">
        <v>135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8" t="s">
        <v>80</v>
      </c>
      <c r="BK160" s="219">
        <f>ROUND(I160*H160,2)</f>
        <v>0</v>
      </c>
      <c r="BL160" s="18" t="s">
        <v>142</v>
      </c>
      <c r="BM160" s="218" t="s">
        <v>320</v>
      </c>
    </row>
    <row r="161" s="2" customFormat="1">
      <c r="A161" s="39"/>
      <c r="B161" s="40"/>
      <c r="C161" s="41"/>
      <c r="D161" s="220" t="s">
        <v>144</v>
      </c>
      <c r="E161" s="41"/>
      <c r="F161" s="221" t="s">
        <v>321</v>
      </c>
      <c r="G161" s="41"/>
      <c r="H161" s="41"/>
      <c r="I161" s="222"/>
      <c r="J161" s="41"/>
      <c r="K161" s="41"/>
      <c r="L161" s="45"/>
      <c r="M161" s="223"/>
      <c r="N161" s="224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144</v>
      </c>
      <c r="AU161" s="18" t="s">
        <v>83</v>
      </c>
    </row>
    <row r="162" s="13" customFormat="1">
      <c r="A162" s="13"/>
      <c r="B162" s="225"/>
      <c r="C162" s="226"/>
      <c r="D162" s="227" t="s">
        <v>146</v>
      </c>
      <c r="E162" s="228" t="s">
        <v>19</v>
      </c>
      <c r="F162" s="229" t="s">
        <v>322</v>
      </c>
      <c r="G162" s="226"/>
      <c r="H162" s="228" t="s">
        <v>19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146</v>
      </c>
      <c r="AU162" s="235" t="s">
        <v>83</v>
      </c>
      <c r="AV162" s="13" t="s">
        <v>80</v>
      </c>
      <c r="AW162" s="13" t="s">
        <v>33</v>
      </c>
      <c r="AX162" s="13" t="s">
        <v>72</v>
      </c>
      <c r="AY162" s="235" t="s">
        <v>135</v>
      </c>
    </row>
    <row r="163" s="14" customFormat="1">
      <c r="A163" s="14"/>
      <c r="B163" s="236"/>
      <c r="C163" s="237"/>
      <c r="D163" s="227" t="s">
        <v>146</v>
      </c>
      <c r="E163" s="238" t="s">
        <v>19</v>
      </c>
      <c r="F163" s="239" t="s">
        <v>323</v>
      </c>
      <c r="G163" s="237"/>
      <c r="H163" s="240">
        <v>22.100000000000001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146</v>
      </c>
      <c r="AU163" s="246" t="s">
        <v>83</v>
      </c>
      <c r="AV163" s="14" t="s">
        <v>83</v>
      </c>
      <c r="AW163" s="14" t="s">
        <v>33</v>
      </c>
      <c r="AX163" s="14" t="s">
        <v>72</v>
      </c>
      <c r="AY163" s="246" t="s">
        <v>135</v>
      </c>
    </row>
    <row r="164" s="15" customFormat="1">
      <c r="A164" s="15"/>
      <c r="B164" s="247"/>
      <c r="C164" s="248"/>
      <c r="D164" s="227" t="s">
        <v>146</v>
      </c>
      <c r="E164" s="249" t="s">
        <v>19</v>
      </c>
      <c r="F164" s="250" t="s">
        <v>149</v>
      </c>
      <c r="G164" s="248"/>
      <c r="H164" s="251">
        <v>22.100000000000001</v>
      </c>
      <c r="I164" s="252"/>
      <c r="J164" s="248"/>
      <c r="K164" s="248"/>
      <c r="L164" s="253"/>
      <c r="M164" s="254"/>
      <c r="N164" s="255"/>
      <c r="O164" s="255"/>
      <c r="P164" s="255"/>
      <c r="Q164" s="255"/>
      <c r="R164" s="255"/>
      <c r="S164" s="255"/>
      <c r="T164" s="25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7" t="s">
        <v>146</v>
      </c>
      <c r="AU164" s="257" t="s">
        <v>83</v>
      </c>
      <c r="AV164" s="15" t="s">
        <v>142</v>
      </c>
      <c r="AW164" s="15" t="s">
        <v>33</v>
      </c>
      <c r="AX164" s="15" t="s">
        <v>80</v>
      </c>
      <c r="AY164" s="257" t="s">
        <v>135</v>
      </c>
    </row>
    <row r="165" s="2" customFormat="1" ht="37.8" customHeight="1">
      <c r="A165" s="39"/>
      <c r="B165" s="40"/>
      <c r="C165" s="207" t="s">
        <v>324</v>
      </c>
      <c r="D165" s="207" t="s">
        <v>137</v>
      </c>
      <c r="E165" s="208" t="s">
        <v>325</v>
      </c>
      <c r="F165" s="209" t="s">
        <v>326</v>
      </c>
      <c r="G165" s="210" t="s">
        <v>152</v>
      </c>
      <c r="H165" s="211">
        <v>31.5</v>
      </c>
      <c r="I165" s="212"/>
      <c r="J165" s="213">
        <f>ROUND(I165*H165,2)</f>
        <v>0</v>
      </c>
      <c r="K165" s="209" t="s">
        <v>141</v>
      </c>
      <c r="L165" s="45"/>
      <c r="M165" s="214" t="s">
        <v>19</v>
      </c>
      <c r="N165" s="215" t="s">
        <v>43</v>
      </c>
      <c r="O165" s="85"/>
      <c r="P165" s="216">
        <f>O165*H165</f>
        <v>0</v>
      </c>
      <c r="Q165" s="216">
        <v>2.0874999999999999</v>
      </c>
      <c r="R165" s="216">
        <f>Q165*H165</f>
        <v>65.756249999999994</v>
      </c>
      <c r="S165" s="216">
        <v>0</v>
      </c>
      <c r="T165" s="21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8" t="s">
        <v>142</v>
      </c>
      <c r="AT165" s="218" t="s">
        <v>137</v>
      </c>
      <c r="AU165" s="218" t="s">
        <v>83</v>
      </c>
      <c r="AY165" s="18" t="s">
        <v>135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8" t="s">
        <v>80</v>
      </c>
      <c r="BK165" s="219">
        <f>ROUND(I165*H165,2)</f>
        <v>0</v>
      </c>
      <c r="BL165" s="18" t="s">
        <v>142</v>
      </c>
      <c r="BM165" s="218" t="s">
        <v>327</v>
      </c>
    </row>
    <row r="166" s="2" customFormat="1">
      <c r="A166" s="39"/>
      <c r="B166" s="40"/>
      <c r="C166" s="41"/>
      <c r="D166" s="220" t="s">
        <v>144</v>
      </c>
      <c r="E166" s="41"/>
      <c r="F166" s="221" t="s">
        <v>328</v>
      </c>
      <c r="G166" s="41"/>
      <c r="H166" s="41"/>
      <c r="I166" s="222"/>
      <c r="J166" s="41"/>
      <c r="K166" s="41"/>
      <c r="L166" s="45"/>
      <c r="M166" s="223"/>
      <c r="N166" s="224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144</v>
      </c>
      <c r="AU166" s="18" t="s">
        <v>83</v>
      </c>
    </row>
    <row r="167" s="13" customFormat="1">
      <c r="A167" s="13"/>
      <c r="B167" s="225"/>
      <c r="C167" s="226"/>
      <c r="D167" s="227" t="s">
        <v>146</v>
      </c>
      <c r="E167" s="228" t="s">
        <v>19</v>
      </c>
      <c r="F167" s="229" t="s">
        <v>329</v>
      </c>
      <c r="G167" s="226"/>
      <c r="H167" s="228" t="s">
        <v>19</v>
      </c>
      <c r="I167" s="230"/>
      <c r="J167" s="226"/>
      <c r="K167" s="226"/>
      <c r="L167" s="231"/>
      <c r="M167" s="232"/>
      <c r="N167" s="233"/>
      <c r="O167" s="233"/>
      <c r="P167" s="233"/>
      <c r="Q167" s="233"/>
      <c r="R167" s="233"/>
      <c r="S167" s="233"/>
      <c r="T167" s="23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5" t="s">
        <v>146</v>
      </c>
      <c r="AU167" s="235" t="s">
        <v>83</v>
      </c>
      <c r="AV167" s="13" t="s">
        <v>80</v>
      </c>
      <c r="AW167" s="13" t="s">
        <v>33</v>
      </c>
      <c r="AX167" s="13" t="s">
        <v>72</v>
      </c>
      <c r="AY167" s="235" t="s">
        <v>135</v>
      </c>
    </row>
    <row r="168" s="14" customFormat="1">
      <c r="A168" s="14"/>
      <c r="B168" s="236"/>
      <c r="C168" s="237"/>
      <c r="D168" s="227" t="s">
        <v>146</v>
      </c>
      <c r="E168" s="238" t="s">
        <v>19</v>
      </c>
      <c r="F168" s="239" t="s">
        <v>330</v>
      </c>
      <c r="G168" s="237"/>
      <c r="H168" s="240">
        <v>31.5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146</v>
      </c>
      <c r="AU168" s="246" t="s">
        <v>83</v>
      </c>
      <c r="AV168" s="14" t="s">
        <v>83</v>
      </c>
      <c r="AW168" s="14" t="s">
        <v>33</v>
      </c>
      <c r="AX168" s="14" t="s">
        <v>72</v>
      </c>
      <c r="AY168" s="246" t="s">
        <v>135</v>
      </c>
    </row>
    <row r="169" s="15" customFormat="1">
      <c r="A169" s="15"/>
      <c r="B169" s="247"/>
      <c r="C169" s="248"/>
      <c r="D169" s="227" t="s">
        <v>146</v>
      </c>
      <c r="E169" s="249" t="s">
        <v>19</v>
      </c>
      <c r="F169" s="250" t="s">
        <v>149</v>
      </c>
      <c r="G169" s="248"/>
      <c r="H169" s="251">
        <v>31.5</v>
      </c>
      <c r="I169" s="252"/>
      <c r="J169" s="248"/>
      <c r="K169" s="248"/>
      <c r="L169" s="253"/>
      <c r="M169" s="254"/>
      <c r="N169" s="255"/>
      <c r="O169" s="255"/>
      <c r="P169" s="255"/>
      <c r="Q169" s="255"/>
      <c r="R169" s="255"/>
      <c r="S169" s="255"/>
      <c r="T169" s="25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7" t="s">
        <v>146</v>
      </c>
      <c r="AU169" s="257" t="s">
        <v>83</v>
      </c>
      <c r="AV169" s="15" t="s">
        <v>142</v>
      </c>
      <c r="AW169" s="15" t="s">
        <v>33</v>
      </c>
      <c r="AX169" s="15" t="s">
        <v>80</v>
      </c>
      <c r="AY169" s="257" t="s">
        <v>135</v>
      </c>
    </row>
    <row r="170" s="2" customFormat="1" ht="37.8" customHeight="1">
      <c r="A170" s="39"/>
      <c r="B170" s="40"/>
      <c r="C170" s="207" t="s">
        <v>331</v>
      </c>
      <c r="D170" s="207" t="s">
        <v>137</v>
      </c>
      <c r="E170" s="208" t="s">
        <v>332</v>
      </c>
      <c r="F170" s="209" t="s">
        <v>333</v>
      </c>
      <c r="G170" s="210" t="s">
        <v>152</v>
      </c>
      <c r="H170" s="211">
        <v>11.4</v>
      </c>
      <c r="I170" s="212"/>
      <c r="J170" s="213">
        <f>ROUND(I170*H170,2)</f>
        <v>0</v>
      </c>
      <c r="K170" s="209" t="s">
        <v>141</v>
      </c>
      <c r="L170" s="45"/>
      <c r="M170" s="214" t="s">
        <v>19</v>
      </c>
      <c r="N170" s="215" t="s">
        <v>43</v>
      </c>
      <c r="O170" s="85"/>
      <c r="P170" s="216">
        <f>O170*H170</f>
        <v>0</v>
      </c>
      <c r="Q170" s="216">
        <v>2.25</v>
      </c>
      <c r="R170" s="216">
        <f>Q170*H170</f>
        <v>25.650000000000002</v>
      </c>
      <c r="S170" s="216">
        <v>0</v>
      </c>
      <c r="T170" s="21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8" t="s">
        <v>142</v>
      </c>
      <c r="AT170" s="218" t="s">
        <v>137</v>
      </c>
      <c r="AU170" s="218" t="s">
        <v>83</v>
      </c>
      <c r="AY170" s="18" t="s">
        <v>135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8" t="s">
        <v>80</v>
      </c>
      <c r="BK170" s="219">
        <f>ROUND(I170*H170,2)</f>
        <v>0</v>
      </c>
      <c r="BL170" s="18" t="s">
        <v>142</v>
      </c>
      <c r="BM170" s="218" t="s">
        <v>334</v>
      </c>
    </row>
    <row r="171" s="2" customFormat="1">
      <c r="A171" s="39"/>
      <c r="B171" s="40"/>
      <c r="C171" s="41"/>
      <c r="D171" s="220" t="s">
        <v>144</v>
      </c>
      <c r="E171" s="41"/>
      <c r="F171" s="221" t="s">
        <v>335</v>
      </c>
      <c r="G171" s="41"/>
      <c r="H171" s="41"/>
      <c r="I171" s="222"/>
      <c r="J171" s="41"/>
      <c r="K171" s="41"/>
      <c r="L171" s="45"/>
      <c r="M171" s="223"/>
      <c r="N171" s="224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144</v>
      </c>
      <c r="AU171" s="18" t="s">
        <v>83</v>
      </c>
    </row>
    <row r="172" s="13" customFormat="1">
      <c r="A172" s="13"/>
      <c r="B172" s="225"/>
      <c r="C172" s="226"/>
      <c r="D172" s="227" t="s">
        <v>146</v>
      </c>
      <c r="E172" s="228" t="s">
        <v>19</v>
      </c>
      <c r="F172" s="229" t="s">
        <v>336</v>
      </c>
      <c r="G172" s="226"/>
      <c r="H172" s="228" t="s">
        <v>19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146</v>
      </c>
      <c r="AU172" s="235" t="s">
        <v>83</v>
      </c>
      <c r="AV172" s="13" t="s">
        <v>80</v>
      </c>
      <c r="AW172" s="13" t="s">
        <v>33</v>
      </c>
      <c r="AX172" s="13" t="s">
        <v>72</v>
      </c>
      <c r="AY172" s="235" t="s">
        <v>135</v>
      </c>
    </row>
    <row r="173" s="14" customFormat="1">
      <c r="A173" s="14"/>
      <c r="B173" s="236"/>
      <c r="C173" s="237"/>
      <c r="D173" s="227" t="s">
        <v>146</v>
      </c>
      <c r="E173" s="238" t="s">
        <v>19</v>
      </c>
      <c r="F173" s="239" t="s">
        <v>337</v>
      </c>
      <c r="G173" s="237"/>
      <c r="H173" s="240">
        <v>11.4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146</v>
      </c>
      <c r="AU173" s="246" t="s">
        <v>83</v>
      </c>
      <c r="AV173" s="14" t="s">
        <v>83</v>
      </c>
      <c r="AW173" s="14" t="s">
        <v>33</v>
      </c>
      <c r="AX173" s="14" t="s">
        <v>72</v>
      </c>
      <c r="AY173" s="246" t="s">
        <v>135</v>
      </c>
    </row>
    <row r="174" s="15" customFormat="1">
      <c r="A174" s="15"/>
      <c r="B174" s="247"/>
      <c r="C174" s="248"/>
      <c r="D174" s="227" t="s">
        <v>146</v>
      </c>
      <c r="E174" s="249" t="s">
        <v>19</v>
      </c>
      <c r="F174" s="250" t="s">
        <v>149</v>
      </c>
      <c r="G174" s="248"/>
      <c r="H174" s="251">
        <v>11.4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7" t="s">
        <v>146</v>
      </c>
      <c r="AU174" s="257" t="s">
        <v>83</v>
      </c>
      <c r="AV174" s="15" t="s">
        <v>142</v>
      </c>
      <c r="AW174" s="15" t="s">
        <v>33</v>
      </c>
      <c r="AX174" s="15" t="s">
        <v>80</v>
      </c>
      <c r="AY174" s="257" t="s">
        <v>135</v>
      </c>
    </row>
    <row r="175" s="2" customFormat="1" ht="37.8" customHeight="1">
      <c r="A175" s="39"/>
      <c r="B175" s="40"/>
      <c r="C175" s="207" t="s">
        <v>338</v>
      </c>
      <c r="D175" s="207" t="s">
        <v>137</v>
      </c>
      <c r="E175" s="208" t="s">
        <v>339</v>
      </c>
      <c r="F175" s="209" t="s">
        <v>340</v>
      </c>
      <c r="G175" s="210" t="s">
        <v>152</v>
      </c>
      <c r="H175" s="211">
        <v>37.299999999999997</v>
      </c>
      <c r="I175" s="212"/>
      <c r="J175" s="213">
        <f>ROUND(I175*H175,2)</f>
        <v>0</v>
      </c>
      <c r="K175" s="209" t="s">
        <v>141</v>
      </c>
      <c r="L175" s="45"/>
      <c r="M175" s="214" t="s">
        <v>19</v>
      </c>
      <c r="N175" s="215" t="s">
        <v>43</v>
      </c>
      <c r="O175" s="85"/>
      <c r="P175" s="216">
        <f>O175*H175</f>
        <v>0</v>
      </c>
      <c r="Q175" s="216">
        <v>2.13408</v>
      </c>
      <c r="R175" s="216">
        <f>Q175*H175</f>
        <v>79.601183999999989</v>
      </c>
      <c r="S175" s="216">
        <v>0</v>
      </c>
      <c r="T175" s="21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8" t="s">
        <v>142</v>
      </c>
      <c r="AT175" s="218" t="s">
        <v>137</v>
      </c>
      <c r="AU175" s="218" t="s">
        <v>83</v>
      </c>
      <c r="AY175" s="18" t="s">
        <v>135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8" t="s">
        <v>80</v>
      </c>
      <c r="BK175" s="219">
        <f>ROUND(I175*H175,2)</f>
        <v>0</v>
      </c>
      <c r="BL175" s="18" t="s">
        <v>142</v>
      </c>
      <c r="BM175" s="218" t="s">
        <v>341</v>
      </c>
    </row>
    <row r="176" s="2" customFormat="1">
      <c r="A176" s="39"/>
      <c r="B176" s="40"/>
      <c r="C176" s="41"/>
      <c r="D176" s="220" t="s">
        <v>144</v>
      </c>
      <c r="E176" s="41"/>
      <c r="F176" s="221" t="s">
        <v>342</v>
      </c>
      <c r="G176" s="41"/>
      <c r="H176" s="41"/>
      <c r="I176" s="222"/>
      <c r="J176" s="41"/>
      <c r="K176" s="41"/>
      <c r="L176" s="45"/>
      <c r="M176" s="223"/>
      <c r="N176" s="224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144</v>
      </c>
      <c r="AU176" s="18" t="s">
        <v>83</v>
      </c>
    </row>
    <row r="177" s="13" customFormat="1">
      <c r="A177" s="13"/>
      <c r="B177" s="225"/>
      <c r="C177" s="226"/>
      <c r="D177" s="227" t="s">
        <v>146</v>
      </c>
      <c r="E177" s="228" t="s">
        <v>19</v>
      </c>
      <c r="F177" s="229" t="s">
        <v>343</v>
      </c>
      <c r="G177" s="226"/>
      <c r="H177" s="228" t="s">
        <v>19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146</v>
      </c>
      <c r="AU177" s="235" t="s">
        <v>83</v>
      </c>
      <c r="AV177" s="13" t="s">
        <v>80</v>
      </c>
      <c r="AW177" s="13" t="s">
        <v>33</v>
      </c>
      <c r="AX177" s="13" t="s">
        <v>72</v>
      </c>
      <c r="AY177" s="235" t="s">
        <v>135</v>
      </c>
    </row>
    <row r="178" s="14" customFormat="1">
      <c r="A178" s="14"/>
      <c r="B178" s="236"/>
      <c r="C178" s="237"/>
      <c r="D178" s="227" t="s">
        <v>146</v>
      </c>
      <c r="E178" s="238" t="s">
        <v>19</v>
      </c>
      <c r="F178" s="239" t="s">
        <v>344</v>
      </c>
      <c r="G178" s="237"/>
      <c r="H178" s="240">
        <v>37.299999999999997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146</v>
      </c>
      <c r="AU178" s="246" t="s">
        <v>83</v>
      </c>
      <c r="AV178" s="14" t="s">
        <v>83</v>
      </c>
      <c r="AW178" s="14" t="s">
        <v>33</v>
      </c>
      <c r="AX178" s="14" t="s">
        <v>72</v>
      </c>
      <c r="AY178" s="246" t="s">
        <v>135</v>
      </c>
    </row>
    <row r="179" s="15" customFormat="1">
      <c r="A179" s="15"/>
      <c r="B179" s="247"/>
      <c r="C179" s="248"/>
      <c r="D179" s="227" t="s">
        <v>146</v>
      </c>
      <c r="E179" s="249" t="s">
        <v>19</v>
      </c>
      <c r="F179" s="250" t="s">
        <v>149</v>
      </c>
      <c r="G179" s="248"/>
      <c r="H179" s="251">
        <v>37.299999999999997</v>
      </c>
      <c r="I179" s="252"/>
      <c r="J179" s="248"/>
      <c r="K179" s="248"/>
      <c r="L179" s="253"/>
      <c r="M179" s="254"/>
      <c r="N179" s="255"/>
      <c r="O179" s="255"/>
      <c r="P179" s="255"/>
      <c r="Q179" s="255"/>
      <c r="R179" s="255"/>
      <c r="S179" s="255"/>
      <c r="T179" s="25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7" t="s">
        <v>146</v>
      </c>
      <c r="AU179" s="257" t="s">
        <v>83</v>
      </c>
      <c r="AV179" s="15" t="s">
        <v>142</v>
      </c>
      <c r="AW179" s="15" t="s">
        <v>33</v>
      </c>
      <c r="AX179" s="15" t="s">
        <v>80</v>
      </c>
      <c r="AY179" s="257" t="s">
        <v>135</v>
      </c>
    </row>
    <row r="180" s="2" customFormat="1" ht="37.8" customHeight="1">
      <c r="A180" s="39"/>
      <c r="B180" s="40"/>
      <c r="C180" s="207" t="s">
        <v>345</v>
      </c>
      <c r="D180" s="207" t="s">
        <v>137</v>
      </c>
      <c r="E180" s="208" t="s">
        <v>346</v>
      </c>
      <c r="F180" s="209" t="s">
        <v>347</v>
      </c>
      <c r="G180" s="210" t="s">
        <v>152</v>
      </c>
      <c r="H180" s="211">
        <v>116.7</v>
      </c>
      <c r="I180" s="212"/>
      <c r="J180" s="213">
        <f>ROUND(I180*H180,2)</f>
        <v>0</v>
      </c>
      <c r="K180" s="209" t="s">
        <v>141</v>
      </c>
      <c r="L180" s="45"/>
      <c r="M180" s="214" t="s">
        <v>19</v>
      </c>
      <c r="N180" s="215" t="s">
        <v>43</v>
      </c>
      <c r="O180" s="85"/>
      <c r="P180" s="216">
        <f>O180*H180</f>
        <v>0</v>
      </c>
      <c r="Q180" s="216">
        <v>2.052</v>
      </c>
      <c r="R180" s="216">
        <f>Q180*H180</f>
        <v>239.4684</v>
      </c>
      <c r="S180" s="216">
        <v>0</v>
      </c>
      <c r="T180" s="21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8" t="s">
        <v>142</v>
      </c>
      <c r="AT180" s="218" t="s">
        <v>137</v>
      </c>
      <c r="AU180" s="218" t="s">
        <v>83</v>
      </c>
      <c r="AY180" s="18" t="s">
        <v>135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8" t="s">
        <v>80</v>
      </c>
      <c r="BK180" s="219">
        <f>ROUND(I180*H180,2)</f>
        <v>0</v>
      </c>
      <c r="BL180" s="18" t="s">
        <v>142</v>
      </c>
      <c r="BM180" s="218" t="s">
        <v>348</v>
      </c>
    </row>
    <row r="181" s="2" customFormat="1">
      <c r="A181" s="39"/>
      <c r="B181" s="40"/>
      <c r="C181" s="41"/>
      <c r="D181" s="220" t="s">
        <v>144</v>
      </c>
      <c r="E181" s="41"/>
      <c r="F181" s="221" t="s">
        <v>349</v>
      </c>
      <c r="G181" s="41"/>
      <c r="H181" s="41"/>
      <c r="I181" s="222"/>
      <c r="J181" s="41"/>
      <c r="K181" s="41"/>
      <c r="L181" s="45"/>
      <c r="M181" s="223"/>
      <c r="N181" s="224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144</v>
      </c>
      <c r="AU181" s="18" t="s">
        <v>83</v>
      </c>
    </row>
    <row r="182" s="13" customFormat="1">
      <c r="A182" s="13"/>
      <c r="B182" s="225"/>
      <c r="C182" s="226"/>
      <c r="D182" s="227" t="s">
        <v>146</v>
      </c>
      <c r="E182" s="228" t="s">
        <v>19</v>
      </c>
      <c r="F182" s="229" t="s">
        <v>350</v>
      </c>
      <c r="G182" s="226"/>
      <c r="H182" s="228" t="s">
        <v>19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5" t="s">
        <v>146</v>
      </c>
      <c r="AU182" s="235" t="s">
        <v>83</v>
      </c>
      <c r="AV182" s="13" t="s">
        <v>80</v>
      </c>
      <c r="AW182" s="13" t="s">
        <v>33</v>
      </c>
      <c r="AX182" s="13" t="s">
        <v>72</v>
      </c>
      <c r="AY182" s="235" t="s">
        <v>135</v>
      </c>
    </row>
    <row r="183" s="14" customFormat="1">
      <c r="A183" s="14"/>
      <c r="B183" s="236"/>
      <c r="C183" s="237"/>
      <c r="D183" s="227" t="s">
        <v>146</v>
      </c>
      <c r="E183" s="238" t="s">
        <v>19</v>
      </c>
      <c r="F183" s="239" t="s">
        <v>351</v>
      </c>
      <c r="G183" s="237"/>
      <c r="H183" s="240">
        <v>116.7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146</v>
      </c>
      <c r="AU183" s="246" t="s">
        <v>83</v>
      </c>
      <c r="AV183" s="14" t="s">
        <v>83</v>
      </c>
      <c r="AW183" s="14" t="s">
        <v>33</v>
      </c>
      <c r="AX183" s="14" t="s">
        <v>72</v>
      </c>
      <c r="AY183" s="246" t="s">
        <v>135</v>
      </c>
    </row>
    <row r="184" s="15" customFormat="1">
      <c r="A184" s="15"/>
      <c r="B184" s="247"/>
      <c r="C184" s="248"/>
      <c r="D184" s="227" t="s">
        <v>146</v>
      </c>
      <c r="E184" s="249" t="s">
        <v>19</v>
      </c>
      <c r="F184" s="250" t="s">
        <v>149</v>
      </c>
      <c r="G184" s="248"/>
      <c r="H184" s="251">
        <v>116.7</v>
      </c>
      <c r="I184" s="252"/>
      <c r="J184" s="248"/>
      <c r="K184" s="248"/>
      <c r="L184" s="253"/>
      <c r="M184" s="254"/>
      <c r="N184" s="255"/>
      <c r="O184" s="255"/>
      <c r="P184" s="255"/>
      <c r="Q184" s="255"/>
      <c r="R184" s="255"/>
      <c r="S184" s="255"/>
      <c r="T184" s="256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57" t="s">
        <v>146</v>
      </c>
      <c r="AU184" s="257" t="s">
        <v>83</v>
      </c>
      <c r="AV184" s="15" t="s">
        <v>142</v>
      </c>
      <c r="AW184" s="15" t="s">
        <v>33</v>
      </c>
      <c r="AX184" s="15" t="s">
        <v>80</v>
      </c>
      <c r="AY184" s="257" t="s">
        <v>135</v>
      </c>
    </row>
    <row r="185" s="12" customFormat="1" ht="22.8" customHeight="1">
      <c r="A185" s="12"/>
      <c r="B185" s="191"/>
      <c r="C185" s="192"/>
      <c r="D185" s="193" t="s">
        <v>71</v>
      </c>
      <c r="E185" s="205" t="s">
        <v>189</v>
      </c>
      <c r="F185" s="205" t="s">
        <v>352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SUM(P186:P191)</f>
        <v>0</v>
      </c>
      <c r="Q185" s="199"/>
      <c r="R185" s="200">
        <f>SUM(R186:R191)</f>
        <v>0.041599999999999998</v>
      </c>
      <c r="S185" s="199"/>
      <c r="T185" s="201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80</v>
      </c>
      <c r="AT185" s="203" t="s">
        <v>71</v>
      </c>
      <c r="AU185" s="203" t="s">
        <v>80</v>
      </c>
      <c r="AY185" s="202" t="s">
        <v>135</v>
      </c>
      <c r="BK185" s="204">
        <f>SUM(BK186:BK191)</f>
        <v>0</v>
      </c>
    </row>
    <row r="186" s="2" customFormat="1" ht="37.8" customHeight="1">
      <c r="A186" s="39"/>
      <c r="B186" s="40"/>
      <c r="C186" s="207" t="s">
        <v>353</v>
      </c>
      <c r="D186" s="207" t="s">
        <v>137</v>
      </c>
      <c r="E186" s="208" t="s">
        <v>354</v>
      </c>
      <c r="F186" s="209" t="s">
        <v>355</v>
      </c>
      <c r="G186" s="210" t="s">
        <v>246</v>
      </c>
      <c r="H186" s="211">
        <v>32</v>
      </c>
      <c r="I186" s="212"/>
      <c r="J186" s="213">
        <f>ROUND(I186*H186,2)</f>
        <v>0</v>
      </c>
      <c r="K186" s="209" t="s">
        <v>141</v>
      </c>
      <c r="L186" s="45"/>
      <c r="M186" s="214" t="s">
        <v>19</v>
      </c>
      <c r="N186" s="215" t="s">
        <v>43</v>
      </c>
      <c r="O186" s="85"/>
      <c r="P186" s="216">
        <f>O186*H186</f>
        <v>0</v>
      </c>
      <c r="Q186" s="216">
        <v>0</v>
      </c>
      <c r="R186" s="216">
        <f>Q186*H186</f>
        <v>0</v>
      </c>
      <c r="S186" s="216">
        <v>0</v>
      </c>
      <c r="T186" s="21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8" t="s">
        <v>142</v>
      </c>
      <c r="AT186" s="218" t="s">
        <v>137</v>
      </c>
      <c r="AU186" s="218" t="s">
        <v>83</v>
      </c>
      <c r="AY186" s="18" t="s">
        <v>135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8" t="s">
        <v>80</v>
      </c>
      <c r="BK186" s="219">
        <f>ROUND(I186*H186,2)</f>
        <v>0</v>
      </c>
      <c r="BL186" s="18" t="s">
        <v>142</v>
      </c>
      <c r="BM186" s="218" t="s">
        <v>356</v>
      </c>
    </row>
    <row r="187" s="2" customFormat="1">
      <c r="A187" s="39"/>
      <c r="B187" s="40"/>
      <c r="C187" s="41"/>
      <c r="D187" s="220" t="s">
        <v>144</v>
      </c>
      <c r="E187" s="41"/>
      <c r="F187" s="221" t="s">
        <v>357</v>
      </c>
      <c r="G187" s="41"/>
      <c r="H187" s="41"/>
      <c r="I187" s="222"/>
      <c r="J187" s="41"/>
      <c r="K187" s="41"/>
      <c r="L187" s="45"/>
      <c r="M187" s="223"/>
      <c r="N187" s="224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144</v>
      </c>
      <c r="AU187" s="18" t="s">
        <v>83</v>
      </c>
    </row>
    <row r="188" s="13" customFormat="1">
      <c r="A188" s="13"/>
      <c r="B188" s="225"/>
      <c r="C188" s="226"/>
      <c r="D188" s="227" t="s">
        <v>146</v>
      </c>
      <c r="E188" s="228" t="s">
        <v>19</v>
      </c>
      <c r="F188" s="229" t="s">
        <v>358</v>
      </c>
      <c r="G188" s="226"/>
      <c r="H188" s="228" t="s">
        <v>19</v>
      </c>
      <c r="I188" s="230"/>
      <c r="J188" s="226"/>
      <c r="K188" s="226"/>
      <c r="L188" s="231"/>
      <c r="M188" s="232"/>
      <c r="N188" s="233"/>
      <c r="O188" s="233"/>
      <c r="P188" s="233"/>
      <c r="Q188" s="233"/>
      <c r="R188" s="233"/>
      <c r="S188" s="233"/>
      <c r="T188" s="23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5" t="s">
        <v>146</v>
      </c>
      <c r="AU188" s="235" t="s">
        <v>83</v>
      </c>
      <c r="AV188" s="13" t="s">
        <v>80</v>
      </c>
      <c r="AW188" s="13" t="s">
        <v>33</v>
      </c>
      <c r="AX188" s="13" t="s">
        <v>72</v>
      </c>
      <c r="AY188" s="235" t="s">
        <v>135</v>
      </c>
    </row>
    <row r="189" s="14" customFormat="1">
      <c r="A189" s="14"/>
      <c r="B189" s="236"/>
      <c r="C189" s="237"/>
      <c r="D189" s="227" t="s">
        <v>146</v>
      </c>
      <c r="E189" s="238" t="s">
        <v>19</v>
      </c>
      <c r="F189" s="239" t="s">
        <v>359</v>
      </c>
      <c r="G189" s="237"/>
      <c r="H189" s="240">
        <v>32</v>
      </c>
      <c r="I189" s="241"/>
      <c r="J189" s="237"/>
      <c r="K189" s="237"/>
      <c r="L189" s="242"/>
      <c r="M189" s="243"/>
      <c r="N189" s="244"/>
      <c r="O189" s="244"/>
      <c r="P189" s="244"/>
      <c r="Q189" s="244"/>
      <c r="R189" s="244"/>
      <c r="S189" s="244"/>
      <c r="T189" s="245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6" t="s">
        <v>146</v>
      </c>
      <c r="AU189" s="246" t="s">
        <v>83</v>
      </c>
      <c r="AV189" s="14" t="s">
        <v>83</v>
      </c>
      <c r="AW189" s="14" t="s">
        <v>33</v>
      </c>
      <c r="AX189" s="14" t="s">
        <v>72</v>
      </c>
      <c r="AY189" s="246" t="s">
        <v>135</v>
      </c>
    </row>
    <row r="190" s="15" customFormat="1">
      <c r="A190" s="15"/>
      <c r="B190" s="247"/>
      <c r="C190" s="248"/>
      <c r="D190" s="227" t="s">
        <v>146</v>
      </c>
      <c r="E190" s="249" t="s">
        <v>19</v>
      </c>
      <c r="F190" s="250" t="s">
        <v>149</v>
      </c>
      <c r="G190" s="248"/>
      <c r="H190" s="251">
        <v>32</v>
      </c>
      <c r="I190" s="252"/>
      <c r="J190" s="248"/>
      <c r="K190" s="248"/>
      <c r="L190" s="253"/>
      <c r="M190" s="254"/>
      <c r="N190" s="255"/>
      <c r="O190" s="255"/>
      <c r="P190" s="255"/>
      <c r="Q190" s="255"/>
      <c r="R190" s="255"/>
      <c r="S190" s="255"/>
      <c r="T190" s="25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57" t="s">
        <v>146</v>
      </c>
      <c r="AU190" s="257" t="s">
        <v>83</v>
      </c>
      <c r="AV190" s="15" t="s">
        <v>142</v>
      </c>
      <c r="AW190" s="15" t="s">
        <v>33</v>
      </c>
      <c r="AX190" s="15" t="s">
        <v>80</v>
      </c>
      <c r="AY190" s="257" t="s">
        <v>135</v>
      </c>
    </row>
    <row r="191" s="2" customFormat="1" ht="37.8" customHeight="1">
      <c r="A191" s="39"/>
      <c r="B191" s="40"/>
      <c r="C191" s="258" t="s">
        <v>7</v>
      </c>
      <c r="D191" s="258" t="s">
        <v>210</v>
      </c>
      <c r="E191" s="259" t="s">
        <v>360</v>
      </c>
      <c r="F191" s="260" t="s">
        <v>361</v>
      </c>
      <c r="G191" s="261" t="s">
        <v>246</v>
      </c>
      <c r="H191" s="262">
        <v>32</v>
      </c>
      <c r="I191" s="263"/>
      <c r="J191" s="264">
        <f>ROUND(I191*H191,2)</f>
        <v>0</v>
      </c>
      <c r="K191" s="260" t="s">
        <v>141</v>
      </c>
      <c r="L191" s="265"/>
      <c r="M191" s="266" t="s">
        <v>19</v>
      </c>
      <c r="N191" s="267" t="s">
        <v>43</v>
      </c>
      <c r="O191" s="85"/>
      <c r="P191" s="216">
        <f>O191*H191</f>
        <v>0</v>
      </c>
      <c r="Q191" s="216">
        <v>0.0012999999999999999</v>
      </c>
      <c r="R191" s="216">
        <f>Q191*H191</f>
        <v>0.041599999999999998</v>
      </c>
      <c r="S191" s="216">
        <v>0</v>
      </c>
      <c r="T191" s="21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8" t="s">
        <v>189</v>
      </c>
      <c r="AT191" s="218" t="s">
        <v>210</v>
      </c>
      <c r="AU191" s="218" t="s">
        <v>83</v>
      </c>
      <c r="AY191" s="18" t="s">
        <v>135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8" t="s">
        <v>80</v>
      </c>
      <c r="BK191" s="219">
        <f>ROUND(I191*H191,2)</f>
        <v>0</v>
      </c>
      <c r="BL191" s="18" t="s">
        <v>142</v>
      </c>
      <c r="BM191" s="218" t="s">
        <v>362</v>
      </c>
    </row>
    <row r="192" s="12" customFormat="1" ht="22.8" customHeight="1">
      <c r="A192" s="12"/>
      <c r="B192" s="191"/>
      <c r="C192" s="192"/>
      <c r="D192" s="193" t="s">
        <v>71</v>
      </c>
      <c r="E192" s="205" t="s">
        <v>231</v>
      </c>
      <c r="F192" s="205" t="s">
        <v>232</v>
      </c>
      <c r="G192" s="192"/>
      <c r="H192" s="192"/>
      <c r="I192" s="195"/>
      <c r="J192" s="206">
        <f>BK192</f>
        <v>0</v>
      </c>
      <c r="K192" s="192"/>
      <c r="L192" s="197"/>
      <c r="M192" s="198"/>
      <c r="N192" s="199"/>
      <c r="O192" s="199"/>
      <c r="P192" s="200">
        <f>SUM(P193:P194)</f>
        <v>0</v>
      </c>
      <c r="Q192" s="199"/>
      <c r="R192" s="200">
        <f>SUM(R193:R194)</f>
        <v>0</v>
      </c>
      <c r="S192" s="199"/>
      <c r="T192" s="201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2" t="s">
        <v>80</v>
      </c>
      <c r="AT192" s="203" t="s">
        <v>71</v>
      </c>
      <c r="AU192" s="203" t="s">
        <v>80</v>
      </c>
      <c r="AY192" s="202" t="s">
        <v>135</v>
      </c>
      <c r="BK192" s="204">
        <f>SUM(BK193:BK194)</f>
        <v>0</v>
      </c>
    </row>
    <row r="193" s="2" customFormat="1" ht="21.75" customHeight="1">
      <c r="A193" s="39"/>
      <c r="B193" s="40"/>
      <c r="C193" s="207" t="s">
        <v>363</v>
      </c>
      <c r="D193" s="207" t="s">
        <v>137</v>
      </c>
      <c r="E193" s="208" t="s">
        <v>234</v>
      </c>
      <c r="F193" s="209" t="s">
        <v>235</v>
      </c>
      <c r="G193" s="210" t="s">
        <v>236</v>
      </c>
      <c r="H193" s="211">
        <v>452.31099999999998</v>
      </c>
      <c r="I193" s="212"/>
      <c r="J193" s="213">
        <f>ROUND(I193*H193,2)</f>
        <v>0</v>
      </c>
      <c r="K193" s="209" t="s">
        <v>141</v>
      </c>
      <c r="L193" s="45"/>
      <c r="M193" s="214" t="s">
        <v>19</v>
      </c>
      <c r="N193" s="215" t="s">
        <v>43</v>
      </c>
      <c r="O193" s="85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8" t="s">
        <v>142</v>
      </c>
      <c r="AT193" s="218" t="s">
        <v>137</v>
      </c>
      <c r="AU193" s="218" t="s">
        <v>83</v>
      </c>
      <c r="AY193" s="18" t="s">
        <v>135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8" t="s">
        <v>80</v>
      </c>
      <c r="BK193" s="219">
        <f>ROUND(I193*H193,2)</f>
        <v>0</v>
      </c>
      <c r="BL193" s="18" t="s">
        <v>142</v>
      </c>
      <c r="BM193" s="218" t="s">
        <v>364</v>
      </c>
    </row>
    <row r="194" s="2" customFormat="1">
      <c r="A194" s="39"/>
      <c r="B194" s="40"/>
      <c r="C194" s="41"/>
      <c r="D194" s="220" t="s">
        <v>144</v>
      </c>
      <c r="E194" s="41"/>
      <c r="F194" s="221" t="s">
        <v>238</v>
      </c>
      <c r="G194" s="41"/>
      <c r="H194" s="41"/>
      <c r="I194" s="222"/>
      <c r="J194" s="41"/>
      <c r="K194" s="41"/>
      <c r="L194" s="45"/>
      <c r="M194" s="223"/>
      <c r="N194" s="224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144</v>
      </c>
      <c r="AU194" s="18" t="s">
        <v>83</v>
      </c>
    </row>
    <row r="195" s="12" customFormat="1" ht="25.92" customHeight="1">
      <c r="A195" s="12"/>
      <c r="B195" s="191"/>
      <c r="C195" s="192"/>
      <c r="D195" s="193" t="s">
        <v>71</v>
      </c>
      <c r="E195" s="194" t="s">
        <v>102</v>
      </c>
      <c r="F195" s="194" t="s">
        <v>103</v>
      </c>
      <c r="G195" s="192"/>
      <c r="H195" s="192"/>
      <c r="I195" s="195"/>
      <c r="J195" s="196">
        <f>BK195</f>
        <v>0</v>
      </c>
      <c r="K195" s="192"/>
      <c r="L195" s="197"/>
      <c r="M195" s="198"/>
      <c r="N195" s="199"/>
      <c r="O195" s="199"/>
      <c r="P195" s="200">
        <f>P196</f>
        <v>0</v>
      </c>
      <c r="Q195" s="199"/>
      <c r="R195" s="200">
        <f>R196</f>
        <v>0</v>
      </c>
      <c r="S195" s="199"/>
      <c r="T195" s="201">
        <f>T196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2" t="s">
        <v>170</v>
      </c>
      <c r="AT195" s="203" t="s">
        <v>71</v>
      </c>
      <c r="AU195" s="203" t="s">
        <v>72</v>
      </c>
      <c r="AY195" s="202" t="s">
        <v>135</v>
      </c>
      <c r="BK195" s="204">
        <f>BK196</f>
        <v>0</v>
      </c>
    </row>
    <row r="196" s="12" customFormat="1" ht="22.8" customHeight="1">
      <c r="A196" s="12"/>
      <c r="B196" s="191"/>
      <c r="C196" s="192"/>
      <c r="D196" s="193" t="s">
        <v>71</v>
      </c>
      <c r="E196" s="205" t="s">
        <v>365</v>
      </c>
      <c r="F196" s="205" t="s">
        <v>366</v>
      </c>
      <c r="G196" s="192"/>
      <c r="H196" s="192"/>
      <c r="I196" s="195"/>
      <c r="J196" s="206">
        <f>BK196</f>
        <v>0</v>
      </c>
      <c r="K196" s="192"/>
      <c r="L196" s="197"/>
      <c r="M196" s="198"/>
      <c r="N196" s="199"/>
      <c r="O196" s="199"/>
      <c r="P196" s="200">
        <f>SUM(P197:P206)</f>
        <v>0</v>
      </c>
      <c r="Q196" s="199"/>
      <c r="R196" s="200">
        <f>SUM(R197:R206)</f>
        <v>0</v>
      </c>
      <c r="S196" s="199"/>
      <c r="T196" s="201">
        <f>SUM(T197:T206)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2" t="s">
        <v>170</v>
      </c>
      <c r="AT196" s="203" t="s">
        <v>71</v>
      </c>
      <c r="AU196" s="203" t="s">
        <v>80</v>
      </c>
      <c r="AY196" s="202" t="s">
        <v>135</v>
      </c>
      <c r="BK196" s="204">
        <f>SUM(BK197:BK206)</f>
        <v>0</v>
      </c>
    </row>
    <row r="197" s="2" customFormat="1" ht="16.5" customHeight="1">
      <c r="A197" s="39"/>
      <c r="B197" s="40"/>
      <c r="C197" s="207" t="s">
        <v>367</v>
      </c>
      <c r="D197" s="207" t="s">
        <v>137</v>
      </c>
      <c r="E197" s="208" t="s">
        <v>368</v>
      </c>
      <c r="F197" s="209" t="s">
        <v>369</v>
      </c>
      <c r="G197" s="210" t="s">
        <v>370</v>
      </c>
      <c r="H197" s="211">
        <v>2</v>
      </c>
      <c r="I197" s="212"/>
      <c r="J197" s="213">
        <f>ROUND(I197*H197,2)</f>
        <v>0</v>
      </c>
      <c r="K197" s="209" t="s">
        <v>371</v>
      </c>
      <c r="L197" s="45"/>
      <c r="M197" s="214" t="s">
        <v>19</v>
      </c>
      <c r="N197" s="215" t="s">
        <v>43</v>
      </c>
      <c r="O197" s="85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8" t="s">
        <v>372</v>
      </c>
      <c r="AT197" s="218" t="s">
        <v>137</v>
      </c>
      <c r="AU197" s="218" t="s">
        <v>83</v>
      </c>
      <c r="AY197" s="18" t="s">
        <v>135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8" t="s">
        <v>80</v>
      </c>
      <c r="BK197" s="219">
        <f>ROUND(I197*H197,2)</f>
        <v>0</v>
      </c>
      <c r="BL197" s="18" t="s">
        <v>372</v>
      </c>
      <c r="BM197" s="218" t="s">
        <v>373</v>
      </c>
    </row>
    <row r="198" s="2" customFormat="1">
      <c r="A198" s="39"/>
      <c r="B198" s="40"/>
      <c r="C198" s="41"/>
      <c r="D198" s="220" t="s">
        <v>144</v>
      </c>
      <c r="E198" s="41"/>
      <c r="F198" s="221" t="s">
        <v>374</v>
      </c>
      <c r="G198" s="41"/>
      <c r="H198" s="41"/>
      <c r="I198" s="222"/>
      <c r="J198" s="41"/>
      <c r="K198" s="41"/>
      <c r="L198" s="45"/>
      <c r="M198" s="223"/>
      <c r="N198" s="224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144</v>
      </c>
      <c r="AU198" s="18" t="s">
        <v>83</v>
      </c>
    </row>
    <row r="199" s="13" customFormat="1">
      <c r="A199" s="13"/>
      <c r="B199" s="225"/>
      <c r="C199" s="226"/>
      <c r="D199" s="227" t="s">
        <v>146</v>
      </c>
      <c r="E199" s="228" t="s">
        <v>19</v>
      </c>
      <c r="F199" s="229" t="s">
        <v>375</v>
      </c>
      <c r="G199" s="226"/>
      <c r="H199" s="228" t="s">
        <v>19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146</v>
      </c>
      <c r="AU199" s="235" t="s">
        <v>83</v>
      </c>
      <c r="AV199" s="13" t="s">
        <v>80</v>
      </c>
      <c r="AW199" s="13" t="s">
        <v>33</v>
      </c>
      <c r="AX199" s="13" t="s">
        <v>72</v>
      </c>
      <c r="AY199" s="235" t="s">
        <v>135</v>
      </c>
    </row>
    <row r="200" s="14" customFormat="1">
      <c r="A200" s="14"/>
      <c r="B200" s="236"/>
      <c r="C200" s="237"/>
      <c r="D200" s="227" t="s">
        <v>146</v>
      </c>
      <c r="E200" s="238" t="s">
        <v>19</v>
      </c>
      <c r="F200" s="239" t="s">
        <v>83</v>
      </c>
      <c r="G200" s="237"/>
      <c r="H200" s="240">
        <v>2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146</v>
      </c>
      <c r="AU200" s="246" t="s">
        <v>83</v>
      </c>
      <c r="AV200" s="14" t="s">
        <v>83</v>
      </c>
      <c r="AW200" s="14" t="s">
        <v>33</v>
      </c>
      <c r="AX200" s="14" t="s">
        <v>72</v>
      </c>
      <c r="AY200" s="246" t="s">
        <v>135</v>
      </c>
    </row>
    <row r="201" s="15" customFormat="1">
      <c r="A201" s="15"/>
      <c r="B201" s="247"/>
      <c r="C201" s="248"/>
      <c r="D201" s="227" t="s">
        <v>146</v>
      </c>
      <c r="E201" s="249" t="s">
        <v>19</v>
      </c>
      <c r="F201" s="250" t="s">
        <v>149</v>
      </c>
      <c r="G201" s="248"/>
      <c r="H201" s="251">
        <v>2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7" t="s">
        <v>146</v>
      </c>
      <c r="AU201" s="257" t="s">
        <v>83</v>
      </c>
      <c r="AV201" s="15" t="s">
        <v>142</v>
      </c>
      <c r="AW201" s="15" t="s">
        <v>33</v>
      </c>
      <c r="AX201" s="15" t="s">
        <v>80</v>
      </c>
      <c r="AY201" s="257" t="s">
        <v>135</v>
      </c>
    </row>
    <row r="202" s="2" customFormat="1" ht="16.5" customHeight="1">
      <c r="A202" s="39"/>
      <c r="B202" s="40"/>
      <c r="C202" s="207" t="s">
        <v>108</v>
      </c>
      <c r="D202" s="207" t="s">
        <v>137</v>
      </c>
      <c r="E202" s="208" t="s">
        <v>376</v>
      </c>
      <c r="F202" s="209" t="s">
        <v>377</v>
      </c>
      <c r="G202" s="210" t="s">
        <v>370</v>
      </c>
      <c r="H202" s="211">
        <v>2</v>
      </c>
      <c r="I202" s="212"/>
      <c r="J202" s="213">
        <f>ROUND(I202*H202,2)</f>
        <v>0</v>
      </c>
      <c r="K202" s="209" t="s">
        <v>371</v>
      </c>
      <c r="L202" s="45"/>
      <c r="M202" s="214" t="s">
        <v>19</v>
      </c>
      <c r="N202" s="215" t="s">
        <v>43</v>
      </c>
      <c r="O202" s="85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8" t="s">
        <v>372</v>
      </c>
      <c r="AT202" s="218" t="s">
        <v>137</v>
      </c>
      <c r="AU202" s="218" t="s">
        <v>83</v>
      </c>
      <c r="AY202" s="18" t="s">
        <v>135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8" t="s">
        <v>80</v>
      </c>
      <c r="BK202" s="219">
        <f>ROUND(I202*H202,2)</f>
        <v>0</v>
      </c>
      <c r="BL202" s="18" t="s">
        <v>372</v>
      </c>
      <c r="BM202" s="218" t="s">
        <v>378</v>
      </c>
    </row>
    <row r="203" s="2" customFormat="1">
      <c r="A203" s="39"/>
      <c r="B203" s="40"/>
      <c r="C203" s="41"/>
      <c r="D203" s="220" t="s">
        <v>144</v>
      </c>
      <c r="E203" s="41"/>
      <c r="F203" s="221" t="s">
        <v>379</v>
      </c>
      <c r="G203" s="41"/>
      <c r="H203" s="41"/>
      <c r="I203" s="222"/>
      <c r="J203" s="41"/>
      <c r="K203" s="41"/>
      <c r="L203" s="45"/>
      <c r="M203" s="223"/>
      <c r="N203" s="224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144</v>
      </c>
      <c r="AU203" s="18" t="s">
        <v>83</v>
      </c>
    </row>
    <row r="204" s="13" customFormat="1">
      <c r="A204" s="13"/>
      <c r="B204" s="225"/>
      <c r="C204" s="226"/>
      <c r="D204" s="227" t="s">
        <v>146</v>
      </c>
      <c r="E204" s="228" t="s">
        <v>19</v>
      </c>
      <c r="F204" s="229" t="s">
        <v>380</v>
      </c>
      <c r="G204" s="226"/>
      <c r="H204" s="228" t="s">
        <v>19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146</v>
      </c>
      <c r="AU204" s="235" t="s">
        <v>83</v>
      </c>
      <c r="AV204" s="13" t="s">
        <v>80</v>
      </c>
      <c r="AW204" s="13" t="s">
        <v>33</v>
      </c>
      <c r="AX204" s="13" t="s">
        <v>72</v>
      </c>
      <c r="AY204" s="235" t="s">
        <v>135</v>
      </c>
    </row>
    <row r="205" s="14" customFormat="1">
      <c r="A205" s="14"/>
      <c r="B205" s="236"/>
      <c r="C205" s="237"/>
      <c r="D205" s="227" t="s">
        <v>146</v>
      </c>
      <c r="E205" s="238" t="s">
        <v>19</v>
      </c>
      <c r="F205" s="239" t="s">
        <v>83</v>
      </c>
      <c r="G205" s="237"/>
      <c r="H205" s="240">
        <v>2</v>
      </c>
      <c r="I205" s="241"/>
      <c r="J205" s="237"/>
      <c r="K205" s="237"/>
      <c r="L205" s="242"/>
      <c r="M205" s="243"/>
      <c r="N205" s="244"/>
      <c r="O205" s="244"/>
      <c r="P205" s="244"/>
      <c r="Q205" s="244"/>
      <c r="R205" s="244"/>
      <c r="S205" s="244"/>
      <c r="T205" s="24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6" t="s">
        <v>146</v>
      </c>
      <c r="AU205" s="246" t="s">
        <v>83</v>
      </c>
      <c r="AV205" s="14" t="s">
        <v>83</v>
      </c>
      <c r="AW205" s="14" t="s">
        <v>33</v>
      </c>
      <c r="AX205" s="14" t="s">
        <v>72</v>
      </c>
      <c r="AY205" s="246" t="s">
        <v>135</v>
      </c>
    </row>
    <row r="206" s="15" customFormat="1">
      <c r="A206" s="15"/>
      <c r="B206" s="247"/>
      <c r="C206" s="248"/>
      <c r="D206" s="227" t="s">
        <v>146</v>
      </c>
      <c r="E206" s="249" t="s">
        <v>19</v>
      </c>
      <c r="F206" s="250" t="s">
        <v>149</v>
      </c>
      <c r="G206" s="248"/>
      <c r="H206" s="251">
        <v>2</v>
      </c>
      <c r="I206" s="252"/>
      <c r="J206" s="248"/>
      <c r="K206" s="248"/>
      <c r="L206" s="253"/>
      <c r="M206" s="272"/>
      <c r="N206" s="273"/>
      <c r="O206" s="273"/>
      <c r="P206" s="273"/>
      <c r="Q206" s="273"/>
      <c r="R206" s="273"/>
      <c r="S206" s="273"/>
      <c r="T206" s="27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7" t="s">
        <v>146</v>
      </c>
      <c r="AU206" s="257" t="s">
        <v>83</v>
      </c>
      <c r="AV206" s="15" t="s">
        <v>142</v>
      </c>
      <c r="AW206" s="15" t="s">
        <v>33</v>
      </c>
      <c r="AX206" s="15" t="s">
        <v>80</v>
      </c>
      <c r="AY206" s="257" t="s">
        <v>135</v>
      </c>
    </row>
    <row r="207" s="2" customFormat="1" ht="6.96" customHeight="1">
      <c r="A207" s="39"/>
      <c r="B207" s="60"/>
      <c r="C207" s="61"/>
      <c r="D207" s="61"/>
      <c r="E207" s="61"/>
      <c r="F207" s="61"/>
      <c r="G207" s="61"/>
      <c r="H207" s="61"/>
      <c r="I207" s="61"/>
      <c r="J207" s="61"/>
      <c r="K207" s="61"/>
      <c r="L207" s="45"/>
      <c r="M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</row>
  </sheetData>
  <sheetProtection sheet="1" autoFilter="0" formatColumns="0" formatRows="0" objects="1" scenarios="1" spinCount="100000" saltValue="DtcD0IMe+Z799hMvicCqHtwf1QagRoH3x215h5eXSZN4PZlu1o98ug04f9s5U0BpsxYL7+wf5f+qsAyA/MpLkw==" hashValue="EWBbj5tJkdNToSF9lroWRmi+J8GeJC4oyU426sgTlD26iOJNp5hwrM/+7G3UJFgm1ZMFJaEVioOiH4mAqyqnlQ==" algorithmName="SHA-512" password="D3A3"/>
  <autoFilter ref="C85:K20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15001105"/>
    <hyperlink ref="F95" r:id="rId2" display="https://podminky.urs.cz/item/CS_URS_2022_02/115101203"/>
    <hyperlink ref="F100" r:id="rId3" display="https://podminky.urs.cz/item/CS_URS_2022_02/115101303"/>
    <hyperlink ref="F105" r:id="rId4" display="https://podminky.urs.cz/item/CS_URS_2022_02/122151106"/>
    <hyperlink ref="F110" r:id="rId5" display="https://podminky.urs.cz/item/CS_URS_2022_02/162251102"/>
    <hyperlink ref="F119" r:id="rId6" display="https://podminky.urs.cz/item/CS_URS_2022_02/167151111"/>
    <hyperlink ref="F126" r:id="rId7" display="https://podminky.urs.cz/item/CS_URS_2022_02/171103201"/>
    <hyperlink ref="F131" r:id="rId8" display="https://podminky.urs.cz/item/CS_URS_2022_02/171151101"/>
    <hyperlink ref="F138" r:id="rId9" display="https://podminky.urs.cz/item/CS_URS_2022_02/171152501"/>
    <hyperlink ref="F143" r:id="rId10" display="https://podminky.urs.cz/item/CS_URS_2022_02/171251201"/>
    <hyperlink ref="F148" r:id="rId11" display="https://podminky.urs.cz/item/CS_URS_2022_02/182351023"/>
    <hyperlink ref="F153" r:id="rId12" display="https://podminky.urs.cz/item/CS_URS_2022_02/181451162"/>
    <hyperlink ref="F161" r:id="rId13" display="https://podminky.urs.cz/item/CS_URS_2022_02/457571111"/>
    <hyperlink ref="F166" r:id="rId14" display="https://podminky.urs.cz/item/CS_URS_2022_02/457572111"/>
    <hyperlink ref="F171" r:id="rId15" display="https://podminky.urs.cz/item/CS_URS_2022_02/457562111"/>
    <hyperlink ref="F176" r:id="rId16" display="https://podminky.urs.cz/item/CS_URS_2022_02/462511270"/>
    <hyperlink ref="F181" r:id="rId17" display="https://podminky.urs.cz/item/CS_URS_2022_02/464511122"/>
    <hyperlink ref="F187" r:id="rId18" display="https://podminky.urs.cz/item/CS_URS_2022_02/871238111"/>
    <hyperlink ref="F194" r:id="rId19" display="https://podminky.urs.cz/item/CS_URS_2022_02/998331011"/>
    <hyperlink ref="F198" r:id="rId20" display="https://podminky.urs.cz/item/CS_URS_2022_01/043154000"/>
    <hyperlink ref="F203" r:id="rId21" display="https://podminky.urs.cz/item/CS_URS_2022_01/04319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Rybník Voříšek v k.ú. Rašovice u Hlasiva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381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26. 11. 2021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38</v>
      </c>
      <c r="E30" s="39"/>
      <c r="F30" s="39"/>
      <c r="G30" s="39"/>
      <c r="H30" s="39"/>
      <c r="I30" s="39"/>
      <c r="J30" s="147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5"/>
      <c r="E31" s="145"/>
      <c r="F31" s="145"/>
      <c r="G31" s="145"/>
      <c r="H31" s="145"/>
      <c r="I31" s="145"/>
      <c r="J31" s="145"/>
      <c r="K31" s="145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40</v>
      </c>
      <c r="G32" s="39"/>
      <c r="H32" s="39"/>
      <c r="I32" s="148" t="s">
        <v>39</v>
      </c>
      <c r="J32" s="148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9" t="s">
        <v>42</v>
      </c>
      <c r="E33" s="133" t="s">
        <v>43</v>
      </c>
      <c r="F33" s="150">
        <f>ROUND((SUM(BE86:BE284)),  2)</f>
        <v>0</v>
      </c>
      <c r="G33" s="39"/>
      <c r="H33" s="39"/>
      <c r="I33" s="151">
        <v>0.20999999999999999</v>
      </c>
      <c r="J33" s="150">
        <f>ROUND(((SUM(BE86:BE284))*I33),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50">
        <f>ROUND((SUM(BF86:BF284)),  2)</f>
        <v>0</v>
      </c>
      <c r="G34" s="39"/>
      <c r="H34" s="39"/>
      <c r="I34" s="151">
        <v>0.14999999999999999</v>
      </c>
      <c r="J34" s="150">
        <f>ROUND(((SUM(BF86:BF284))*I34),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50">
        <f>ROUND((SUM(BG86:BG284)),  2)</f>
        <v>0</v>
      </c>
      <c r="G35" s="39"/>
      <c r="H35" s="39"/>
      <c r="I35" s="151">
        <v>0.20999999999999999</v>
      </c>
      <c r="J35" s="150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50">
        <f>ROUND((SUM(BH86:BH284)),  2)</f>
        <v>0</v>
      </c>
      <c r="G36" s="39"/>
      <c r="H36" s="39"/>
      <c r="I36" s="151">
        <v>0.14999999999999999</v>
      </c>
      <c r="J36" s="150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50">
        <f>ROUND((SUM(BI86:BI284)),  2)</f>
        <v>0</v>
      </c>
      <c r="G37" s="39"/>
      <c r="H37" s="39"/>
      <c r="I37" s="151">
        <v>0</v>
      </c>
      <c r="J37" s="150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3" t="str">
        <f>E7</f>
        <v>Rybník Voříšek v k.ú. Rašovice u Hlasiva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03 - Bezpečnostní přeliv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Rašovice u Hlasiva</v>
      </c>
      <c r="G52" s="41"/>
      <c r="H52" s="41"/>
      <c r="I52" s="33" t="s">
        <v>23</v>
      </c>
      <c r="J52" s="73" t="str">
        <f>IF(J12="","",J12)</f>
        <v>26. 11. 2021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Projekce rybníky</v>
      </c>
      <c r="G54" s="41"/>
      <c r="H54" s="41"/>
      <c r="I54" s="33" t="s">
        <v>31</v>
      </c>
      <c r="J54" s="37" t="str">
        <f>E21</f>
        <v>Ing. Pavel Janouš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Micheala Přenosilová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7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J87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J88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382</v>
      </c>
      <c r="E62" s="177"/>
      <c r="F62" s="177"/>
      <c r="G62" s="177"/>
      <c r="H62" s="177"/>
      <c r="I62" s="177"/>
      <c r="J62" s="178">
        <f>J128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383</v>
      </c>
      <c r="E63" s="177"/>
      <c r="F63" s="177"/>
      <c r="G63" s="177"/>
      <c r="H63" s="177"/>
      <c r="I63" s="177"/>
      <c r="J63" s="178">
        <f>J136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240</v>
      </c>
      <c r="E64" s="177"/>
      <c r="F64" s="177"/>
      <c r="G64" s="177"/>
      <c r="H64" s="177"/>
      <c r="I64" s="177"/>
      <c r="J64" s="178">
        <f>J267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384</v>
      </c>
      <c r="E65" s="177"/>
      <c r="F65" s="177"/>
      <c r="G65" s="177"/>
      <c r="H65" s="177"/>
      <c r="I65" s="177"/>
      <c r="J65" s="178">
        <f>J276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119</v>
      </c>
      <c r="E66" s="177"/>
      <c r="F66" s="177"/>
      <c r="G66" s="177"/>
      <c r="H66" s="177"/>
      <c r="I66" s="177"/>
      <c r="J66" s="178">
        <f>J282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120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3" t="str">
        <f>E7</f>
        <v>Rybník Voříšek v k.ú. Rašovice u Hlasiva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SO 03 - Bezpečnostní přeliv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Rašovice u Hlasiva</v>
      </c>
      <c r="G80" s="41"/>
      <c r="H80" s="41"/>
      <c r="I80" s="33" t="s">
        <v>23</v>
      </c>
      <c r="J80" s="73" t="str">
        <f>IF(J12="","",J12)</f>
        <v>26. 11. 2021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25</v>
      </c>
      <c r="D82" s="41"/>
      <c r="E82" s="41"/>
      <c r="F82" s="28" t="str">
        <f>E15</f>
        <v>Projekce rybníky</v>
      </c>
      <c r="G82" s="41"/>
      <c r="H82" s="41"/>
      <c r="I82" s="33" t="s">
        <v>31</v>
      </c>
      <c r="J82" s="37" t="str">
        <f>E21</f>
        <v>Ing. Pavel Janouš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25.6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Micheala Přenosilová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80"/>
      <c r="B85" s="181"/>
      <c r="C85" s="182" t="s">
        <v>121</v>
      </c>
      <c r="D85" s="183" t="s">
        <v>57</v>
      </c>
      <c r="E85" s="183" t="s">
        <v>53</v>
      </c>
      <c r="F85" s="183" t="s">
        <v>54</v>
      </c>
      <c r="G85" s="183" t="s">
        <v>122</v>
      </c>
      <c r="H85" s="183" t="s">
        <v>123</v>
      </c>
      <c r="I85" s="183" t="s">
        <v>124</v>
      </c>
      <c r="J85" s="183" t="s">
        <v>115</v>
      </c>
      <c r="K85" s="184" t="s">
        <v>125</v>
      </c>
      <c r="L85" s="185"/>
      <c r="M85" s="93" t="s">
        <v>19</v>
      </c>
      <c r="N85" s="94" t="s">
        <v>42</v>
      </c>
      <c r="O85" s="94" t="s">
        <v>126</v>
      </c>
      <c r="P85" s="94" t="s">
        <v>127</v>
      </c>
      <c r="Q85" s="94" t="s">
        <v>128</v>
      </c>
      <c r="R85" s="94" t="s">
        <v>129</v>
      </c>
      <c r="S85" s="94" t="s">
        <v>130</v>
      </c>
      <c r="T85" s="95" t="s">
        <v>131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9"/>
      <c r="B86" s="40"/>
      <c r="C86" s="100" t="s">
        <v>132</v>
      </c>
      <c r="D86" s="41"/>
      <c r="E86" s="41"/>
      <c r="F86" s="41"/>
      <c r="G86" s="41"/>
      <c r="H86" s="41"/>
      <c r="I86" s="41"/>
      <c r="J86" s="186">
        <f>BK86</f>
        <v>0</v>
      </c>
      <c r="K86" s="41"/>
      <c r="L86" s="45"/>
      <c r="M86" s="96"/>
      <c r="N86" s="187"/>
      <c r="O86" s="97"/>
      <c r="P86" s="188">
        <f>P87</f>
        <v>0</v>
      </c>
      <c r="Q86" s="97"/>
      <c r="R86" s="188">
        <f>R87</f>
        <v>417.57120805999995</v>
      </c>
      <c r="S86" s="97"/>
      <c r="T86" s="189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116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71</v>
      </c>
      <c r="E87" s="194" t="s">
        <v>133</v>
      </c>
      <c r="F87" s="194" t="s">
        <v>134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P88+P128+P136+P267+P276+P282</f>
        <v>0</v>
      </c>
      <c r="Q87" s="199"/>
      <c r="R87" s="200">
        <f>R88+R128+R136+R267+R276+R282</f>
        <v>417.57120805999995</v>
      </c>
      <c r="S87" s="199"/>
      <c r="T87" s="201">
        <f>T88+T128+T136+T267+T276+T282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72</v>
      </c>
      <c r="AY87" s="202" t="s">
        <v>135</v>
      </c>
      <c r="BK87" s="204">
        <f>BK88+BK128+BK136+BK267+BK276+BK282</f>
        <v>0</v>
      </c>
    </row>
    <row r="88" s="12" customFormat="1" ht="22.8" customHeight="1">
      <c r="A88" s="12"/>
      <c r="B88" s="191"/>
      <c r="C88" s="192"/>
      <c r="D88" s="193" t="s">
        <v>71</v>
      </c>
      <c r="E88" s="205" t="s">
        <v>80</v>
      </c>
      <c r="F88" s="205" t="s">
        <v>136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SUM(P89:P127)</f>
        <v>0</v>
      </c>
      <c r="Q88" s="199"/>
      <c r="R88" s="200">
        <f>SUM(R89:R127)</f>
        <v>0</v>
      </c>
      <c r="S88" s="199"/>
      <c r="T88" s="201">
        <f>SUM(T89:T127)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80</v>
      </c>
      <c r="AT88" s="203" t="s">
        <v>71</v>
      </c>
      <c r="AU88" s="203" t="s">
        <v>80</v>
      </c>
      <c r="AY88" s="202" t="s">
        <v>135</v>
      </c>
      <c r="BK88" s="204">
        <f>SUM(BK89:BK127)</f>
        <v>0</v>
      </c>
    </row>
    <row r="89" s="2" customFormat="1" ht="49.05" customHeight="1">
      <c r="A89" s="39"/>
      <c r="B89" s="40"/>
      <c r="C89" s="207" t="s">
        <v>80</v>
      </c>
      <c r="D89" s="207" t="s">
        <v>137</v>
      </c>
      <c r="E89" s="208" t="s">
        <v>385</v>
      </c>
      <c r="F89" s="209" t="s">
        <v>386</v>
      </c>
      <c r="G89" s="210" t="s">
        <v>152</v>
      </c>
      <c r="H89" s="211">
        <v>117</v>
      </c>
      <c r="I89" s="212"/>
      <c r="J89" s="213">
        <f>ROUND(I89*H89,2)</f>
        <v>0</v>
      </c>
      <c r="K89" s="209" t="s">
        <v>141</v>
      </c>
      <c r="L89" s="45"/>
      <c r="M89" s="214" t="s">
        <v>19</v>
      </c>
      <c r="N89" s="215" t="s">
        <v>43</v>
      </c>
      <c r="O89" s="85"/>
      <c r="P89" s="216">
        <f>O89*H89</f>
        <v>0</v>
      </c>
      <c r="Q89" s="216">
        <v>0</v>
      </c>
      <c r="R89" s="216">
        <f>Q89*H89</f>
        <v>0</v>
      </c>
      <c r="S89" s="216">
        <v>0</v>
      </c>
      <c r="T89" s="217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8" t="s">
        <v>142</v>
      </c>
      <c r="AT89" s="218" t="s">
        <v>137</v>
      </c>
      <c r="AU89" s="218" t="s">
        <v>83</v>
      </c>
      <c r="AY89" s="18" t="s">
        <v>135</v>
      </c>
      <c r="BE89" s="219">
        <f>IF(N89="základní",J89,0)</f>
        <v>0</v>
      </c>
      <c r="BF89" s="219">
        <f>IF(N89="snížená",J89,0)</f>
        <v>0</v>
      </c>
      <c r="BG89" s="219">
        <f>IF(N89="zákl. přenesená",J89,0)</f>
        <v>0</v>
      </c>
      <c r="BH89" s="219">
        <f>IF(N89="sníž. přenesená",J89,0)</f>
        <v>0</v>
      </c>
      <c r="BI89" s="219">
        <f>IF(N89="nulová",J89,0)</f>
        <v>0</v>
      </c>
      <c r="BJ89" s="18" t="s">
        <v>80</v>
      </c>
      <c r="BK89" s="219">
        <f>ROUND(I89*H89,2)</f>
        <v>0</v>
      </c>
      <c r="BL89" s="18" t="s">
        <v>142</v>
      </c>
      <c r="BM89" s="218" t="s">
        <v>387</v>
      </c>
    </row>
    <row r="90" s="2" customFormat="1">
      <c r="A90" s="39"/>
      <c r="B90" s="40"/>
      <c r="C90" s="41"/>
      <c r="D90" s="220" t="s">
        <v>144</v>
      </c>
      <c r="E90" s="41"/>
      <c r="F90" s="221" t="s">
        <v>388</v>
      </c>
      <c r="G90" s="41"/>
      <c r="H90" s="41"/>
      <c r="I90" s="222"/>
      <c r="J90" s="41"/>
      <c r="K90" s="41"/>
      <c r="L90" s="45"/>
      <c r="M90" s="223"/>
      <c r="N90" s="22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144</v>
      </c>
      <c r="AU90" s="18" t="s">
        <v>83</v>
      </c>
    </row>
    <row r="91" s="13" customFormat="1">
      <c r="A91" s="13"/>
      <c r="B91" s="225"/>
      <c r="C91" s="226"/>
      <c r="D91" s="227" t="s">
        <v>146</v>
      </c>
      <c r="E91" s="228" t="s">
        <v>19</v>
      </c>
      <c r="F91" s="229" t="s">
        <v>389</v>
      </c>
      <c r="G91" s="226"/>
      <c r="H91" s="228" t="s">
        <v>19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146</v>
      </c>
      <c r="AU91" s="235" t="s">
        <v>83</v>
      </c>
      <c r="AV91" s="13" t="s">
        <v>80</v>
      </c>
      <c r="AW91" s="13" t="s">
        <v>33</v>
      </c>
      <c r="AX91" s="13" t="s">
        <v>72</v>
      </c>
      <c r="AY91" s="235" t="s">
        <v>135</v>
      </c>
    </row>
    <row r="92" s="14" customFormat="1">
      <c r="A92" s="14"/>
      <c r="B92" s="236"/>
      <c r="C92" s="237"/>
      <c r="D92" s="227" t="s">
        <v>146</v>
      </c>
      <c r="E92" s="238" t="s">
        <v>19</v>
      </c>
      <c r="F92" s="239" t="s">
        <v>390</v>
      </c>
      <c r="G92" s="237"/>
      <c r="H92" s="240">
        <v>117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146</v>
      </c>
      <c r="AU92" s="246" t="s">
        <v>83</v>
      </c>
      <c r="AV92" s="14" t="s">
        <v>83</v>
      </c>
      <c r="AW92" s="14" t="s">
        <v>33</v>
      </c>
      <c r="AX92" s="14" t="s">
        <v>72</v>
      </c>
      <c r="AY92" s="246" t="s">
        <v>135</v>
      </c>
    </row>
    <row r="93" s="15" customFormat="1">
      <c r="A93" s="15"/>
      <c r="B93" s="247"/>
      <c r="C93" s="248"/>
      <c r="D93" s="227" t="s">
        <v>146</v>
      </c>
      <c r="E93" s="249" t="s">
        <v>19</v>
      </c>
      <c r="F93" s="250" t="s">
        <v>149</v>
      </c>
      <c r="G93" s="248"/>
      <c r="H93" s="251">
        <v>117</v>
      </c>
      <c r="I93" s="252"/>
      <c r="J93" s="248"/>
      <c r="K93" s="248"/>
      <c r="L93" s="253"/>
      <c r="M93" s="254"/>
      <c r="N93" s="255"/>
      <c r="O93" s="255"/>
      <c r="P93" s="255"/>
      <c r="Q93" s="255"/>
      <c r="R93" s="255"/>
      <c r="S93" s="255"/>
      <c r="T93" s="256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T93" s="257" t="s">
        <v>146</v>
      </c>
      <c r="AU93" s="257" t="s">
        <v>83</v>
      </c>
      <c r="AV93" s="15" t="s">
        <v>142</v>
      </c>
      <c r="AW93" s="15" t="s">
        <v>33</v>
      </c>
      <c r="AX93" s="15" t="s">
        <v>80</v>
      </c>
      <c r="AY93" s="257" t="s">
        <v>135</v>
      </c>
    </row>
    <row r="94" s="2" customFormat="1" ht="62.7" customHeight="1">
      <c r="A94" s="39"/>
      <c r="B94" s="40"/>
      <c r="C94" s="207" t="s">
        <v>83</v>
      </c>
      <c r="D94" s="207" t="s">
        <v>137</v>
      </c>
      <c r="E94" s="208" t="s">
        <v>158</v>
      </c>
      <c r="F94" s="209" t="s">
        <v>159</v>
      </c>
      <c r="G94" s="210" t="s">
        <v>152</v>
      </c>
      <c r="H94" s="211">
        <v>132</v>
      </c>
      <c r="I94" s="212"/>
      <c r="J94" s="213">
        <f>ROUND(I94*H94,2)</f>
        <v>0</v>
      </c>
      <c r="K94" s="209" t="s">
        <v>141</v>
      </c>
      <c r="L94" s="45"/>
      <c r="M94" s="214" t="s">
        <v>19</v>
      </c>
      <c r="N94" s="215" t="s">
        <v>43</v>
      </c>
      <c r="O94" s="85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8" t="s">
        <v>142</v>
      </c>
      <c r="AT94" s="218" t="s">
        <v>137</v>
      </c>
      <c r="AU94" s="218" t="s">
        <v>83</v>
      </c>
      <c r="AY94" s="18" t="s">
        <v>135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80</v>
      </c>
      <c r="BK94" s="219">
        <f>ROUND(I94*H94,2)</f>
        <v>0</v>
      </c>
      <c r="BL94" s="18" t="s">
        <v>142</v>
      </c>
      <c r="BM94" s="218" t="s">
        <v>391</v>
      </c>
    </row>
    <row r="95" s="2" customFormat="1">
      <c r="A95" s="39"/>
      <c r="B95" s="40"/>
      <c r="C95" s="41"/>
      <c r="D95" s="220" t="s">
        <v>144</v>
      </c>
      <c r="E95" s="41"/>
      <c r="F95" s="221" t="s">
        <v>161</v>
      </c>
      <c r="G95" s="41"/>
      <c r="H95" s="41"/>
      <c r="I95" s="222"/>
      <c r="J95" s="41"/>
      <c r="K95" s="41"/>
      <c r="L95" s="45"/>
      <c r="M95" s="223"/>
      <c r="N95" s="22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83</v>
      </c>
    </row>
    <row r="96" s="13" customFormat="1">
      <c r="A96" s="13"/>
      <c r="B96" s="225"/>
      <c r="C96" s="226"/>
      <c r="D96" s="227" t="s">
        <v>146</v>
      </c>
      <c r="E96" s="228" t="s">
        <v>19</v>
      </c>
      <c r="F96" s="229" t="s">
        <v>392</v>
      </c>
      <c r="G96" s="226"/>
      <c r="H96" s="228" t="s">
        <v>19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146</v>
      </c>
      <c r="AU96" s="235" t="s">
        <v>83</v>
      </c>
      <c r="AV96" s="13" t="s">
        <v>80</v>
      </c>
      <c r="AW96" s="13" t="s">
        <v>33</v>
      </c>
      <c r="AX96" s="13" t="s">
        <v>72</v>
      </c>
      <c r="AY96" s="235" t="s">
        <v>135</v>
      </c>
    </row>
    <row r="97" s="14" customFormat="1">
      <c r="A97" s="14"/>
      <c r="B97" s="236"/>
      <c r="C97" s="237"/>
      <c r="D97" s="227" t="s">
        <v>146</v>
      </c>
      <c r="E97" s="238" t="s">
        <v>19</v>
      </c>
      <c r="F97" s="239" t="s">
        <v>390</v>
      </c>
      <c r="G97" s="237"/>
      <c r="H97" s="240">
        <v>117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146</v>
      </c>
      <c r="AU97" s="246" t="s">
        <v>83</v>
      </c>
      <c r="AV97" s="14" t="s">
        <v>83</v>
      </c>
      <c r="AW97" s="14" t="s">
        <v>33</v>
      </c>
      <c r="AX97" s="14" t="s">
        <v>72</v>
      </c>
      <c r="AY97" s="246" t="s">
        <v>135</v>
      </c>
    </row>
    <row r="98" s="13" customFormat="1">
      <c r="A98" s="13"/>
      <c r="B98" s="225"/>
      <c r="C98" s="226"/>
      <c r="D98" s="227" t="s">
        <v>146</v>
      </c>
      <c r="E98" s="228" t="s">
        <v>19</v>
      </c>
      <c r="F98" s="229" t="s">
        <v>393</v>
      </c>
      <c r="G98" s="226"/>
      <c r="H98" s="228" t="s">
        <v>19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146</v>
      </c>
      <c r="AU98" s="235" t="s">
        <v>83</v>
      </c>
      <c r="AV98" s="13" t="s">
        <v>80</v>
      </c>
      <c r="AW98" s="13" t="s">
        <v>33</v>
      </c>
      <c r="AX98" s="13" t="s">
        <v>72</v>
      </c>
      <c r="AY98" s="235" t="s">
        <v>135</v>
      </c>
    </row>
    <row r="99" s="14" customFormat="1">
      <c r="A99" s="14"/>
      <c r="B99" s="236"/>
      <c r="C99" s="237"/>
      <c r="D99" s="227" t="s">
        <v>146</v>
      </c>
      <c r="E99" s="238" t="s">
        <v>19</v>
      </c>
      <c r="F99" s="239" t="s">
        <v>394</v>
      </c>
      <c r="G99" s="237"/>
      <c r="H99" s="240">
        <v>15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146</v>
      </c>
      <c r="AU99" s="246" t="s">
        <v>83</v>
      </c>
      <c r="AV99" s="14" t="s">
        <v>83</v>
      </c>
      <c r="AW99" s="14" t="s">
        <v>33</v>
      </c>
      <c r="AX99" s="14" t="s">
        <v>72</v>
      </c>
      <c r="AY99" s="246" t="s">
        <v>135</v>
      </c>
    </row>
    <row r="100" s="15" customFormat="1">
      <c r="A100" s="15"/>
      <c r="B100" s="247"/>
      <c r="C100" s="248"/>
      <c r="D100" s="227" t="s">
        <v>146</v>
      </c>
      <c r="E100" s="249" t="s">
        <v>19</v>
      </c>
      <c r="F100" s="250" t="s">
        <v>149</v>
      </c>
      <c r="G100" s="248"/>
      <c r="H100" s="251">
        <v>132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7" t="s">
        <v>146</v>
      </c>
      <c r="AU100" s="257" t="s">
        <v>83</v>
      </c>
      <c r="AV100" s="15" t="s">
        <v>142</v>
      </c>
      <c r="AW100" s="15" t="s">
        <v>33</v>
      </c>
      <c r="AX100" s="15" t="s">
        <v>80</v>
      </c>
      <c r="AY100" s="257" t="s">
        <v>135</v>
      </c>
    </row>
    <row r="101" s="2" customFormat="1" ht="44.25" customHeight="1">
      <c r="A101" s="39"/>
      <c r="B101" s="40"/>
      <c r="C101" s="207" t="s">
        <v>157</v>
      </c>
      <c r="D101" s="207" t="s">
        <v>137</v>
      </c>
      <c r="E101" s="208" t="s">
        <v>277</v>
      </c>
      <c r="F101" s="209" t="s">
        <v>278</v>
      </c>
      <c r="G101" s="210" t="s">
        <v>152</v>
      </c>
      <c r="H101" s="211">
        <v>15</v>
      </c>
      <c r="I101" s="212"/>
      <c r="J101" s="213">
        <f>ROUND(I101*H101,2)</f>
        <v>0</v>
      </c>
      <c r="K101" s="209" t="s">
        <v>141</v>
      </c>
      <c r="L101" s="45"/>
      <c r="M101" s="214" t="s">
        <v>19</v>
      </c>
      <c r="N101" s="215" t="s">
        <v>43</v>
      </c>
      <c r="O101" s="85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8" t="s">
        <v>142</v>
      </c>
      <c r="AT101" s="218" t="s">
        <v>137</v>
      </c>
      <c r="AU101" s="218" t="s">
        <v>83</v>
      </c>
      <c r="AY101" s="18" t="s">
        <v>135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80</v>
      </c>
      <c r="BK101" s="219">
        <f>ROUND(I101*H101,2)</f>
        <v>0</v>
      </c>
      <c r="BL101" s="18" t="s">
        <v>142</v>
      </c>
      <c r="BM101" s="218" t="s">
        <v>395</v>
      </c>
    </row>
    <row r="102" s="2" customFormat="1">
      <c r="A102" s="39"/>
      <c r="B102" s="40"/>
      <c r="C102" s="41"/>
      <c r="D102" s="220" t="s">
        <v>144</v>
      </c>
      <c r="E102" s="41"/>
      <c r="F102" s="221" t="s">
        <v>280</v>
      </c>
      <c r="G102" s="41"/>
      <c r="H102" s="41"/>
      <c r="I102" s="222"/>
      <c r="J102" s="41"/>
      <c r="K102" s="41"/>
      <c r="L102" s="45"/>
      <c r="M102" s="223"/>
      <c r="N102" s="22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83</v>
      </c>
    </row>
    <row r="103" s="13" customFormat="1">
      <c r="A103" s="13"/>
      <c r="B103" s="225"/>
      <c r="C103" s="226"/>
      <c r="D103" s="227" t="s">
        <v>146</v>
      </c>
      <c r="E103" s="228" t="s">
        <v>19</v>
      </c>
      <c r="F103" s="229" t="s">
        <v>396</v>
      </c>
      <c r="G103" s="226"/>
      <c r="H103" s="228" t="s">
        <v>19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146</v>
      </c>
      <c r="AU103" s="235" t="s">
        <v>83</v>
      </c>
      <c r="AV103" s="13" t="s">
        <v>80</v>
      </c>
      <c r="AW103" s="13" t="s">
        <v>33</v>
      </c>
      <c r="AX103" s="13" t="s">
        <v>72</v>
      </c>
      <c r="AY103" s="235" t="s">
        <v>135</v>
      </c>
    </row>
    <row r="104" s="14" customFormat="1">
      <c r="A104" s="14"/>
      <c r="B104" s="236"/>
      <c r="C104" s="237"/>
      <c r="D104" s="227" t="s">
        <v>146</v>
      </c>
      <c r="E104" s="238" t="s">
        <v>19</v>
      </c>
      <c r="F104" s="239" t="s">
        <v>394</v>
      </c>
      <c r="G104" s="237"/>
      <c r="H104" s="240">
        <v>15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146</v>
      </c>
      <c r="AU104" s="246" t="s">
        <v>83</v>
      </c>
      <c r="AV104" s="14" t="s">
        <v>83</v>
      </c>
      <c r="AW104" s="14" t="s">
        <v>33</v>
      </c>
      <c r="AX104" s="14" t="s">
        <v>72</v>
      </c>
      <c r="AY104" s="246" t="s">
        <v>135</v>
      </c>
    </row>
    <row r="105" s="15" customFormat="1">
      <c r="A105" s="15"/>
      <c r="B105" s="247"/>
      <c r="C105" s="248"/>
      <c r="D105" s="227" t="s">
        <v>146</v>
      </c>
      <c r="E105" s="249" t="s">
        <v>19</v>
      </c>
      <c r="F105" s="250" t="s">
        <v>149</v>
      </c>
      <c r="G105" s="248"/>
      <c r="H105" s="251">
        <v>15</v>
      </c>
      <c r="I105" s="252"/>
      <c r="J105" s="248"/>
      <c r="K105" s="248"/>
      <c r="L105" s="253"/>
      <c r="M105" s="254"/>
      <c r="N105" s="255"/>
      <c r="O105" s="255"/>
      <c r="P105" s="255"/>
      <c r="Q105" s="255"/>
      <c r="R105" s="255"/>
      <c r="S105" s="255"/>
      <c r="T105" s="256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T105" s="257" t="s">
        <v>146</v>
      </c>
      <c r="AU105" s="257" t="s">
        <v>83</v>
      </c>
      <c r="AV105" s="15" t="s">
        <v>142</v>
      </c>
      <c r="AW105" s="15" t="s">
        <v>33</v>
      </c>
      <c r="AX105" s="15" t="s">
        <v>80</v>
      </c>
      <c r="AY105" s="257" t="s">
        <v>135</v>
      </c>
    </row>
    <row r="106" s="2" customFormat="1" ht="62.7" customHeight="1">
      <c r="A106" s="39"/>
      <c r="B106" s="40"/>
      <c r="C106" s="207" t="s">
        <v>142</v>
      </c>
      <c r="D106" s="207" t="s">
        <v>137</v>
      </c>
      <c r="E106" s="208" t="s">
        <v>281</v>
      </c>
      <c r="F106" s="209" t="s">
        <v>282</v>
      </c>
      <c r="G106" s="210" t="s">
        <v>152</v>
      </c>
      <c r="H106" s="211">
        <v>15</v>
      </c>
      <c r="I106" s="212"/>
      <c r="J106" s="213">
        <f>ROUND(I106*H106,2)</f>
        <v>0</v>
      </c>
      <c r="K106" s="209" t="s">
        <v>141</v>
      </c>
      <c r="L106" s="45"/>
      <c r="M106" s="214" t="s">
        <v>19</v>
      </c>
      <c r="N106" s="215" t="s">
        <v>43</v>
      </c>
      <c r="O106" s="85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8" t="s">
        <v>142</v>
      </c>
      <c r="AT106" s="218" t="s">
        <v>137</v>
      </c>
      <c r="AU106" s="218" t="s">
        <v>83</v>
      </c>
      <c r="AY106" s="18" t="s">
        <v>135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8" t="s">
        <v>80</v>
      </c>
      <c r="BK106" s="219">
        <f>ROUND(I106*H106,2)</f>
        <v>0</v>
      </c>
      <c r="BL106" s="18" t="s">
        <v>142</v>
      </c>
      <c r="BM106" s="218" t="s">
        <v>397</v>
      </c>
    </row>
    <row r="107" s="2" customFormat="1">
      <c r="A107" s="39"/>
      <c r="B107" s="40"/>
      <c r="C107" s="41"/>
      <c r="D107" s="220" t="s">
        <v>144</v>
      </c>
      <c r="E107" s="41"/>
      <c r="F107" s="221" t="s">
        <v>284</v>
      </c>
      <c r="G107" s="41"/>
      <c r="H107" s="41"/>
      <c r="I107" s="222"/>
      <c r="J107" s="41"/>
      <c r="K107" s="41"/>
      <c r="L107" s="45"/>
      <c r="M107" s="223"/>
      <c r="N107" s="22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144</v>
      </c>
      <c r="AU107" s="18" t="s">
        <v>83</v>
      </c>
    </row>
    <row r="108" s="13" customFormat="1">
      <c r="A108" s="13"/>
      <c r="B108" s="225"/>
      <c r="C108" s="226"/>
      <c r="D108" s="227" t="s">
        <v>146</v>
      </c>
      <c r="E108" s="228" t="s">
        <v>19</v>
      </c>
      <c r="F108" s="229" t="s">
        <v>396</v>
      </c>
      <c r="G108" s="226"/>
      <c r="H108" s="228" t="s">
        <v>19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146</v>
      </c>
      <c r="AU108" s="235" t="s">
        <v>83</v>
      </c>
      <c r="AV108" s="13" t="s">
        <v>80</v>
      </c>
      <c r="AW108" s="13" t="s">
        <v>33</v>
      </c>
      <c r="AX108" s="13" t="s">
        <v>72</v>
      </c>
      <c r="AY108" s="235" t="s">
        <v>135</v>
      </c>
    </row>
    <row r="109" s="14" customFormat="1">
      <c r="A109" s="14"/>
      <c r="B109" s="236"/>
      <c r="C109" s="237"/>
      <c r="D109" s="227" t="s">
        <v>146</v>
      </c>
      <c r="E109" s="238" t="s">
        <v>19</v>
      </c>
      <c r="F109" s="239" t="s">
        <v>394</v>
      </c>
      <c r="G109" s="237"/>
      <c r="H109" s="240">
        <v>15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146</v>
      </c>
      <c r="AU109" s="246" t="s">
        <v>83</v>
      </c>
      <c r="AV109" s="14" t="s">
        <v>83</v>
      </c>
      <c r="AW109" s="14" t="s">
        <v>33</v>
      </c>
      <c r="AX109" s="14" t="s">
        <v>72</v>
      </c>
      <c r="AY109" s="246" t="s">
        <v>135</v>
      </c>
    </row>
    <row r="110" s="15" customFormat="1">
      <c r="A110" s="15"/>
      <c r="B110" s="247"/>
      <c r="C110" s="248"/>
      <c r="D110" s="227" t="s">
        <v>146</v>
      </c>
      <c r="E110" s="249" t="s">
        <v>19</v>
      </c>
      <c r="F110" s="250" t="s">
        <v>149</v>
      </c>
      <c r="G110" s="248"/>
      <c r="H110" s="251">
        <v>15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7" t="s">
        <v>146</v>
      </c>
      <c r="AU110" s="257" t="s">
        <v>83</v>
      </c>
      <c r="AV110" s="15" t="s">
        <v>142</v>
      </c>
      <c r="AW110" s="15" t="s">
        <v>33</v>
      </c>
      <c r="AX110" s="15" t="s">
        <v>80</v>
      </c>
      <c r="AY110" s="257" t="s">
        <v>135</v>
      </c>
    </row>
    <row r="111" s="2" customFormat="1" ht="33" customHeight="1">
      <c r="A111" s="39"/>
      <c r="B111" s="40"/>
      <c r="C111" s="207" t="s">
        <v>170</v>
      </c>
      <c r="D111" s="207" t="s">
        <v>137</v>
      </c>
      <c r="E111" s="208" t="s">
        <v>285</v>
      </c>
      <c r="F111" s="209" t="s">
        <v>286</v>
      </c>
      <c r="G111" s="210" t="s">
        <v>140</v>
      </c>
      <c r="H111" s="211">
        <v>82.400000000000006</v>
      </c>
      <c r="I111" s="212"/>
      <c r="J111" s="213">
        <f>ROUND(I111*H111,2)</f>
        <v>0</v>
      </c>
      <c r="K111" s="209" t="s">
        <v>141</v>
      </c>
      <c r="L111" s="45"/>
      <c r="M111" s="214" t="s">
        <v>19</v>
      </c>
      <c r="N111" s="215" t="s">
        <v>43</v>
      </c>
      <c r="O111" s="85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142</v>
      </c>
      <c r="AT111" s="218" t="s">
        <v>137</v>
      </c>
      <c r="AU111" s="218" t="s">
        <v>83</v>
      </c>
      <c r="AY111" s="18" t="s">
        <v>135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80</v>
      </c>
      <c r="BK111" s="219">
        <f>ROUND(I111*H111,2)</f>
        <v>0</v>
      </c>
      <c r="BL111" s="18" t="s">
        <v>142</v>
      </c>
      <c r="BM111" s="218" t="s">
        <v>398</v>
      </c>
    </row>
    <row r="112" s="2" customFormat="1">
      <c r="A112" s="39"/>
      <c r="B112" s="40"/>
      <c r="C112" s="41"/>
      <c r="D112" s="220" t="s">
        <v>144</v>
      </c>
      <c r="E112" s="41"/>
      <c r="F112" s="221" t="s">
        <v>288</v>
      </c>
      <c r="G112" s="41"/>
      <c r="H112" s="41"/>
      <c r="I112" s="222"/>
      <c r="J112" s="41"/>
      <c r="K112" s="41"/>
      <c r="L112" s="45"/>
      <c r="M112" s="223"/>
      <c r="N112" s="22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144</v>
      </c>
      <c r="AU112" s="18" t="s">
        <v>83</v>
      </c>
    </row>
    <row r="113" s="13" customFormat="1">
      <c r="A113" s="13"/>
      <c r="B113" s="225"/>
      <c r="C113" s="226"/>
      <c r="D113" s="227" t="s">
        <v>146</v>
      </c>
      <c r="E113" s="228" t="s">
        <v>19</v>
      </c>
      <c r="F113" s="229" t="s">
        <v>399</v>
      </c>
      <c r="G113" s="226"/>
      <c r="H113" s="228" t="s">
        <v>19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146</v>
      </c>
      <c r="AU113" s="235" t="s">
        <v>83</v>
      </c>
      <c r="AV113" s="13" t="s">
        <v>80</v>
      </c>
      <c r="AW113" s="13" t="s">
        <v>33</v>
      </c>
      <c r="AX113" s="13" t="s">
        <v>72</v>
      </c>
      <c r="AY113" s="235" t="s">
        <v>135</v>
      </c>
    </row>
    <row r="114" s="14" customFormat="1">
      <c r="A114" s="14"/>
      <c r="B114" s="236"/>
      <c r="C114" s="237"/>
      <c r="D114" s="227" t="s">
        <v>146</v>
      </c>
      <c r="E114" s="238" t="s">
        <v>19</v>
      </c>
      <c r="F114" s="239" t="s">
        <v>400</v>
      </c>
      <c r="G114" s="237"/>
      <c r="H114" s="240">
        <v>82.400000000000006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146</v>
      </c>
      <c r="AU114" s="246" t="s">
        <v>83</v>
      </c>
      <c r="AV114" s="14" t="s">
        <v>83</v>
      </c>
      <c r="AW114" s="14" t="s">
        <v>33</v>
      </c>
      <c r="AX114" s="14" t="s">
        <v>72</v>
      </c>
      <c r="AY114" s="246" t="s">
        <v>135</v>
      </c>
    </row>
    <row r="115" s="15" customFormat="1">
      <c r="A115" s="15"/>
      <c r="B115" s="247"/>
      <c r="C115" s="248"/>
      <c r="D115" s="227" t="s">
        <v>146</v>
      </c>
      <c r="E115" s="249" t="s">
        <v>19</v>
      </c>
      <c r="F115" s="250" t="s">
        <v>149</v>
      </c>
      <c r="G115" s="248"/>
      <c r="H115" s="251">
        <v>82.400000000000006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146</v>
      </c>
      <c r="AU115" s="257" t="s">
        <v>83</v>
      </c>
      <c r="AV115" s="15" t="s">
        <v>142</v>
      </c>
      <c r="AW115" s="15" t="s">
        <v>33</v>
      </c>
      <c r="AX115" s="15" t="s">
        <v>80</v>
      </c>
      <c r="AY115" s="257" t="s">
        <v>135</v>
      </c>
    </row>
    <row r="116" s="2" customFormat="1" ht="37.8" customHeight="1">
      <c r="A116" s="39"/>
      <c r="B116" s="40"/>
      <c r="C116" s="207" t="s">
        <v>177</v>
      </c>
      <c r="D116" s="207" t="s">
        <v>137</v>
      </c>
      <c r="E116" s="208" t="s">
        <v>184</v>
      </c>
      <c r="F116" s="209" t="s">
        <v>185</v>
      </c>
      <c r="G116" s="210" t="s">
        <v>152</v>
      </c>
      <c r="H116" s="211">
        <v>117</v>
      </c>
      <c r="I116" s="212"/>
      <c r="J116" s="213">
        <f>ROUND(I116*H116,2)</f>
        <v>0</v>
      </c>
      <c r="K116" s="209" t="s">
        <v>141</v>
      </c>
      <c r="L116" s="45"/>
      <c r="M116" s="214" t="s">
        <v>19</v>
      </c>
      <c r="N116" s="215" t="s">
        <v>43</v>
      </c>
      <c r="O116" s="85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8" t="s">
        <v>142</v>
      </c>
      <c r="AT116" s="218" t="s">
        <v>137</v>
      </c>
      <c r="AU116" s="218" t="s">
        <v>83</v>
      </c>
      <c r="AY116" s="18" t="s">
        <v>135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80</v>
      </c>
      <c r="BK116" s="219">
        <f>ROUND(I116*H116,2)</f>
        <v>0</v>
      </c>
      <c r="BL116" s="18" t="s">
        <v>142</v>
      </c>
      <c r="BM116" s="218" t="s">
        <v>401</v>
      </c>
    </row>
    <row r="117" s="2" customFormat="1">
      <c r="A117" s="39"/>
      <c r="B117" s="40"/>
      <c r="C117" s="41"/>
      <c r="D117" s="220" t="s">
        <v>144</v>
      </c>
      <c r="E117" s="41"/>
      <c r="F117" s="221" t="s">
        <v>187</v>
      </c>
      <c r="G117" s="41"/>
      <c r="H117" s="41"/>
      <c r="I117" s="222"/>
      <c r="J117" s="41"/>
      <c r="K117" s="41"/>
      <c r="L117" s="45"/>
      <c r="M117" s="223"/>
      <c r="N117" s="224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144</v>
      </c>
      <c r="AU117" s="18" t="s">
        <v>83</v>
      </c>
    </row>
    <row r="118" s="13" customFormat="1">
      <c r="A118" s="13"/>
      <c r="B118" s="225"/>
      <c r="C118" s="226"/>
      <c r="D118" s="227" t="s">
        <v>146</v>
      </c>
      <c r="E118" s="228" t="s">
        <v>19</v>
      </c>
      <c r="F118" s="229" t="s">
        <v>402</v>
      </c>
      <c r="G118" s="226"/>
      <c r="H118" s="228" t="s">
        <v>19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146</v>
      </c>
      <c r="AU118" s="235" t="s">
        <v>83</v>
      </c>
      <c r="AV118" s="13" t="s">
        <v>80</v>
      </c>
      <c r="AW118" s="13" t="s">
        <v>33</v>
      </c>
      <c r="AX118" s="13" t="s">
        <v>72</v>
      </c>
      <c r="AY118" s="235" t="s">
        <v>135</v>
      </c>
    </row>
    <row r="119" s="14" customFormat="1">
      <c r="A119" s="14"/>
      <c r="B119" s="236"/>
      <c r="C119" s="237"/>
      <c r="D119" s="227" t="s">
        <v>146</v>
      </c>
      <c r="E119" s="238" t="s">
        <v>19</v>
      </c>
      <c r="F119" s="239" t="s">
        <v>390</v>
      </c>
      <c r="G119" s="237"/>
      <c r="H119" s="240">
        <v>117</v>
      </c>
      <c r="I119" s="241"/>
      <c r="J119" s="237"/>
      <c r="K119" s="237"/>
      <c r="L119" s="242"/>
      <c r="M119" s="243"/>
      <c r="N119" s="244"/>
      <c r="O119" s="244"/>
      <c r="P119" s="244"/>
      <c r="Q119" s="244"/>
      <c r="R119" s="244"/>
      <c r="S119" s="244"/>
      <c r="T119" s="245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6" t="s">
        <v>146</v>
      </c>
      <c r="AU119" s="246" t="s">
        <v>83</v>
      </c>
      <c r="AV119" s="14" t="s">
        <v>83</v>
      </c>
      <c r="AW119" s="14" t="s">
        <v>33</v>
      </c>
      <c r="AX119" s="14" t="s">
        <v>72</v>
      </c>
      <c r="AY119" s="246" t="s">
        <v>135</v>
      </c>
    </row>
    <row r="120" s="15" customFormat="1">
      <c r="A120" s="15"/>
      <c r="B120" s="247"/>
      <c r="C120" s="248"/>
      <c r="D120" s="227" t="s">
        <v>146</v>
      </c>
      <c r="E120" s="249" t="s">
        <v>19</v>
      </c>
      <c r="F120" s="250" t="s">
        <v>149</v>
      </c>
      <c r="G120" s="248"/>
      <c r="H120" s="251">
        <v>117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7" t="s">
        <v>146</v>
      </c>
      <c r="AU120" s="257" t="s">
        <v>83</v>
      </c>
      <c r="AV120" s="15" t="s">
        <v>142</v>
      </c>
      <c r="AW120" s="15" t="s">
        <v>33</v>
      </c>
      <c r="AX120" s="15" t="s">
        <v>80</v>
      </c>
      <c r="AY120" s="257" t="s">
        <v>135</v>
      </c>
    </row>
    <row r="121" s="2" customFormat="1" ht="33" customHeight="1">
      <c r="A121" s="39"/>
      <c r="B121" s="40"/>
      <c r="C121" s="207" t="s">
        <v>183</v>
      </c>
      <c r="D121" s="207" t="s">
        <v>137</v>
      </c>
      <c r="E121" s="208" t="s">
        <v>216</v>
      </c>
      <c r="F121" s="209" t="s">
        <v>217</v>
      </c>
      <c r="G121" s="210" t="s">
        <v>140</v>
      </c>
      <c r="H121" s="211">
        <v>140.09999999999999</v>
      </c>
      <c r="I121" s="212"/>
      <c r="J121" s="213">
        <f>ROUND(I121*H121,2)</f>
        <v>0</v>
      </c>
      <c r="K121" s="209" t="s">
        <v>141</v>
      </c>
      <c r="L121" s="45"/>
      <c r="M121" s="214" t="s">
        <v>19</v>
      </c>
      <c r="N121" s="215" t="s">
        <v>43</v>
      </c>
      <c r="O121" s="85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8" t="s">
        <v>142</v>
      </c>
      <c r="AT121" s="218" t="s">
        <v>137</v>
      </c>
      <c r="AU121" s="218" t="s">
        <v>83</v>
      </c>
      <c r="AY121" s="18" t="s">
        <v>135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80</v>
      </c>
      <c r="BK121" s="219">
        <f>ROUND(I121*H121,2)</f>
        <v>0</v>
      </c>
      <c r="BL121" s="18" t="s">
        <v>142</v>
      </c>
      <c r="BM121" s="218" t="s">
        <v>403</v>
      </c>
    </row>
    <row r="122" s="2" customFormat="1">
      <c r="A122" s="39"/>
      <c r="B122" s="40"/>
      <c r="C122" s="41"/>
      <c r="D122" s="220" t="s">
        <v>144</v>
      </c>
      <c r="E122" s="41"/>
      <c r="F122" s="221" t="s">
        <v>219</v>
      </c>
      <c r="G122" s="41"/>
      <c r="H122" s="41"/>
      <c r="I122" s="222"/>
      <c r="J122" s="41"/>
      <c r="K122" s="41"/>
      <c r="L122" s="45"/>
      <c r="M122" s="223"/>
      <c r="N122" s="22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83</v>
      </c>
    </row>
    <row r="123" s="13" customFormat="1">
      <c r="A123" s="13"/>
      <c r="B123" s="225"/>
      <c r="C123" s="226"/>
      <c r="D123" s="227" t="s">
        <v>146</v>
      </c>
      <c r="E123" s="228" t="s">
        <v>19</v>
      </c>
      <c r="F123" s="229" t="s">
        <v>404</v>
      </c>
      <c r="G123" s="226"/>
      <c r="H123" s="228" t="s">
        <v>19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146</v>
      </c>
      <c r="AU123" s="235" t="s">
        <v>83</v>
      </c>
      <c r="AV123" s="13" t="s">
        <v>80</v>
      </c>
      <c r="AW123" s="13" t="s">
        <v>33</v>
      </c>
      <c r="AX123" s="13" t="s">
        <v>72</v>
      </c>
      <c r="AY123" s="235" t="s">
        <v>135</v>
      </c>
    </row>
    <row r="124" s="14" customFormat="1">
      <c r="A124" s="14"/>
      <c r="B124" s="236"/>
      <c r="C124" s="237"/>
      <c r="D124" s="227" t="s">
        <v>146</v>
      </c>
      <c r="E124" s="238" t="s">
        <v>19</v>
      </c>
      <c r="F124" s="239" t="s">
        <v>405</v>
      </c>
      <c r="G124" s="237"/>
      <c r="H124" s="240">
        <v>97.799999999999997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146</v>
      </c>
      <c r="AU124" s="246" t="s">
        <v>83</v>
      </c>
      <c r="AV124" s="14" t="s">
        <v>83</v>
      </c>
      <c r="AW124" s="14" t="s">
        <v>33</v>
      </c>
      <c r="AX124" s="14" t="s">
        <v>72</v>
      </c>
      <c r="AY124" s="246" t="s">
        <v>135</v>
      </c>
    </row>
    <row r="125" s="13" customFormat="1">
      <c r="A125" s="13"/>
      <c r="B125" s="225"/>
      <c r="C125" s="226"/>
      <c r="D125" s="227" t="s">
        <v>146</v>
      </c>
      <c r="E125" s="228" t="s">
        <v>19</v>
      </c>
      <c r="F125" s="229" t="s">
        <v>406</v>
      </c>
      <c r="G125" s="226"/>
      <c r="H125" s="228" t="s">
        <v>19</v>
      </c>
      <c r="I125" s="230"/>
      <c r="J125" s="226"/>
      <c r="K125" s="226"/>
      <c r="L125" s="231"/>
      <c r="M125" s="232"/>
      <c r="N125" s="233"/>
      <c r="O125" s="233"/>
      <c r="P125" s="233"/>
      <c r="Q125" s="233"/>
      <c r="R125" s="233"/>
      <c r="S125" s="233"/>
      <c r="T125" s="234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5" t="s">
        <v>146</v>
      </c>
      <c r="AU125" s="235" t="s">
        <v>83</v>
      </c>
      <c r="AV125" s="13" t="s">
        <v>80</v>
      </c>
      <c r="AW125" s="13" t="s">
        <v>33</v>
      </c>
      <c r="AX125" s="13" t="s">
        <v>72</v>
      </c>
      <c r="AY125" s="235" t="s">
        <v>135</v>
      </c>
    </row>
    <row r="126" s="14" customFormat="1">
      <c r="A126" s="14"/>
      <c r="B126" s="236"/>
      <c r="C126" s="237"/>
      <c r="D126" s="227" t="s">
        <v>146</v>
      </c>
      <c r="E126" s="238" t="s">
        <v>19</v>
      </c>
      <c r="F126" s="239" t="s">
        <v>407</v>
      </c>
      <c r="G126" s="237"/>
      <c r="H126" s="240">
        <v>42.299999999999997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146</v>
      </c>
      <c r="AU126" s="246" t="s">
        <v>83</v>
      </c>
      <c r="AV126" s="14" t="s">
        <v>83</v>
      </c>
      <c r="AW126" s="14" t="s">
        <v>33</v>
      </c>
      <c r="AX126" s="14" t="s">
        <v>72</v>
      </c>
      <c r="AY126" s="246" t="s">
        <v>135</v>
      </c>
    </row>
    <row r="127" s="15" customFormat="1">
      <c r="A127" s="15"/>
      <c r="B127" s="247"/>
      <c r="C127" s="248"/>
      <c r="D127" s="227" t="s">
        <v>146</v>
      </c>
      <c r="E127" s="249" t="s">
        <v>19</v>
      </c>
      <c r="F127" s="250" t="s">
        <v>149</v>
      </c>
      <c r="G127" s="248"/>
      <c r="H127" s="251">
        <v>140.09999999999999</v>
      </c>
      <c r="I127" s="252"/>
      <c r="J127" s="248"/>
      <c r="K127" s="248"/>
      <c r="L127" s="253"/>
      <c r="M127" s="254"/>
      <c r="N127" s="255"/>
      <c r="O127" s="255"/>
      <c r="P127" s="255"/>
      <c r="Q127" s="255"/>
      <c r="R127" s="255"/>
      <c r="S127" s="255"/>
      <c r="T127" s="256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7" t="s">
        <v>146</v>
      </c>
      <c r="AU127" s="257" t="s">
        <v>83</v>
      </c>
      <c r="AV127" s="15" t="s">
        <v>142</v>
      </c>
      <c r="AW127" s="15" t="s">
        <v>33</v>
      </c>
      <c r="AX127" s="15" t="s">
        <v>80</v>
      </c>
      <c r="AY127" s="257" t="s">
        <v>135</v>
      </c>
    </row>
    <row r="128" s="12" customFormat="1" ht="22.8" customHeight="1">
      <c r="A128" s="12"/>
      <c r="B128" s="191"/>
      <c r="C128" s="192"/>
      <c r="D128" s="193" t="s">
        <v>71</v>
      </c>
      <c r="E128" s="205" t="s">
        <v>83</v>
      </c>
      <c r="F128" s="205" t="s">
        <v>408</v>
      </c>
      <c r="G128" s="192"/>
      <c r="H128" s="192"/>
      <c r="I128" s="195"/>
      <c r="J128" s="206">
        <f>BK128</f>
        <v>0</v>
      </c>
      <c r="K128" s="192"/>
      <c r="L128" s="197"/>
      <c r="M128" s="198"/>
      <c r="N128" s="199"/>
      <c r="O128" s="199"/>
      <c r="P128" s="200">
        <f>SUM(P129:P135)</f>
        <v>0</v>
      </c>
      <c r="Q128" s="199"/>
      <c r="R128" s="200">
        <f>SUM(R129:R135)</f>
        <v>9.5377278999999984</v>
      </c>
      <c r="S128" s="199"/>
      <c r="T128" s="201">
        <f>SUM(T129:T135)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2" t="s">
        <v>80</v>
      </c>
      <c r="AT128" s="203" t="s">
        <v>71</v>
      </c>
      <c r="AU128" s="203" t="s">
        <v>80</v>
      </c>
      <c r="AY128" s="202" t="s">
        <v>135</v>
      </c>
      <c r="BK128" s="204">
        <f>SUM(BK129:BK135)</f>
        <v>0</v>
      </c>
    </row>
    <row r="129" s="2" customFormat="1" ht="24.15" customHeight="1">
      <c r="A129" s="39"/>
      <c r="B129" s="40"/>
      <c r="C129" s="207" t="s">
        <v>189</v>
      </c>
      <c r="D129" s="207" t="s">
        <v>137</v>
      </c>
      <c r="E129" s="208" t="s">
        <v>409</v>
      </c>
      <c r="F129" s="209" t="s">
        <v>410</v>
      </c>
      <c r="G129" s="210" t="s">
        <v>152</v>
      </c>
      <c r="H129" s="211">
        <v>4.1449999999999996</v>
      </c>
      <c r="I129" s="212"/>
      <c r="J129" s="213">
        <f>ROUND(I129*H129,2)</f>
        <v>0</v>
      </c>
      <c r="K129" s="209" t="s">
        <v>141</v>
      </c>
      <c r="L129" s="45"/>
      <c r="M129" s="214" t="s">
        <v>19</v>
      </c>
      <c r="N129" s="215" t="s">
        <v>43</v>
      </c>
      <c r="O129" s="85"/>
      <c r="P129" s="216">
        <f>O129*H129</f>
        <v>0</v>
      </c>
      <c r="Q129" s="216">
        <v>2.3010199999999998</v>
      </c>
      <c r="R129" s="216">
        <f>Q129*H129</f>
        <v>9.5377278999999984</v>
      </c>
      <c r="S129" s="216">
        <v>0</v>
      </c>
      <c r="T129" s="21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8" t="s">
        <v>142</v>
      </c>
      <c r="AT129" s="218" t="s">
        <v>137</v>
      </c>
      <c r="AU129" s="218" t="s">
        <v>83</v>
      </c>
      <c r="AY129" s="18" t="s">
        <v>135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8" t="s">
        <v>80</v>
      </c>
      <c r="BK129" s="219">
        <f>ROUND(I129*H129,2)</f>
        <v>0</v>
      </c>
      <c r="BL129" s="18" t="s">
        <v>142</v>
      </c>
      <c r="BM129" s="218" t="s">
        <v>411</v>
      </c>
    </row>
    <row r="130" s="2" customFormat="1">
      <c r="A130" s="39"/>
      <c r="B130" s="40"/>
      <c r="C130" s="41"/>
      <c r="D130" s="220" t="s">
        <v>144</v>
      </c>
      <c r="E130" s="41"/>
      <c r="F130" s="221" t="s">
        <v>412</v>
      </c>
      <c r="G130" s="41"/>
      <c r="H130" s="41"/>
      <c r="I130" s="222"/>
      <c r="J130" s="41"/>
      <c r="K130" s="41"/>
      <c r="L130" s="45"/>
      <c r="M130" s="223"/>
      <c r="N130" s="224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144</v>
      </c>
      <c r="AU130" s="18" t="s">
        <v>83</v>
      </c>
    </row>
    <row r="131" s="13" customFormat="1">
      <c r="A131" s="13"/>
      <c r="B131" s="225"/>
      <c r="C131" s="226"/>
      <c r="D131" s="227" t="s">
        <v>146</v>
      </c>
      <c r="E131" s="228" t="s">
        <v>19</v>
      </c>
      <c r="F131" s="229" t="s">
        <v>413</v>
      </c>
      <c r="G131" s="226"/>
      <c r="H131" s="228" t="s">
        <v>19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146</v>
      </c>
      <c r="AU131" s="235" t="s">
        <v>83</v>
      </c>
      <c r="AV131" s="13" t="s">
        <v>80</v>
      </c>
      <c r="AW131" s="13" t="s">
        <v>33</v>
      </c>
      <c r="AX131" s="13" t="s">
        <v>72</v>
      </c>
      <c r="AY131" s="235" t="s">
        <v>135</v>
      </c>
    </row>
    <row r="132" s="14" customFormat="1">
      <c r="A132" s="14"/>
      <c r="B132" s="236"/>
      <c r="C132" s="237"/>
      <c r="D132" s="227" t="s">
        <v>146</v>
      </c>
      <c r="E132" s="238" t="s">
        <v>19</v>
      </c>
      <c r="F132" s="239" t="s">
        <v>414</v>
      </c>
      <c r="G132" s="237"/>
      <c r="H132" s="240">
        <v>1.1200000000000001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146</v>
      </c>
      <c r="AU132" s="246" t="s">
        <v>83</v>
      </c>
      <c r="AV132" s="14" t="s">
        <v>83</v>
      </c>
      <c r="AW132" s="14" t="s">
        <v>33</v>
      </c>
      <c r="AX132" s="14" t="s">
        <v>72</v>
      </c>
      <c r="AY132" s="246" t="s">
        <v>135</v>
      </c>
    </row>
    <row r="133" s="13" customFormat="1">
      <c r="A133" s="13"/>
      <c r="B133" s="225"/>
      <c r="C133" s="226"/>
      <c r="D133" s="227" t="s">
        <v>146</v>
      </c>
      <c r="E133" s="228" t="s">
        <v>19</v>
      </c>
      <c r="F133" s="229" t="s">
        <v>415</v>
      </c>
      <c r="G133" s="226"/>
      <c r="H133" s="228" t="s">
        <v>19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146</v>
      </c>
      <c r="AU133" s="235" t="s">
        <v>83</v>
      </c>
      <c r="AV133" s="13" t="s">
        <v>80</v>
      </c>
      <c r="AW133" s="13" t="s">
        <v>33</v>
      </c>
      <c r="AX133" s="13" t="s">
        <v>72</v>
      </c>
      <c r="AY133" s="235" t="s">
        <v>135</v>
      </c>
    </row>
    <row r="134" s="14" customFormat="1">
      <c r="A134" s="14"/>
      <c r="B134" s="236"/>
      <c r="C134" s="237"/>
      <c r="D134" s="227" t="s">
        <v>146</v>
      </c>
      <c r="E134" s="238" t="s">
        <v>19</v>
      </c>
      <c r="F134" s="239" t="s">
        <v>416</v>
      </c>
      <c r="G134" s="237"/>
      <c r="H134" s="240">
        <v>3.0249999999999999</v>
      </c>
      <c r="I134" s="241"/>
      <c r="J134" s="237"/>
      <c r="K134" s="237"/>
      <c r="L134" s="242"/>
      <c r="M134" s="243"/>
      <c r="N134" s="244"/>
      <c r="O134" s="244"/>
      <c r="P134" s="244"/>
      <c r="Q134" s="244"/>
      <c r="R134" s="244"/>
      <c r="S134" s="244"/>
      <c r="T134" s="24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6" t="s">
        <v>146</v>
      </c>
      <c r="AU134" s="246" t="s">
        <v>83</v>
      </c>
      <c r="AV134" s="14" t="s">
        <v>83</v>
      </c>
      <c r="AW134" s="14" t="s">
        <v>33</v>
      </c>
      <c r="AX134" s="14" t="s">
        <v>72</v>
      </c>
      <c r="AY134" s="246" t="s">
        <v>135</v>
      </c>
    </row>
    <row r="135" s="15" customFormat="1">
      <c r="A135" s="15"/>
      <c r="B135" s="247"/>
      <c r="C135" s="248"/>
      <c r="D135" s="227" t="s">
        <v>146</v>
      </c>
      <c r="E135" s="249" t="s">
        <v>19</v>
      </c>
      <c r="F135" s="250" t="s">
        <v>149</v>
      </c>
      <c r="G135" s="248"/>
      <c r="H135" s="251">
        <v>4.1449999999999996</v>
      </c>
      <c r="I135" s="252"/>
      <c r="J135" s="248"/>
      <c r="K135" s="248"/>
      <c r="L135" s="253"/>
      <c r="M135" s="254"/>
      <c r="N135" s="255"/>
      <c r="O135" s="255"/>
      <c r="P135" s="255"/>
      <c r="Q135" s="255"/>
      <c r="R135" s="255"/>
      <c r="S135" s="255"/>
      <c r="T135" s="256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7" t="s">
        <v>146</v>
      </c>
      <c r="AU135" s="257" t="s">
        <v>83</v>
      </c>
      <c r="AV135" s="15" t="s">
        <v>142</v>
      </c>
      <c r="AW135" s="15" t="s">
        <v>33</v>
      </c>
      <c r="AX135" s="15" t="s">
        <v>80</v>
      </c>
      <c r="AY135" s="257" t="s">
        <v>135</v>
      </c>
    </row>
    <row r="136" s="12" customFormat="1" ht="22.8" customHeight="1">
      <c r="A136" s="12"/>
      <c r="B136" s="191"/>
      <c r="C136" s="192"/>
      <c r="D136" s="193" t="s">
        <v>71</v>
      </c>
      <c r="E136" s="205" t="s">
        <v>157</v>
      </c>
      <c r="F136" s="205" t="s">
        <v>417</v>
      </c>
      <c r="G136" s="192"/>
      <c r="H136" s="192"/>
      <c r="I136" s="195"/>
      <c r="J136" s="206">
        <f>BK136</f>
        <v>0</v>
      </c>
      <c r="K136" s="192"/>
      <c r="L136" s="197"/>
      <c r="M136" s="198"/>
      <c r="N136" s="199"/>
      <c r="O136" s="199"/>
      <c r="P136" s="200">
        <f>SUM(P137:P266)</f>
        <v>0</v>
      </c>
      <c r="Q136" s="199"/>
      <c r="R136" s="200">
        <f>SUM(R137:R266)</f>
        <v>325.58205615999998</v>
      </c>
      <c r="S136" s="199"/>
      <c r="T136" s="201">
        <f>SUM(T137:T266)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2" t="s">
        <v>80</v>
      </c>
      <c r="AT136" s="203" t="s">
        <v>71</v>
      </c>
      <c r="AU136" s="203" t="s">
        <v>80</v>
      </c>
      <c r="AY136" s="202" t="s">
        <v>135</v>
      </c>
      <c r="BK136" s="204">
        <f>SUM(BK137:BK266)</f>
        <v>0</v>
      </c>
    </row>
    <row r="137" s="2" customFormat="1" ht="66.75" customHeight="1">
      <c r="A137" s="39"/>
      <c r="B137" s="40"/>
      <c r="C137" s="207" t="s">
        <v>196</v>
      </c>
      <c r="D137" s="207" t="s">
        <v>137</v>
      </c>
      <c r="E137" s="208" t="s">
        <v>418</v>
      </c>
      <c r="F137" s="209" t="s">
        <v>419</v>
      </c>
      <c r="G137" s="210" t="s">
        <v>152</v>
      </c>
      <c r="H137" s="211">
        <v>56.119999999999997</v>
      </c>
      <c r="I137" s="212"/>
      <c r="J137" s="213">
        <f>ROUND(I137*H137,2)</f>
        <v>0</v>
      </c>
      <c r="K137" s="209" t="s">
        <v>141</v>
      </c>
      <c r="L137" s="45"/>
      <c r="M137" s="214" t="s">
        <v>19</v>
      </c>
      <c r="N137" s="215" t="s">
        <v>43</v>
      </c>
      <c r="O137" s="85"/>
      <c r="P137" s="216">
        <f>O137*H137</f>
        <v>0</v>
      </c>
      <c r="Q137" s="216">
        <v>2.7919499999999999</v>
      </c>
      <c r="R137" s="216">
        <f>Q137*H137</f>
        <v>156.68423399999998</v>
      </c>
      <c r="S137" s="216">
        <v>0</v>
      </c>
      <c r="T137" s="21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8" t="s">
        <v>142</v>
      </c>
      <c r="AT137" s="218" t="s">
        <v>137</v>
      </c>
      <c r="AU137" s="218" t="s">
        <v>83</v>
      </c>
      <c r="AY137" s="18" t="s">
        <v>135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8" t="s">
        <v>80</v>
      </c>
      <c r="BK137" s="219">
        <f>ROUND(I137*H137,2)</f>
        <v>0</v>
      </c>
      <c r="BL137" s="18" t="s">
        <v>142</v>
      </c>
      <c r="BM137" s="218" t="s">
        <v>420</v>
      </c>
    </row>
    <row r="138" s="2" customFormat="1">
      <c r="A138" s="39"/>
      <c r="B138" s="40"/>
      <c r="C138" s="41"/>
      <c r="D138" s="220" t="s">
        <v>144</v>
      </c>
      <c r="E138" s="41"/>
      <c r="F138" s="221" t="s">
        <v>421</v>
      </c>
      <c r="G138" s="41"/>
      <c r="H138" s="41"/>
      <c r="I138" s="222"/>
      <c r="J138" s="41"/>
      <c r="K138" s="41"/>
      <c r="L138" s="45"/>
      <c r="M138" s="223"/>
      <c r="N138" s="22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83</v>
      </c>
    </row>
    <row r="139" s="13" customFormat="1">
      <c r="A139" s="13"/>
      <c r="B139" s="225"/>
      <c r="C139" s="226"/>
      <c r="D139" s="227" t="s">
        <v>146</v>
      </c>
      <c r="E139" s="228" t="s">
        <v>19</v>
      </c>
      <c r="F139" s="229" t="s">
        <v>422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146</v>
      </c>
      <c r="AU139" s="235" t="s">
        <v>83</v>
      </c>
      <c r="AV139" s="13" t="s">
        <v>80</v>
      </c>
      <c r="AW139" s="13" t="s">
        <v>33</v>
      </c>
      <c r="AX139" s="13" t="s">
        <v>72</v>
      </c>
      <c r="AY139" s="235" t="s">
        <v>135</v>
      </c>
    </row>
    <row r="140" s="14" customFormat="1">
      <c r="A140" s="14"/>
      <c r="B140" s="236"/>
      <c r="C140" s="237"/>
      <c r="D140" s="227" t="s">
        <v>146</v>
      </c>
      <c r="E140" s="238" t="s">
        <v>19</v>
      </c>
      <c r="F140" s="239" t="s">
        <v>423</v>
      </c>
      <c r="G140" s="237"/>
      <c r="H140" s="240">
        <v>6.4199999999999999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146</v>
      </c>
      <c r="AU140" s="246" t="s">
        <v>83</v>
      </c>
      <c r="AV140" s="14" t="s">
        <v>83</v>
      </c>
      <c r="AW140" s="14" t="s">
        <v>33</v>
      </c>
      <c r="AX140" s="14" t="s">
        <v>72</v>
      </c>
      <c r="AY140" s="246" t="s">
        <v>135</v>
      </c>
    </row>
    <row r="141" s="13" customFormat="1">
      <c r="A141" s="13"/>
      <c r="B141" s="225"/>
      <c r="C141" s="226"/>
      <c r="D141" s="227" t="s">
        <v>146</v>
      </c>
      <c r="E141" s="228" t="s">
        <v>19</v>
      </c>
      <c r="F141" s="229" t="s">
        <v>424</v>
      </c>
      <c r="G141" s="226"/>
      <c r="H141" s="228" t="s">
        <v>19</v>
      </c>
      <c r="I141" s="230"/>
      <c r="J141" s="226"/>
      <c r="K141" s="226"/>
      <c r="L141" s="231"/>
      <c r="M141" s="232"/>
      <c r="N141" s="233"/>
      <c r="O141" s="233"/>
      <c r="P141" s="233"/>
      <c r="Q141" s="233"/>
      <c r="R141" s="233"/>
      <c r="S141" s="233"/>
      <c r="T141" s="23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5" t="s">
        <v>146</v>
      </c>
      <c r="AU141" s="235" t="s">
        <v>83</v>
      </c>
      <c r="AV141" s="13" t="s">
        <v>80</v>
      </c>
      <c r="AW141" s="13" t="s">
        <v>33</v>
      </c>
      <c r="AX141" s="13" t="s">
        <v>72</v>
      </c>
      <c r="AY141" s="235" t="s">
        <v>135</v>
      </c>
    </row>
    <row r="142" s="14" customFormat="1">
      <c r="A142" s="14"/>
      <c r="B142" s="236"/>
      <c r="C142" s="237"/>
      <c r="D142" s="227" t="s">
        <v>146</v>
      </c>
      <c r="E142" s="238" t="s">
        <v>19</v>
      </c>
      <c r="F142" s="239" t="s">
        <v>425</v>
      </c>
      <c r="G142" s="237"/>
      <c r="H142" s="240">
        <v>3</v>
      </c>
      <c r="I142" s="241"/>
      <c r="J142" s="237"/>
      <c r="K142" s="237"/>
      <c r="L142" s="242"/>
      <c r="M142" s="243"/>
      <c r="N142" s="244"/>
      <c r="O142" s="244"/>
      <c r="P142" s="244"/>
      <c r="Q142" s="244"/>
      <c r="R142" s="244"/>
      <c r="S142" s="244"/>
      <c r="T142" s="24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6" t="s">
        <v>146</v>
      </c>
      <c r="AU142" s="246" t="s">
        <v>83</v>
      </c>
      <c r="AV142" s="14" t="s">
        <v>83</v>
      </c>
      <c r="AW142" s="14" t="s">
        <v>33</v>
      </c>
      <c r="AX142" s="14" t="s">
        <v>72</v>
      </c>
      <c r="AY142" s="246" t="s">
        <v>135</v>
      </c>
    </row>
    <row r="143" s="13" customFormat="1">
      <c r="A143" s="13"/>
      <c r="B143" s="225"/>
      <c r="C143" s="226"/>
      <c r="D143" s="227" t="s">
        <v>146</v>
      </c>
      <c r="E143" s="228" t="s">
        <v>19</v>
      </c>
      <c r="F143" s="229" t="s">
        <v>426</v>
      </c>
      <c r="G143" s="226"/>
      <c r="H143" s="228" t="s">
        <v>19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146</v>
      </c>
      <c r="AU143" s="235" t="s">
        <v>83</v>
      </c>
      <c r="AV143" s="13" t="s">
        <v>80</v>
      </c>
      <c r="AW143" s="13" t="s">
        <v>33</v>
      </c>
      <c r="AX143" s="13" t="s">
        <v>72</v>
      </c>
      <c r="AY143" s="235" t="s">
        <v>135</v>
      </c>
    </row>
    <row r="144" s="14" customFormat="1">
      <c r="A144" s="14"/>
      <c r="B144" s="236"/>
      <c r="C144" s="237"/>
      <c r="D144" s="227" t="s">
        <v>146</v>
      </c>
      <c r="E144" s="238" t="s">
        <v>19</v>
      </c>
      <c r="F144" s="239" t="s">
        <v>427</v>
      </c>
      <c r="G144" s="237"/>
      <c r="H144" s="240">
        <v>2.3999999999999999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146</v>
      </c>
      <c r="AU144" s="246" t="s">
        <v>83</v>
      </c>
      <c r="AV144" s="14" t="s">
        <v>83</v>
      </c>
      <c r="AW144" s="14" t="s">
        <v>33</v>
      </c>
      <c r="AX144" s="14" t="s">
        <v>72</v>
      </c>
      <c r="AY144" s="246" t="s">
        <v>135</v>
      </c>
    </row>
    <row r="145" s="13" customFormat="1">
      <c r="A145" s="13"/>
      <c r="B145" s="225"/>
      <c r="C145" s="226"/>
      <c r="D145" s="227" t="s">
        <v>146</v>
      </c>
      <c r="E145" s="228" t="s">
        <v>19</v>
      </c>
      <c r="F145" s="229" t="s">
        <v>428</v>
      </c>
      <c r="G145" s="226"/>
      <c r="H145" s="228" t="s">
        <v>19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146</v>
      </c>
      <c r="AU145" s="235" t="s">
        <v>83</v>
      </c>
      <c r="AV145" s="13" t="s">
        <v>80</v>
      </c>
      <c r="AW145" s="13" t="s">
        <v>33</v>
      </c>
      <c r="AX145" s="13" t="s">
        <v>72</v>
      </c>
      <c r="AY145" s="235" t="s">
        <v>135</v>
      </c>
    </row>
    <row r="146" s="14" customFormat="1">
      <c r="A146" s="14"/>
      <c r="B146" s="236"/>
      <c r="C146" s="237"/>
      <c r="D146" s="227" t="s">
        <v>146</v>
      </c>
      <c r="E146" s="238" t="s">
        <v>19</v>
      </c>
      <c r="F146" s="239" t="s">
        <v>429</v>
      </c>
      <c r="G146" s="237"/>
      <c r="H146" s="240">
        <v>23.75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146</v>
      </c>
      <c r="AU146" s="246" t="s">
        <v>83</v>
      </c>
      <c r="AV146" s="14" t="s">
        <v>83</v>
      </c>
      <c r="AW146" s="14" t="s">
        <v>33</v>
      </c>
      <c r="AX146" s="14" t="s">
        <v>72</v>
      </c>
      <c r="AY146" s="246" t="s">
        <v>135</v>
      </c>
    </row>
    <row r="147" s="14" customFormat="1">
      <c r="A147" s="14"/>
      <c r="B147" s="236"/>
      <c r="C147" s="237"/>
      <c r="D147" s="227" t="s">
        <v>146</v>
      </c>
      <c r="E147" s="238" t="s">
        <v>19</v>
      </c>
      <c r="F147" s="239" t="s">
        <v>430</v>
      </c>
      <c r="G147" s="237"/>
      <c r="H147" s="240">
        <v>20.550000000000001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146</v>
      </c>
      <c r="AU147" s="246" t="s">
        <v>83</v>
      </c>
      <c r="AV147" s="14" t="s">
        <v>83</v>
      </c>
      <c r="AW147" s="14" t="s">
        <v>33</v>
      </c>
      <c r="AX147" s="14" t="s">
        <v>72</v>
      </c>
      <c r="AY147" s="246" t="s">
        <v>135</v>
      </c>
    </row>
    <row r="148" s="15" customFormat="1">
      <c r="A148" s="15"/>
      <c r="B148" s="247"/>
      <c r="C148" s="248"/>
      <c r="D148" s="227" t="s">
        <v>146</v>
      </c>
      <c r="E148" s="249" t="s">
        <v>19</v>
      </c>
      <c r="F148" s="250" t="s">
        <v>149</v>
      </c>
      <c r="G148" s="248"/>
      <c r="H148" s="251">
        <v>56.119999999999997</v>
      </c>
      <c r="I148" s="252"/>
      <c r="J148" s="248"/>
      <c r="K148" s="248"/>
      <c r="L148" s="253"/>
      <c r="M148" s="254"/>
      <c r="N148" s="255"/>
      <c r="O148" s="255"/>
      <c r="P148" s="255"/>
      <c r="Q148" s="255"/>
      <c r="R148" s="255"/>
      <c r="S148" s="255"/>
      <c r="T148" s="256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7" t="s">
        <v>146</v>
      </c>
      <c r="AU148" s="257" t="s">
        <v>83</v>
      </c>
      <c r="AV148" s="15" t="s">
        <v>142</v>
      </c>
      <c r="AW148" s="15" t="s">
        <v>33</v>
      </c>
      <c r="AX148" s="15" t="s">
        <v>80</v>
      </c>
      <c r="AY148" s="257" t="s">
        <v>135</v>
      </c>
    </row>
    <row r="149" s="2" customFormat="1" ht="66.75" customHeight="1">
      <c r="A149" s="39"/>
      <c r="B149" s="40"/>
      <c r="C149" s="207" t="s">
        <v>203</v>
      </c>
      <c r="D149" s="207" t="s">
        <v>137</v>
      </c>
      <c r="E149" s="208" t="s">
        <v>431</v>
      </c>
      <c r="F149" s="209" t="s">
        <v>432</v>
      </c>
      <c r="G149" s="210" t="s">
        <v>152</v>
      </c>
      <c r="H149" s="211">
        <v>57.823</v>
      </c>
      <c r="I149" s="212"/>
      <c r="J149" s="213">
        <f>ROUND(I149*H149,2)</f>
        <v>0</v>
      </c>
      <c r="K149" s="209" t="s">
        <v>141</v>
      </c>
      <c r="L149" s="45"/>
      <c r="M149" s="214" t="s">
        <v>19</v>
      </c>
      <c r="N149" s="215" t="s">
        <v>43</v>
      </c>
      <c r="O149" s="85"/>
      <c r="P149" s="216">
        <f>O149*H149</f>
        <v>0</v>
      </c>
      <c r="Q149" s="216">
        <v>2.8332299999999999</v>
      </c>
      <c r="R149" s="216">
        <f>Q149*H149</f>
        <v>163.82585828999999</v>
      </c>
      <c r="S149" s="216">
        <v>0</v>
      </c>
      <c r="T149" s="21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8" t="s">
        <v>142</v>
      </c>
      <c r="AT149" s="218" t="s">
        <v>137</v>
      </c>
      <c r="AU149" s="218" t="s">
        <v>83</v>
      </c>
      <c r="AY149" s="18" t="s">
        <v>135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8" t="s">
        <v>80</v>
      </c>
      <c r="BK149" s="219">
        <f>ROUND(I149*H149,2)</f>
        <v>0</v>
      </c>
      <c r="BL149" s="18" t="s">
        <v>142</v>
      </c>
      <c r="BM149" s="218" t="s">
        <v>433</v>
      </c>
    </row>
    <row r="150" s="2" customFormat="1">
      <c r="A150" s="39"/>
      <c r="B150" s="40"/>
      <c r="C150" s="41"/>
      <c r="D150" s="220" t="s">
        <v>144</v>
      </c>
      <c r="E150" s="41"/>
      <c r="F150" s="221" t="s">
        <v>434</v>
      </c>
      <c r="G150" s="41"/>
      <c r="H150" s="41"/>
      <c r="I150" s="222"/>
      <c r="J150" s="41"/>
      <c r="K150" s="41"/>
      <c r="L150" s="45"/>
      <c r="M150" s="223"/>
      <c r="N150" s="224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144</v>
      </c>
      <c r="AU150" s="18" t="s">
        <v>83</v>
      </c>
    </row>
    <row r="151" s="13" customFormat="1">
      <c r="A151" s="13"/>
      <c r="B151" s="225"/>
      <c r="C151" s="226"/>
      <c r="D151" s="227" t="s">
        <v>146</v>
      </c>
      <c r="E151" s="228" t="s">
        <v>19</v>
      </c>
      <c r="F151" s="229" t="s">
        <v>435</v>
      </c>
      <c r="G151" s="226"/>
      <c r="H151" s="228" t="s">
        <v>19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146</v>
      </c>
      <c r="AU151" s="235" t="s">
        <v>83</v>
      </c>
      <c r="AV151" s="13" t="s">
        <v>80</v>
      </c>
      <c r="AW151" s="13" t="s">
        <v>33</v>
      </c>
      <c r="AX151" s="13" t="s">
        <v>72</v>
      </c>
      <c r="AY151" s="235" t="s">
        <v>135</v>
      </c>
    </row>
    <row r="152" s="14" customFormat="1">
      <c r="A152" s="14"/>
      <c r="B152" s="236"/>
      <c r="C152" s="237"/>
      <c r="D152" s="227" t="s">
        <v>146</v>
      </c>
      <c r="E152" s="238" t="s">
        <v>19</v>
      </c>
      <c r="F152" s="239" t="s">
        <v>436</v>
      </c>
      <c r="G152" s="237"/>
      <c r="H152" s="240">
        <v>8.7520000000000007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146</v>
      </c>
      <c r="AU152" s="246" t="s">
        <v>83</v>
      </c>
      <c r="AV152" s="14" t="s">
        <v>83</v>
      </c>
      <c r="AW152" s="14" t="s">
        <v>33</v>
      </c>
      <c r="AX152" s="14" t="s">
        <v>72</v>
      </c>
      <c r="AY152" s="246" t="s">
        <v>135</v>
      </c>
    </row>
    <row r="153" s="13" customFormat="1">
      <c r="A153" s="13"/>
      <c r="B153" s="225"/>
      <c r="C153" s="226"/>
      <c r="D153" s="227" t="s">
        <v>146</v>
      </c>
      <c r="E153" s="228" t="s">
        <v>19</v>
      </c>
      <c r="F153" s="229" t="s">
        <v>437</v>
      </c>
      <c r="G153" s="226"/>
      <c r="H153" s="228" t="s">
        <v>19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5" t="s">
        <v>146</v>
      </c>
      <c r="AU153" s="235" t="s">
        <v>83</v>
      </c>
      <c r="AV153" s="13" t="s">
        <v>80</v>
      </c>
      <c r="AW153" s="13" t="s">
        <v>33</v>
      </c>
      <c r="AX153" s="13" t="s">
        <v>72</v>
      </c>
      <c r="AY153" s="235" t="s">
        <v>135</v>
      </c>
    </row>
    <row r="154" s="14" customFormat="1">
      <c r="A154" s="14"/>
      <c r="B154" s="236"/>
      <c r="C154" s="237"/>
      <c r="D154" s="227" t="s">
        <v>146</v>
      </c>
      <c r="E154" s="238" t="s">
        <v>19</v>
      </c>
      <c r="F154" s="239" t="s">
        <v>438</v>
      </c>
      <c r="G154" s="237"/>
      <c r="H154" s="240">
        <v>14.625</v>
      </c>
      <c r="I154" s="241"/>
      <c r="J154" s="237"/>
      <c r="K154" s="237"/>
      <c r="L154" s="242"/>
      <c r="M154" s="243"/>
      <c r="N154" s="244"/>
      <c r="O154" s="244"/>
      <c r="P154" s="244"/>
      <c r="Q154" s="244"/>
      <c r="R154" s="244"/>
      <c r="S154" s="244"/>
      <c r="T154" s="24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6" t="s">
        <v>146</v>
      </c>
      <c r="AU154" s="246" t="s">
        <v>83</v>
      </c>
      <c r="AV154" s="14" t="s">
        <v>83</v>
      </c>
      <c r="AW154" s="14" t="s">
        <v>33</v>
      </c>
      <c r="AX154" s="14" t="s">
        <v>72</v>
      </c>
      <c r="AY154" s="246" t="s">
        <v>135</v>
      </c>
    </row>
    <row r="155" s="13" customFormat="1">
      <c r="A155" s="13"/>
      <c r="B155" s="225"/>
      <c r="C155" s="226"/>
      <c r="D155" s="227" t="s">
        <v>146</v>
      </c>
      <c r="E155" s="228" t="s">
        <v>19</v>
      </c>
      <c r="F155" s="229" t="s">
        <v>439</v>
      </c>
      <c r="G155" s="226"/>
      <c r="H155" s="228" t="s">
        <v>19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146</v>
      </c>
      <c r="AU155" s="235" t="s">
        <v>83</v>
      </c>
      <c r="AV155" s="13" t="s">
        <v>80</v>
      </c>
      <c r="AW155" s="13" t="s">
        <v>33</v>
      </c>
      <c r="AX155" s="13" t="s">
        <v>72</v>
      </c>
      <c r="AY155" s="235" t="s">
        <v>135</v>
      </c>
    </row>
    <row r="156" s="14" customFormat="1">
      <c r="A156" s="14"/>
      <c r="B156" s="236"/>
      <c r="C156" s="237"/>
      <c r="D156" s="227" t="s">
        <v>146</v>
      </c>
      <c r="E156" s="238" t="s">
        <v>19</v>
      </c>
      <c r="F156" s="239" t="s">
        <v>440</v>
      </c>
      <c r="G156" s="237"/>
      <c r="H156" s="240">
        <v>16.128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146</v>
      </c>
      <c r="AU156" s="246" t="s">
        <v>83</v>
      </c>
      <c r="AV156" s="14" t="s">
        <v>83</v>
      </c>
      <c r="AW156" s="14" t="s">
        <v>33</v>
      </c>
      <c r="AX156" s="14" t="s">
        <v>72</v>
      </c>
      <c r="AY156" s="246" t="s">
        <v>135</v>
      </c>
    </row>
    <row r="157" s="13" customFormat="1">
      <c r="A157" s="13"/>
      <c r="B157" s="225"/>
      <c r="C157" s="226"/>
      <c r="D157" s="227" t="s">
        <v>146</v>
      </c>
      <c r="E157" s="228" t="s">
        <v>19</v>
      </c>
      <c r="F157" s="229" t="s">
        <v>441</v>
      </c>
      <c r="G157" s="226"/>
      <c r="H157" s="228" t="s">
        <v>19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146</v>
      </c>
      <c r="AU157" s="235" t="s">
        <v>83</v>
      </c>
      <c r="AV157" s="13" t="s">
        <v>80</v>
      </c>
      <c r="AW157" s="13" t="s">
        <v>33</v>
      </c>
      <c r="AX157" s="13" t="s">
        <v>72</v>
      </c>
      <c r="AY157" s="235" t="s">
        <v>135</v>
      </c>
    </row>
    <row r="158" s="13" customFormat="1">
      <c r="A158" s="13"/>
      <c r="B158" s="225"/>
      <c r="C158" s="226"/>
      <c r="D158" s="227" t="s">
        <v>146</v>
      </c>
      <c r="E158" s="228" t="s">
        <v>19</v>
      </c>
      <c r="F158" s="229" t="s">
        <v>442</v>
      </c>
      <c r="G158" s="226"/>
      <c r="H158" s="228" t="s">
        <v>19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146</v>
      </c>
      <c r="AU158" s="235" t="s">
        <v>83</v>
      </c>
      <c r="AV158" s="13" t="s">
        <v>80</v>
      </c>
      <c r="AW158" s="13" t="s">
        <v>33</v>
      </c>
      <c r="AX158" s="13" t="s">
        <v>72</v>
      </c>
      <c r="AY158" s="235" t="s">
        <v>135</v>
      </c>
    </row>
    <row r="159" s="14" customFormat="1">
      <c r="A159" s="14"/>
      <c r="B159" s="236"/>
      <c r="C159" s="237"/>
      <c r="D159" s="227" t="s">
        <v>146</v>
      </c>
      <c r="E159" s="238" t="s">
        <v>19</v>
      </c>
      <c r="F159" s="239" t="s">
        <v>443</v>
      </c>
      <c r="G159" s="237"/>
      <c r="H159" s="240">
        <v>4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146</v>
      </c>
      <c r="AU159" s="246" t="s">
        <v>83</v>
      </c>
      <c r="AV159" s="14" t="s">
        <v>83</v>
      </c>
      <c r="AW159" s="14" t="s">
        <v>33</v>
      </c>
      <c r="AX159" s="14" t="s">
        <v>72</v>
      </c>
      <c r="AY159" s="246" t="s">
        <v>135</v>
      </c>
    </row>
    <row r="160" s="13" customFormat="1">
      <c r="A160" s="13"/>
      <c r="B160" s="225"/>
      <c r="C160" s="226"/>
      <c r="D160" s="227" t="s">
        <v>146</v>
      </c>
      <c r="E160" s="228" t="s">
        <v>19</v>
      </c>
      <c r="F160" s="229" t="s">
        <v>444</v>
      </c>
      <c r="G160" s="226"/>
      <c r="H160" s="228" t="s">
        <v>19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146</v>
      </c>
      <c r="AU160" s="235" t="s">
        <v>83</v>
      </c>
      <c r="AV160" s="13" t="s">
        <v>80</v>
      </c>
      <c r="AW160" s="13" t="s">
        <v>33</v>
      </c>
      <c r="AX160" s="13" t="s">
        <v>72</v>
      </c>
      <c r="AY160" s="235" t="s">
        <v>135</v>
      </c>
    </row>
    <row r="161" s="14" customFormat="1">
      <c r="A161" s="14"/>
      <c r="B161" s="236"/>
      <c r="C161" s="237"/>
      <c r="D161" s="227" t="s">
        <v>146</v>
      </c>
      <c r="E161" s="238" t="s">
        <v>19</v>
      </c>
      <c r="F161" s="239" t="s">
        <v>445</v>
      </c>
      <c r="G161" s="237"/>
      <c r="H161" s="240">
        <v>4.0460000000000003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146</v>
      </c>
      <c r="AU161" s="246" t="s">
        <v>83</v>
      </c>
      <c r="AV161" s="14" t="s">
        <v>83</v>
      </c>
      <c r="AW161" s="14" t="s">
        <v>33</v>
      </c>
      <c r="AX161" s="14" t="s">
        <v>72</v>
      </c>
      <c r="AY161" s="246" t="s">
        <v>135</v>
      </c>
    </row>
    <row r="162" s="13" customFormat="1">
      <c r="A162" s="13"/>
      <c r="B162" s="225"/>
      <c r="C162" s="226"/>
      <c r="D162" s="227" t="s">
        <v>146</v>
      </c>
      <c r="E162" s="228" t="s">
        <v>19</v>
      </c>
      <c r="F162" s="229" t="s">
        <v>446</v>
      </c>
      <c r="G162" s="226"/>
      <c r="H162" s="228" t="s">
        <v>19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146</v>
      </c>
      <c r="AU162" s="235" t="s">
        <v>83</v>
      </c>
      <c r="AV162" s="13" t="s">
        <v>80</v>
      </c>
      <c r="AW162" s="13" t="s">
        <v>33</v>
      </c>
      <c r="AX162" s="13" t="s">
        <v>72</v>
      </c>
      <c r="AY162" s="235" t="s">
        <v>135</v>
      </c>
    </row>
    <row r="163" s="14" customFormat="1">
      <c r="A163" s="14"/>
      <c r="B163" s="236"/>
      <c r="C163" s="237"/>
      <c r="D163" s="227" t="s">
        <v>146</v>
      </c>
      <c r="E163" s="238" t="s">
        <v>19</v>
      </c>
      <c r="F163" s="239" t="s">
        <v>447</v>
      </c>
      <c r="G163" s="237"/>
      <c r="H163" s="240">
        <v>3.556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146</v>
      </c>
      <c r="AU163" s="246" t="s">
        <v>83</v>
      </c>
      <c r="AV163" s="14" t="s">
        <v>83</v>
      </c>
      <c r="AW163" s="14" t="s">
        <v>33</v>
      </c>
      <c r="AX163" s="14" t="s">
        <v>72</v>
      </c>
      <c r="AY163" s="246" t="s">
        <v>135</v>
      </c>
    </row>
    <row r="164" s="13" customFormat="1">
      <c r="A164" s="13"/>
      <c r="B164" s="225"/>
      <c r="C164" s="226"/>
      <c r="D164" s="227" t="s">
        <v>146</v>
      </c>
      <c r="E164" s="228" t="s">
        <v>19</v>
      </c>
      <c r="F164" s="229" t="s">
        <v>448</v>
      </c>
      <c r="G164" s="226"/>
      <c r="H164" s="228" t="s">
        <v>19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146</v>
      </c>
      <c r="AU164" s="235" t="s">
        <v>83</v>
      </c>
      <c r="AV164" s="13" t="s">
        <v>80</v>
      </c>
      <c r="AW164" s="13" t="s">
        <v>33</v>
      </c>
      <c r="AX164" s="13" t="s">
        <v>72</v>
      </c>
      <c r="AY164" s="235" t="s">
        <v>135</v>
      </c>
    </row>
    <row r="165" s="14" customFormat="1">
      <c r="A165" s="14"/>
      <c r="B165" s="236"/>
      <c r="C165" s="237"/>
      <c r="D165" s="227" t="s">
        <v>146</v>
      </c>
      <c r="E165" s="238" t="s">
        <v>19</v>
      </c>
      <c r="F165" s="239" t="s">
        <v>449</v>
      </c>
      <c r="G165" s="237"/>
      <c r="H165" s="240">
        <v>4.9500000000000002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146</v>
      </c>
      <c r="AU165" s="246" t="s">
        <v>83</v>
      </c>
      <c r="AV165" s="14" t="s">
        <v>83</v>
      </c>
      <c r="AW165" s="14" t="s">
        <v>33</v>
      </c>
      <c r="AX165" s="14" t="s">
        <v>72</v>
      </c>
      <c r="AY165" s="246" t="s">
        <v>135</v>
      </c>
    </row>
    <row r="166" s="13" customFormat="1">
      <c r="A166" s="13"/>
      <c r="B166" s="225"/>
      <c r="C166" s="226"/>
      <c r="D166" s="227" t="s">
        <v>146</v>
      </c>
      <c r="E166" s="228" t="s">
        <v>19</v>
      </c>
      <c r="F166" s="229" t="s">
        <v>450</v>
      </c>
      <c r="G166" s="226"/>
      <c r="H166" s="228" t="s">
        <v>19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146</v>
      </c>
      <c r="AU166" s="235" t="s">
        <v>83</v>
      </c>
      <c r="AV166" s="13" t="s">
        <v>80</v>
      </c>
      <c r="AW166" s="13" t="s">
        <v>33</v>
      </c>
      <c r="AX166" s="13" t="s">
        <v>72</v>
      </c>
      <c r="AY166" s="235" t="s">
        <v>135</v>
      </c>
    </row>
    <row r="167" s="14" customFormat="1">
      <c r="A167" s="14"/>
      <c r="B167" s="236"/>
      <c r="C167" s="237"/>
      <c r="D167" s="227" t="s">
        <v>146</v>
      </c>
      <c r="E167" s="238" t="s">
        <v>19</v>
      </c>
      <c r="F167" s="239" t="s">
        <v>451</v>
      </c>
      <c r="G167" s="237"/>
      <c r="H167" s="240">
        <v>0.76800000000000002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146</v>
      </c>
      <c r="AU167" s="246" t="s">
        <v>83</v>
      </c>
      <c r="AV167" s="14" t="s">
        <v>83</v>
      </c>
      <c r="AW167" s="14" t="s">
        <v>33</v>
      </c>
      <c r="AX167" s="14" t="s">
        <v>72</v>
      </c>
      <c r="AY167" s="246" t="s">
        <v>135</v>
      </c>
    </row>
    <row r="168" s="13" customFormat="1">
      <c r="A168" s="13"/>
      <c r="B168" s="225"/>
      <c r="C168" s="226"/>
      <c r="D168" s="227" t="s">
        <v>146</v>
      </c>
      <c r="E168" s="228" t="s">
        <v>19</v>
      </c>
      <c r="F168" s="229" t="s">
        <v>452</v>
      </c>
      <c r="G168" s="226"/>
      <c r="H168" s="228" t="s">
        <v>19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146</v>
      </c>
      <c r="AU168" s="235" t="s">
        <v>83</v>
      </c>
      <c r="AV168" s="13" t="s">
        <v>80</v>
      </c>
      <c r="AW168" s="13" t="s">
        <v>33</v>
      </c>
      <c r="AX168" s="13" t="s">
        <v>72</v>
      </c>
      <c r="AY168" s="235" t="s">
        <v>135</v>
      </c>
    </row>
    <row r="169" s="14" customFormat="1">
      <c r="A169" s="14"/>
      <c r="B169" s="236"/>
      <c r="C169" s="237"/>
      <c r="D169" s="227" t="s">
        <v>146</v>
      </c>
      <c r="E169" s="238" t="s">
        <v>19</v>
      </c>
      <c r="F169" s="239" t="s">
        <v>453</v>
      </c>
      <c r="G169" s="237"/>
      <c r="H169" s="240">
        <v>0.998</v>
      </c>
      <c r="I169" s="241"/>
      <c r="J169" s="237"/>
      <c r="K169" s="237"/>
      <c r="L169" s="242"/>
      <c r="M169" s="243"/>
      <c r="N169" s="244"/>
      <c r="O169" s="244"/>
      <c r="P169" s="244"/>
      <c r="Q169" s="244"/>
      <c r="R169" s="244"/>
      <c r="S169" s="244"/>
      <c r="T169" s="24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6" t="s">
        <v>146</v>
      </c>
      <c r="AU169" s="246" t="s">
        <v>83</v>
      </c>
      <c r="AV169" s="14" t="s">
        <v>83</v>
      </c>
      <c r="AW169" s="14" t="s">
        <v>33</v>
      </c>
      <c r="AX169" s="14" t="s">
        <v>72</v>
      </c>
      <c r="AY169" s="246" t="s">
        <v>135</v>
      </c>
    </row>
    <row r="170" s="15" customFormat="1">
      <c r="A170" s="15"/>
      <c r="B170" s="247"/>
      <c r="C170" s="248"/>
      <c r="D170" s="227" t="s">
        <v>146</v>
      </c>
      <c r="E170" s="249" t="s">
        <v>19</v>
      </c>
      <c r="F170" s="250" t="s">
        <v>149</v>
      </c>
      <c r="G170" s="248"/>
      <c r="H170" s="251">
        <v>57.823</v>
      </c>
      <c r="I170" s="252"/>
      <c r="J170" s="248"/>
      <c r="K170" s="248"/>
      <c r="L170" s="253"/>
      <c r="M170" s="254"/>
      <c r="N170" s="255"/>
      <c r="O170" s="255"/>
      <c r="P170" s="255"/>
      <c r="Q170" s="255"/>
      <c r="R170" s="255"/>
      <c r="S170" s="255"/>
      <c r="T170" s="256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57" t="s">
        <v>146</v>
      </c>
      <c r="AU170" s="257" t="s">
        <v>83</v>
      </c>
      <c r="AV170" s="15" t="s">
        <v>142</v>
      </c>
      <c r="AW170" s="15" t="s">
        <v>33</v>
      </c>
      <c r="AX170" s="15" t="s">
        <v>80</v>
      </c>
      <c r="AY170" s="257" t="s">
        <v>135</v>
      </c>
    </row>
    <row r="171" s="2" customFormat="1" ht="76.35" customHeight="1">
      <c r="A171" s="39"/>
      <c r="B171" s="40"/>
      <c r="C171" s="207" t="s">
        <v>209</v>
      </c>
      <c r="D171" s="207" t="s">
        <v>137</v>
      </c>
      <c r="E171" s="208" t="s">
        <v>454</v>
      </c>
      <c r="F171" s="209" t="s">
        <v>455</v>
      </c>
      <c r="G171" s="210" t="s">
        <v>140</v>
      </c>
      <c r="H171" s="211">
        <v>242.67599999999999</v>
      </c>
      <c r="I171" s="212"/>
      <c r="J171" s="213">
        <f>ROUND(I171*H171,2)</f>
        <v>0</v>
      </c>
      <c r="K171" s="209" t="s">
        <v>141</v>
      </c>
      <c r="L171" s="45"/>
      <c r="M171" s="214" t="s">
        <v>19</v>
      </c>
      <c r="N171" s="215" t="s">
        <v>43</v>
      </c>
      <c r="O171" s="85"/>
      <c r="P171" s="216">
        <f>O171*H171</f>
        <v>0</v>
      </c>
      <c r="Q171" s="216">
        <v>0.00726</v>
      </c>
      <c r="R171" s="216">
        <f>Q171*H171</f>
        <v>1.7618277599999999</v>
      </c>
      <c r="S171" s="216">
        <v>0</v>
      </c>
      <c r="T171" s="21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8" t="s">
        <v>142</v>
      </c>
      <c r="AT171" s="218" t="s">
        <v>137</v>
      </c>
      <c r="AU171" s="218" t="s">
        <v>83</v>
      </c>
      <c r="AY171" s="18" t="s">
        <v>135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8" t="s">
        <v>80</v>
      </c>
      <c r="BK171" s="219">
        <f>ROUND(I171*H171,2)</f>
        <v>0</v>
      </c>
      <c r="BL171" s="18" t="s">
        <v>142</v>
      </c>
      <c r="BM171" s="218" t="s">
        <v>456</v>
      </c>
    </row>
    <row r="172" s="2" customFormat="1">
      <c r="A172" s="39"/>
      <c r="B172" s="40"/>
      <c r="C172" s="41"/>
      <c r="D172" s="220" t="s">
        <v>144</v>
      </c>
      <c r="E172" s="41"/>
      <c r="F172" s="221" t="s">
        <v>457</v>
      </c>
      <c r="G172" s="41"/>
      <c r="H172" s="41"/>
      <c r="I172" s="222"/>
      <c r="J172" s="41"/>
      <c r="K172" s="41"/>
      <c r="L172" s="45"/>
      <c r="M172" s="223"/>
      <c r="N172" s="224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144</v>
      </c>
      <c r="AU172" s="18" t="s">
        <v>83</v>
      </c>
    </row>
    <row r="173" s="13" customFormat="1">
      <c r="A173" s="13"/>
      <c r="B173" s="225"/>
      <c r="C173" s="226"/>
      <c r="D173" s="227" t="s">
        <v>146</v>
      </c>
      <c r="E173" s="228" t="s">
        <v>19</v>
      </c>
      <c r="F173" s="229" t="s">
        <v>435</v>
      </c>
      <c r="G173" s="226"/>
      <c r="H173" s="228" t="s">
        <v>19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146</v>
      </c>
      <c r="AU173" s="235" t="s">
        <v>83</v>
      </c>
      <c r="AV173" s="13" t="s">
        <v>80</v>
      </c>
      <c r="AW173" s="13" t="s">
        <v>33</v>
      </c>
      <c r="AX173" s="13" t="s">
        <v>72</v>
      </c>
      <c r="AY173" s="235" t="s">
        <v>135</v>
      </c>
    </row>
    <row r="174" s="14" customFormat="1">
      <c r="A174" s="14"/>
      <c r="B174" s="236"/>
      <c r="C174" s="237"/>
      <c r="D174" s="227" t="s">
        <v>146</v>
      </c>
      <c r="E174" s="238" t="s">
        <v>19</v>
      </c>
      <c r="F174" s="239" t="s">
        <v>458</v>
      </c>
      <c r="G174" s="237"/>
      <c r="H174" s="240">
        <v>44.560000000000002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146</v>
      </c>
      <c r="AU174" s="246" t="s">
        <v>83</v>
      </c>
      <c r="AV174" s="14" t="s">
        <v>83</v>
      </c>
      <c r="AW174" s="14" t="s">
        <v>33</v>
      </c>
      <c r="AX174" s="14" t="s">
        <v>72</v>
      </c>
      <c r="AY174" s="246" t="s">
        <v>135</v>
      </c>
    </row>
    <row r="175" s="13" customFormat="1">
      <c r="A175" s="13"/>
      <c r="B175" s="225"/>
      <c r="C175" s="226"/>
      <c r="D175" s="227" t="s">
        <v>146</v>
      </c>
      <c r="E175" s="228" t="s">
        <v>19</v>
      </c>
      <c r="F175" s="229" t="s">
        <v>422</v>
      </c>
      <c r="G175" s="226"/>
      <c r="H175" s="228" t="s">
        <v>19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5" t="s">
        <v>146</v>
      </c>
      <c r="AU175" s="235" t="s">
        <v>83</v>
      </c>
      <c r="AV175" s="13" t="s">
        <v>80</v>
      </c>
      <c r="AW175" s="13" t="s">
        <v>33</v>
      </c>
      <c r="AX175" s="13" t="s">
        <v>72</v>
      </c>
      <c r="AY175" s="235" t="s">
        <v>135</v>
      </c>
    </row>
    <row r="176" s="14" customFormat="1">
      <c r="A176" s="14"/>
      <c r="B176" s="236"/>
      <c r="C176" s="237"/>
      <c r="D176" s="227" t="s">
        <v>146</v>
      </c>
      <c r="E176" s="238" t="s">
        <v>19</v>
      </c>
      <c r="F176" s="239" t="s">
        <v>459</v>
      </c>
      <c r="G176" s="237"/>
      <c r="H176" s="240">
        <v>43.399999999999999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6" t="s">
        <v>146</v>
      </c>
      <c r="AU176" s="246" t="s">
        <v>83</v>
      </c>
      <c r="AV176" s="14" t="s">
        <v>83</v>
      </c>
      <c r="AW176" s="14" t="s">
        <v>33</v>
      </c>
      <c r="AX176" s="14" t="s">
        <v>72</v>
      </c>
      <c r="AY176" s="246" t="s">
        <v>135</v>
      </c>
    </row>
    <row r="177" s="13" customFormat="1">
      <c r="A177" s="13"/>
      <c r="B177" s="225"/>
      <c r="C177" s="226"/>
      <c r="D177" s="227" t="s">
        <v>146</v>
      </c>
      <c r="E177" s="228" t="s">
        <v>19</v>
      </c>
      <c r="F177" s="229" t="s">
        <v>424</v>
      </c>
      <c r="G177" s="226"/>
      <c r="H177" s="228" t="s">
        <v>19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146</v>
      </c>
      <c r="AU177" s="235" t="s">
        <v>83</v>
      </c>
      <c r="AV177" s="13" t="s">
        <v>80</v>
      </c>
      <c r="AW177" s="13" t="s">
        <v>33</v>
      </c>
      <c r="AX177" s="13" t="s">
        <v>72</v>
      </c>
      <c r="AY177" s="235" t="s">
        <v>135</v>
      </c>
    </row>
    <row r="178" s="14" customFormat="1">
      <c r="A178" s="14"/>
      <c r="B178" s="236"/>
      <c r="C178" s="237"/>
      <c r="D178" s="227" t="s">
        <v>146</v>
      </c>
      <c r="E178" s="238" t="s">
        <v>19</v>
      </c>
      <c r="F178" s="239" t="s">
        <v>460</v>
      </c>
      <c r="G178" s="237"/>
      <c r="H178" s="240">
        <v>20.120000000000001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146</v>
      </c>
      <c r="AU178" s="246" t="s">
        <v>83</v>
      </c>
      <c r="AV178" s="14" t="s">
        <v>83</v>
      </c>
      <c r="AW178" s="14" t="s">
        <v>33</v>
      </c>
      <c r="AX178" s="14" t="s">
        <v>72</v>
      </c>
      <c r="AY178" s="246" t="s">
        <v>135</v>
      </c>
    </row>
    <row r="179" s="13" customFormat="1">
      <c r="A179" s="13"/>
      <c r="B179" s="225"/>
      <c r="C179" s="226"/>
      <c r="D179" s="227" t="s">
        <v>146</v>
      </c>
      <c r="E179" s="228" t="s">
        <v>19</v>
      </c>
      <c r="F179" s="229" t="s">
        <v>426</v>
      </c>
      <c r="G179" s="226"/>
      <c r="H179" s="228" t="s">
        <v>19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146</v>
      </c>
      <c r="AU179" s="235" t="s">
        <v>83</v>
      </c>
      <c r="AV179" s="13" t="s">
        <v>80</v>
      </c>
      <c r="AW179" s="13" t="s">
        <v>33</v>
      </c>
      <c r="AX179" s="13" t="s">
        <v>72</v>
      </c>
      <c r="AY179" s="235" t="s">
        <v>135</v>
      </c>
    </row>
    <row r="180" s="14" customFormat="1">
      <c r="A180" s="14"/>
      <c r="B180" s="236"/>
      <c r="C180" s="237"/>
      <c r="D180" s="227" t="s">
        <v>146</v>
      </c>
      <c r="E180" s="238" t="s">
        <v>19</v>
      </c>
      <c r="F180" s="239" t="s">
        <v>461</v>
      </c>
      <c r="G180" s="237"/>
      <c r="H180" s="240">
        <v>17.199999999999999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146</v>
      </c>
      <c r="AU180" s="246" t="s">
        <v>83</v>
      </c>
      <c r="AV180" s="14" t="s">
        <v>83</v>
      </c>
      <c r="AW180" s="14" t="s">
        <v>33</v>
      </c>
      <c r="AX180" s="14" t="s">
        <v>72</v>
      </c>
      <c r="AY180" s="246" t="s">
        <v>135</v>
      </c>
    </row>
    <row r="181" s="13" customFormat="1">
      <c r="A181" s="13"/>
      <c r="B181" s="225"/>
      <c r="C181" s="226"/>
      <c r="D181" s="227" t="s">
        <v>146</v>
      </c>
      <c r="E181" s="228" t="s">
        <v>19</v>
      </c>
      <c r="F181" s="229" t="s">
        <v>439</v>
      </c>
      <c r="G181" s="226"/>
      <c r="H181" s="228" t="s">
        <v>19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146</v>
      </c>
      <c r="AU181" s="235" t="s">
        <v>83</v>
      </c>
      <c r="AV181" s="13" t="s">
        <v>80</v>
      </c>
      <c r="AW181" s="13" t="s">
        <v>33</v>
      </c>
      <c r="AX181" s="13" t="s">
        <v>72</v>
      </c>
      <c r="AY181" s="235" t="s">
        <v>135</v>
      </c>
    </row>
    <row r="182" s="14" customFormat="1">
      <c r="A182" s="14"/>
      <c r="B182" s="236"/>
      <c r="C182" s="237"/>
      <c r="D182" s="227" t="s">
        <v>146</v>
      </c>
      <c r="E182" s="238" t="s">
        <v>19</v>
      </c>
      <c r="F182" s="239" t="s">
        <v>462</v>
      </c>
      <c r="G182" s="237"/>
      <c r="H182" s="240">
        <v>40.32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146</v>
      </c>
      <c r="AU182" s="246" t="s">
        <v>83</v>
      </c>
      <c r="AV182" s="14" t="s">
        <v>83</v>
      </c>
      <c r="AW182" s="14" t="s">
        <v>33</v>
      </c>
      <c r="AX182" s="14" t="s">
        <v>72</v>
      </c>
      <c r="AY182" s="246" t="s">
        <v>135</v>
      </c>
    </row>
    <row r="183" s="13" customFormat="1">
      <c r="A183" s="13"/>
      <c r="B183" s="225"/>
      <c r="C183" s="226"/>
      <c r="D183" s="227" t="s">
        <v>146</v>
      </c>
      <c r="E183" s="228" t="s">
        <v>19</v>
      </c>
      <c r="F183" s="229" t="s">
        <v>442</v>
      </c>
      <c r="G183" s="226"/>
      <c r="H183" s="228" t="s">
        <v>19</v>
      </c>
      <c r="I183" s="230"/>
      <c r="J183" s="226"/>
      <c r="K183" s="226"/>
      <c r="L183" s="231"/>
      <c r="M183" s="232"/>
      <c r="N183" s="233"/>
      <c r="O183" s="233"/>
      <c r="P183" s="233"/>
      <c r="Q183" s="233"/>
      <c r="R183" s="233"/>
      <c r="S183" s="233"/>
      <c r="T183" s="23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5" t="s">
        <v>146</v>
      </c>
      <c r="AU183" s="235" t="s">
        <v>83</v>
      </c>
      <c r="AV183" s="13" t="s">
        <v>80</v>
      </c>
      <c r="AW183" s="13" t="s">
        <v>33</v>
      </c>
      <c r="AX183" s="13" t="s">
        <v>72</v>
      </c>
      <c r="AY183" s="235" t="s">
        <v>135</v>
      </c>
    </row>
    <row r="184" s="14" customFormat="1">
      <c r="A184" s="14"/>
      <c r="B184" s="236"/>
      <c r="C184" s="237"/>
      <c r="D184" s="227" t="s">
        <v>146</v>
      </c>
      <c r="E184" s="238" t="s">
        <v>19</v>
      </c>
      <c r="F184" s="239" t="s">
        <v>463</v>
      </c>
      <c r="G184" s="237"/>
      <c r="H184" s="240">
        <v>16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146</v>
      </c>
      <c r="AU184" s="246" t="s">
        <v>83</v>
      </c>
      <c r="AV184" s="14" t="s">
        <v>83</v>
      </c>
      <c r="AW184" s="14" t="s">
        <v>33</v>
      </c>
      <c r="AX184" s="14" t="s">
        <v>72</v>
      </c>
      <c r="AY184" s="246" t="s">
        <v>135</v>
      </c>
    </row>
    <row r="185" s="13" customFormat="1">
      <c r="A185" s="13"/>
      <c r="B185" s="225"/>
      <c r="C185" s="226"/>
      <c r="D185" s="227" t="s">
        <v>146</v>
      </c>
      <c r="E185" s="228" t="s">
        <v>19</v>
      </c>
      <c r="F185" s="229" t="s">
        <v>464</v>
      </c>
      <c r="G185" s="226"/>
      <c r="H185" s="228" t="s">
        <v>19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146</v>
      </c>
      <c r="AU185" s="235" t="s">
        <v>83</v>
      </c>
      <c r="AV185" s="13" t="s">
        <v>80</v>
      </c>
      <c r="AW185" s="13" t="s">
        <v>33</v>
      </c>
      <c r="AX185" s="13" t="s">
        <v>72</v>
      </c>
      <c r="AY185" s="235" t="s">
        <v>135</v>
      </c>
    </row>
    <row r="186" s="14" customFormat="1">
      <c r="A186" s="14"/>
      <c r="B186" s="236"/>
      <c r="C186" s="237"/>
      <c r="D186" s="227" t="s">
        <v>146</v>
      </c>
      <c r="E186" s="238" t="s">
        <v>19</v>
      </c>
      <c r="F186" s="239" t="s">
        <v>465</v>
      </c>
      <c r="G186" s="237"/>
      <c r="H186" s="240">
        <v>16.300000000000001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146</v>
      </c>
      <c r="AU186" s="246" t="s">
        <v>83</v>
      </c>
      <c r="AV186" s="14" t="s">
        <v>83</v>
      </c>
      <c r="AW186" s="14" t="s">
        <v>33</v>
      </c>
      <c r="AX186" s="14" t="s">
        <v>72</v>
      </c>
      <c r="AY186" s="246" t="s">
        <v>135</v>
      </c>
    </row>
    <row r="187" s="13" customFormat="1">
      <c r="A187" s="13"/>
      <c r="B187" s="225"/>
      <c r="C187" s="226"/>
      <c r="D187" s="227" t="s">
        <v>146</v>
      </c>
      <c r="E187" s="228" t="s">
        <v>19</v>
      </c>
      <c r="F187" s="229" t="s">
        <v>466</v>
      </c>
      <c r="G187" s="226"/>
      <c r="H187" s="228" t="s">
        <v>19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146</v>
      </c>
      <c r="AU187" s="235" t="s">
        <v>83</v>
      </c>
      <c r="AV187" s="13" t="s">
        <v>80</v>
      </c>
      <c r="AW187" s="13" t="s">
        <v>33</v>
      </c>
      <c r="AX187" s="13" t="s">
        <v>72</v>
      </c>
      <c r="AY187" s="235" t="s">
        <v>135</v>
      </c>
    </row>
    <row r="188" s="14" customFormat="1">
      <c r="A188" s="14"/>
      <c r="B188" s="236"/>
      <c r="C188" s="237"/>
      <c r="D188" s="227" t="s">
        <v>146</v>
      </c>
      <c r="E188" s="238" t="s">
        <v>19</v>
      </c>
      <c r="F188" s="239" t="s">
        <v>467</v>
      </c>
      <c r="G188" s="237"/>
      <c r="H188" s="240">
        <v>14.4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146</v>
      </c>
      <c r="AU188" s="246" t="s">
        <v>83</v>
      </c>
      <c r="AV188" s="14" t="s">
        <v>83</v>
      </c>
      <c r="AW188" s="14" t="s">
        <v>33</v>
      </c>
      <c r="AX188" s="14" t="s">
        <v>72</v>
      </c>
      <c r="AY188" s="246" t="s">
        <v>135</v>
      </c>
    </row>
    <row r="189" s="13" customFormat="1">
      <c r="A189" s="13"/>
      <c r="B189" s="225"/>
      <c r="C189" s="226"/>
      <c r="D189" s="227" t="s">
        <v>146</v>
      </c>
      <c r="E189" s="228" t="s">
        <v>19</v>
      </c>
      <c r="F189" s="229" t="s">
        <v>468</v>
      </c>
      <c r="G189" s="226"/>
      <c r="H189" s="228" t="s">
        <v>19</v>
      </c>
      <c r="I189" s="230"/>
      <c r="J189" s="226"/>
      <c r="K189" s="226"/>
      <c r="L189" s="231"/>
      <c r="M189" s="232"/>
      <c r="N189" s="233"/>
      <c r="O189" s="233"/>
      <c r="P189" s="233"/>
      <c r="Q189" s="233"/>
      <c r="R189" s="233"/>
      <c r="S189" s="233"/>
      <c r="T189" s="23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5" t="s">
        <v>146</v>
      </c>
      <c r="AU189" s="235" t="s">
        <v>83</v>
      </c>
      <c r="AV189" s="13" t="s">
        <v>80</v>
      </c>
      <c r="AW189" s="13" t="s">
        <v>33</v>
      </c>
      <c r="AX189" s="13" t="s">
        <v>72</v>
      </c>
      <c r="AY189" s="235" t="s">
        <v>135</v>
      </c>
    </row>
    <row r="190" s="14" customFormat="1">
      <c r="A190" s="14"/>
      <c r="B190" s="236"/>
      <c r="C190" s="237"/>
      <c r="D190" s="227" t="s">
        <v>146</v>
      </c>
      <c r="E190" s="238" t="s">
        <v>19</v>
      </c>
      <c r="F190" s="239" t="s">
        <v>469</v>
      </c>
      <c r="G190" s="237"/>
      <c r="H190" s="240">
        <v>19.800000000000001</v>
      </c>
      <c r="I190" s="241"/>
      <c r="J190" s="237"/>
      <c r="K190" s="237"/>
      <c r="L190" s="242"/>
      <c r="M190" s="243"/>
      <c r="N190" s="244"/>
      <c r="O190" s="244"/>
      <c r="P190" s="244"/>
      <c r="Q190" s="244"/>
      <c r="R190" s="244"/>
      <c r="S190" s="244"/>
      <c r="T190" s="24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6" t="s">
        <v>146</v>
      </c>
      <c r="AU190" s="246" t="s">
        <v>83</v>
      </c>
      <c r="AV190" s="14" t="s">
        <v>83</v>
      </c>
      <c r="AW190" s="14" t="s">
        <v>33</v>
      </c>
      <c r="AX190" s="14" t="s">
        <v>72</v>
      </c>
      <c r="AY190" s="246" t="s">
        <v>135</v>
      </c>
    </row>
    <row r="191" s="13" customFormat="1">
      <c r="A191" s="13"/>
      <c r="B191" s="225"/>
      <c r="C191" s="226"/>
      <c r="D191" s="227" t="s">
        <v>146</v>
      </c>
      <c r="E191" s="228" t="s">
        <v>19</v>
      </c>
      <c r="F191" s="229" t="s">
        <v>470</v>
      </c>
      <c r="G191" s="226"/>
      <c r="H191" s="228" t="s">
        <v>19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146</v>
      </c>
      <c r="AU191" s="235" t="s">
        <v>83</v>
      </c>
      <c r="AV191" s="13" t="s">
        <v>80</v>
      </c>
      <c r="AW191" s="13" t="s">
        <v>33</v>
      </c>
      <c r="AX191" s="13" t="s">
        <v>72</v>
      </c>
      <c r="AY191" s="235" t="s">
        <v>135</v>
      </c>
    </row>
    <row r="192" s="14" customFormat="1">
      <c r="A192" s="14"/>
      <c r="B192" s="236"/>
      <c r="C192" s="237"/>
      <c r="D192" s="227" t="s">
        <v>146</v>
      </c>
      <c r="E192" s="238" t="s">
        <v>19</v>
      </c>
      <c r="F192" s="239" t="s">
        <v>471</v>
      </c>
      <c r="G192" s="237"/>
      <c r="H192" s="240">
        <v>6.016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146</v>
      </c>
      <c r="AU192" s="246" t="s">
        <v>83</v>
      </c>
      <c r="AV192" s="14" t="s">
        <v>83</v>
      </c>
      <c r="AW192" s="14" t="s">
        <v>33</v>
      </c>
      <c r="AX192" s="14" t="s">
        <v>72</v>
      </c>
      <c r="AY192" s="246" t="s">
        <v>135</v>
      </c>
    </row>
    <row r="193" s="14" customFormat="1">
      <c r="A193" s="14"/>
      <c r="B193" s="236"/>
      <c r="C193" s="237"/>
      <c r="D193" s="227" t="s">
        <v>146</v>
      </c>
      <c r="E193" s="238" t="s">
        <v>19</v>
      </c>
      <c r="F193" s="239" t="s">
        <v>472</v>
      </c>
      <c r="G193" s="237"/>
      <c r="H193" s="240">
        <v>4.5599999999999996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6" t="s">
        <v>146</v>
      </c>
      <c r="AU193" s="246" t="s">
        <v>83</v>
      </c>
      <c r="AV193" s="14" t="s">
        <v>83</v>
      </c>
      <c r="AW193" s="14" t="s">
        <v>33</v>
      </c>
      <c r="AX193" s="14" t="s">
        <v>72</v>
      </c>
      <c r="AY193" s="246" t="s">
        <v>135</v>
      </c>
    </row>
    <row r="194" s="15" customFormat="1">
      <c r="A194" s="15"/>
      <c r="B194" s="247"/>
      <c r="C194" s="248"/>
      <c r="D194" s="227" t="s">
        <v>146</v>
      </c>
      <c r="E194" s="249" t="s">
        <v>19</v>
      </c>
      <c r="F194" s="250" t="s">
        <v>149</v>
      </c>
      <c r="G194" s="248"/>
      <c r="H194" s="251">
        <v>242.67599999999999</v>
      </c>
      <c r="I194" s="252"/>
      <c r="J194" s="248"/>
      <c r="K194" s="248"/>
      <c r="L194" s="253"/>
      <c r="M194" s="254"/>
      <c r="N194" s="255"/>
      <c r="O194" s="255"/>
      <c r="P194" s="255"/>
      <c r="Q194" s="255"/>
      <c r="R194" s="255"/>
      <c r="S194" s="255"/>
      <c r="T194" s="256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7" t="s">
        <v>146</v>
      </c>
      <c r="AU194" s="257" t="s">
        <v>83</v>
      </c>
      <c r="AV194" s="15" t="s">
        <v>142</v>
      </c>
      <c r="AW194" s="15" t="s">
        <v>33</v>
      </c>
      <c r="AX194" s="15" t="s">
        <v>80</v>
      </c>
      <c r="AY194" s="257" t="s">
        <v>135</v>
      </c>
    </row>
    <row r="195" s="2" customFormat="1" ht="78" customHeight="1">
      <c r="A195" s="39"/>
      <c r="B195" s="40"/>
      <c r="C195" s="207" t="s">
        <v>215</v>
      </c>
      <c r="D195" s="207" t="s">
        <v>137</v>
      </c>
      <c r="E195" s="208" t="s">
        <v>473</v>
      </c>
      <c r="F195" s="209" t="s">
        <v>474</v>
      </c>
      <c r="G195" s="210" t="s">
        <v>140</v>
      </c>
      <c r="H195" s="211">
        <v>1.375</v>
      </c>
      <c r="I195" s="212"/>
      <c r="J195" s="213">
        <f>ROUND(I195*H195,2)</f>
        <v>0</v>
      </c>
      <c r="K195" s="209" t="s">
        <v>141</v>
      </c>
      <c r="L195" s="45"/>
      <c r="M195" s="214" t="s">
        <v>19</v>
      </c>
      <c r="N195" s="215" t="s">
        <v>43</v>
      </c>
      <c r="O195" s="85"/>
      <c r="P195" s="216">
        <f>O195*H195</f>
        <v>0</v>
      </c>
      <c r="Q195" s="216">
        <v>0.0088800000000000007</v>
      </c>
      <c r="R195" s="216">
        <f>Q195*H195</f>
        <v>0.01221</v>
      </c>
      <c r="S195" s="216">
        <v>0</v>
      </c>
      <c r="T195" s="21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8" t="s">
        <v>142</v>
      </c>
      <c r="AT195" s="218" t="s">
        <v>137</v>
      </c>
      <c r="AU195" s="218" t="s">
        <v>83</v>
      </c>
      <c r="AY195" s="18" t="s">
        <v>135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8" t="s">
        <v>80</v>
      </c>
      <c r="BK195" s="219">
        <f>ROUND(I195*H195,2)</f>
        <v>0</v>
      </c>
      <c r="BL195" s="18" t="s">
        <v>142</v>
      </c>
      <c r="BM195" s="218" t="s">
        <v>475</v>
      </c>
    </row>
    <row r="196" s="2" customFormat="1">
      <c r="A196" s="39"/>
      <c r="B196" s="40"/>
      <c r="C196" s="41"/>
      <c r="D196" s="220" t="s">
        <v>144</v>
      </c>
      <c r="E196" s="41"/>
      <c r="F196" s="221" t="s">
        <v>476</v>
      </c>
      <c r="G196" s="41"/>
      <c r="H196" s="41"/>
      <c r="I196" s="222"/>
      <c r="J196" s="41"/>
      <c r="K196" s="41"/>
      <c r="L196" s="45"/>
      <c r="M196" s="223"/>
      <c r="N196" s="224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144</v>
      </c>
      <c r="AU196" s="18" t="s">
        <v>83</v>
      </c>
    </row>
    <row r="197" s="13" customFormat="1">
      <c r="A197" s="13"/>
      <c r="B197" s="225"/>
      <c r="C197" s="226"/>
      <c r="D197" s="227" t="s">
        <v>146</v>
      </c>
      <c r="E197" s="228" t="s">
        <v>19</v>
      </c>
      <c r="F197" s="229" t="s">
        <v>477</v>
      </c>
      <c r="G197" s="226"/>
      <c r="H197" s="228" t="s">
        <v>19</v>
      </c>
      <c r="I197" s="230"/>
      <c r="J197" s="226"/>
      <c r="K197" s="226"/>
      <c r="L197" s="231"/>
      <c r="M197" s="232"/>
      <c r="N197" s="233"/>
      <c r="O197" s="233"/>
      <c r="P197" s="233"/>
      <c r="Q197" s="233"/>
      <c r="R197" s="233"/>
      <c r="S197" s="233"/>
      <c r="T197" s="23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5" t="s">
        <v>146</v>
      </c>
      <c r="AU197" s="235" t="s">
        <v>83</v>
      </c>
      <c r="AV197" s="13" t="s">
        <v>80</v>
      </c>
      <c r="AW197" s="13" t="s">
        <v>33</v>
      </c>
      <c r="AX197" s="13" t="s">
        <v>72</v>
      </c>
      <c r="AY197" s="235" t="s">
        <v>135</v>
      </c>
    </row>
    <row r="198" s="14" customFormat="1">
      <c r="A198" s="14"/>
      <c r="B198" s="236"/>
      <c r="C198" s="237"/>
      <c r="D198" s="227" t="s">
        <v>146</v>
      </c>
      <c r="E198" s="238" t="s">
        <v>19</v>
      </c>
      <c r="F198" s="239" t="s">
        <v>478</v>
      </c>
      <c r="G198" s="237"/>
      <c r="H198" s="240">
        <v>0.61299999999999999</v>
      </c>
      <c r="I198" s="241"/>
      <c r="J198" s="237"/>
      <c r="K198" s="237"/>
      <c r="L198" s="242"/>
      <c r="M198" s="243"/>
      <c r="N198" s="244"/>
      <c r="O198" s="244"/>
      <c r="P198" s="244"/>
      <c r="Q198" s="244"/>
      <c r="R198" s="244"/>
      <c r="S198" s="244"/>
      <c r="T198" s="24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6" t="s">
        <v>146</v>
      </c>
      <c r="AU198" s="246" t="s">
        <v>83</v>
      </c>
      <c r="AV198" s="14" t="s">
        <v>83</v>
      </c>
      <c r="AW198" s="14" t="s">
        <v>33</v>
      </c>
      <c r="AX198" s="14" t="s">
        <v>72</v>
      </c>
      <c r="AY198" s="246" t="s">
        <v>135</v>
      </c>
    </row>
    <row r="199" s="13" customFormat="1">
      <c r="A199" s="13"/>
      <c r="B199" s="225"/>
      <c r="C199" s="226"/>
      <c r="D199" s="227" t="s">
        <v>146</v>
      </c>
      <c r="E199" s="228" t="s">
        <v>19</v>
      </c>
      <c r="F199" s="229" t="s">
        <v>479</v>
      </c>
      <c r="G199" s="226"/>
      <c r="H199" s="228" t="s">
        <v>19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146</v>
      </c>
      <c r="AU199" s="235" t="s">
        <v>83</v>
      </c>
      <c r="AV199" s="13" t="s">
        <v>80</v>
      </c>
      <c r="AW199" s="13" t="s">
        <v>33</v>
      </c>
      <c r="AX199" s="13" t="s">
        <v>72</v>
      </c>
      <c r="AY199" s="235" t="s">
        <v>135</v>
      </c>
    </row>
    <row r="200" s="14" customFormat="1">
      <c r="A200" s="14"/>
      <c r="B200" s="236"/>
      <c r="C200" s="237"/>
      <c r="D200" s="227" t="s">
        <v>146</v>
      </c>
      <c r="E200" s="238" t="s">
        <v>19</v>
      </c>
      <c r="F200" s="239" t="s">
        <v>480</v>
      </c>
      <c r="G200" s="237"/>
      <c r="H200" s="240">
        <v>0.49099999999999999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146</v>
      </c>
      <c r="AU200" s="246" t="s">
        <v>83</v>
      </c>
      <c r="AV200" s="14" t="s">
        <v>83</v>
      </c>
      <c r="AW200" s="14" t="s">
        <v>33</v>
      </c>
      <c r="AX200" s="14" t="s">
        <v>72</v>
      </c>
      <c r="AY200" s="246" t="s">
        <v>135</v>
      </c>
    </row>
    <row r="201" s="13" customFormat="1">
      <c r="A201" s="13"/>
      <c r="B201" s="225"/>
      <c r="C201" s="226"/>
      <c r="D201" s="227" t="s">
        <v>146</v>
      </c>
      <c r="E201" s="228" t="s">
        <v>19</v>
      </c>
      <c r="F201" s="229" t="s">
        <v>481</v>
      </c>
      <c r="G201" s="226"/>
      <c r="H201" s="228" t="s">
        <v>19</v>
      </c>
      <c r="I201" s="230"/>
      <c r="J201" s="226"/>
      <c r="K201" s="226"/>
      <c r="L201" s="231"/>
      <c r="M201" s="232"/>
      <c r="N201" s="233"/>
      <c r="O201" s="233"/>
      <c r="P201" s="233"/>
      <c r="Q201" s="233"/>
      <c r="R201" s="233"/>
      <c r="S201" s="233"/>
      <c r="T201" s="23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5" t="s">
        <v>146</v>
      </c>
      <c r="AU201" s="235" t="s">
        <v>83</v>
      </c>
      <c r="AV201" s="13" t="s">
        <v>80</v>
      </c>
      <c r="AW201" s="13" t="s">
        <v>33</v>
      </c>
      <c r="AX201" s="13" t="s">
        <v>72</v>
      </c>
      <c r="AY201" s="235" t="s">
        <v>135</v>
      </c>
    </row>
    <row r="202" s="14" customFormat="1">
      <c r="A202" s="14"/>
      <c r="B202" s="236"/>
      <c r="C202" s="237"/>
      <c r="D202" s="227" t="s">
        <v>146</v>
      </c>
      <c r="E202" s="238" t="s">
        <v>19</v>
      </c>
      <c r="F202" s="239" t="s">
        <v>482</v>
      </c>
      <c r="G202" s="237"/>
      <c r="H202" s="240">
        <v>0.27100000000000002</v>
      </c>
      <c r="I202" s="241"/>
      <c r="J202" s="237"/>
      <c r="K202" s="237"/>
      <c r="L202" s="242"/>
      <c r="M202" s="243"/>
      <c r="N202" s="244"/>
      <c r="O202" s="244"/>
      <c r="P202" s="244"/>
      <c r="Q202" s="244"/>
      <c r="R202" s="244"/>
      <c r="S202" s="244"/>
      <c r="T202" s="24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6" t="s">
        <v>146</v>
      </c>
      <c r="AU202" s="246" t="s">
        <v>83</v>
      </c>
      <c r="AV202" s="14" t="s">
        <v>83</v>
      </c>
      <c r="AW202" s="14" t="s">
        <v>33</v>
      </c>
      <c r="AX202" s="14" t="s">
        <v>72</v>
      </c>
      <c r="AY202" s="246" t="s">
        <v>135</v>
      </c>
    </row>
    <row r="203" s="15" customFormat="1">
      <c r="A203" s="15"/>
      <c r="B203" s="247"/>
      <c r="C203" s="248"/>
      <c r="D203" s="227" t="s">
        <v>146</v>
      </c>
      <c r="E203" s="249" t="s">
        <v>19</v>
      </c>
      <c r="F203" s="250" t="s">
        <v>149</v>
      </c>
      <c r="G203" s="248"/>
      <c r="H203" s="251">
        <v>1.375</v>
      </c>
      <c r="I203" s="252"/>
      <c r="J203" s="248"/>
      <c r="K203" s="248"/>
      <c r="L203" s="253"/>
      <c r="M203" s="254"/>
      <c r="N203" s="255"/>
      <c r="O203" s="255"/>
      <c r="P203" s="255"/>
      <c r="Q203" s="255"/>
      <c r="R203" s="255"/>
      <c r="S203" s="255"/>
      <c r="T203" s="25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57" t="s">
        <v>146</v>
      </c>
      <c r="AU203" s="257" t="s">
        <v>83</v>
      </c>
      <c r="AV203" s="15" t="s">
        <v>142</v>
      </c>
      <c r="AW203" s="15" t="s">
        <v>33</v>
      </c>
      <c r="AX203" s="15" t="s">
        <v>80</v>
      </c>
      <c r="AY203" s="257" t="s">
        <v>135</v>
      </c>
    </row>
    <row r="204" s="2" customFormat="1" ht="76.35" customHeight="1">
      <c r="A204" s="39"/>
      <c r="B204" s="40"/>
      <c r="C204" s="207" t="s">
        <v>222</v>
      </c>
      <c r="D204" s="207" t="s">
        <v>137</v>
      </c>
      <c r="E204" s="208" t="s">
        <v>483</v>
      </c>
      <c r="F204" s="209" t="s">
        <v>484</v>
      </c>
      <c r="G204" s="210" t="s">
        <v>140</v>
      </c>
      <c r="H204" s="211">
        <v>242.67599999999999</v>
      </c>
      <c r="I204" s="212"/>
      <c r="J204" s="213">
        <f>ROUND(I204*H204,2)</f>
        <v>0</v>
      </c>
      <c r="K204" s="209" t="s">
        <v>141</v>
      </c>
      <c r="L204" s="45"/>
      <c r="M204" s="214" t="s">
        <v>19</v>
      </c>
      <c r="N204" s="215" t="s">
        <v>43</v>
      </c>
      <c r="O204" s="85"/>
      <c r="P204" s="216">
        <f>O204*H204</f>
        <v>0</v>
      </c>
      <c r="Q204" s="216">
        <v>0.00085999999999999998</v>
      </c>
      <c r="R204" s="216">
        <f>Q204*H204</f>
        <v>0.20870135999999998</v>
      </c>
      <c r="S204" s="216">
        <v>0</v>
      </c>
      <c r="T204" s="21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8" t="s">
        <v>142</v>
      </c>
      <c r="AT204" s="218" t="s">
        <v>137</v>
      </c>
      <c r="AU204" s="218" t="s">
        <v>83</v>
      </c>
      <c r="AY204" s="18" t="s">
        <v>135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8" t="s">
        <v>80</v>
      </c>
      <c r="BK204" s="219">
        <f>ROUND(I204*H204,2)</f>
        <v>0</v>
      </c>
      <c r="BL204" s="18" t="s">
        <v>142</v>
      </c>
      <c r="BM204" s="218" t="s">
        <v>485</v>
      </c>
    </row>
    <row r="205" s="2" customFormat="1">
      <c r="A205" s="39"/>
      <c r="B205" s="40"/>
      <c r="C205" s="41"/>
      <c r="D205" s="220" t="s">
        <v>144</v>
      </c>
      <c r="E205" s="41"/>
      <c r="F205" s="221" t="s">
        <v>486</v>
      </c>
      <c r="G205" s="41"/>
      <c r="H205" s="41"/>
      <c r="I205" s="222"/>
      <c r="J205" s="41"/>
      <c r="K205" s="41"/>
      <c r="L205" s="45"/>
      <c r="M205" s="223"/>
      <c r="N205" s="224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144</v>
      </c>
      <c r="AU205" s="18" t="s">
        <v>83</v>
      </c>
    </row>
    <row r="206" s="13" customFormat="1">
      <c r="A206" s="13"/>
      <c r="B206" s="225"/>
      <c r="C206" s="226"/>
      <c r="D206" s="227" t="s">
        <v>146</v>
      </c>
      <c r="E206" s="228" t="s">
        <v>19</v>
      </c>
      <c r="F206" s="229" t="s">
        <v>435</v>
      </c>
      <c r="G206" s="226"/>
      <c r="H206" s="228" t="s">
        <v>19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146</v>
      </c>
      <c r="AU206" s="235" t="s">
        <v>83</v>
      </c>
      <c r="AV206" s="13" t="s">
        <v>80</v>
      </c>
      <c r="AW206" s="13" t="s">
        <v>33</v>
      </c>
      <c r="AX206" s="13" t="s">
        <v>72</v>
      </c>
      <c r="AY206" s="235" t="s">
        <v>135</v>
      </c>
    </row>
    <row r="207" s="14" customFormat="1">
      <c r="A207" s="14"/>
      <c r="B207" s="236"/>
      <c r="C207" s="237"/>
      <c r="D207" s="227" t="s">
        <v>146</v>
      </c>
      <c r="E207" s="238" t="s">
        <v>19</v>
      </c>
      <c r="F207" s="239" t="s">
        <v>458</v>
      </c>
      <c r="G207" s="237"/>
      <c r="H207" s="240">
        <v>44.560000000000002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146</v>
      </c>
      <c r="AU207" s="246" t="s">
        <v>83</v>
      </c>
      <c r="AV207" s="14" t="s">
        <v>83</v>
      </c>
      <c r="AW207" s="14" t="s">
        <v>33</v>
      </c>
      <c r="AX207" s="14" t="s">
        <v>72</v>
      </c>
      <c r="AY207" s="246" t="s">
        <v>135</v>
      </c>
    </row>
    <row r="208" s="13" customFormat="1">
      <c r="A208" s="13"/>
      <c r="B208" s="225"/>
      <c r="C208" s="226"/>
      <c r="D208" s="227" t="s">
        <v>146</v>
      </c>
      <c r="E208" s="228" t="s">
        <v>19</v>
      </c>
      <c r="F208" s="229" t="s">
        <v>422</v>
      </c>
      <c r="G208" s="226"/>
      <c r="H208" s="228" t="s">
        <v>19</v>
      </c>
      <c r="I208" s="230"/>
      <c r="J208" s="226"/>
      <c r="K208" s="226"/>
      <c r="L208" s="231"/>
      <c r="M208" s="232"/>
      <c r="N208" s="233"/>
      <c r="O208" s="233"/>
      <c r="P208" s="233"/>
      <c r="Q208" s="233"/>
      <c r="R208" s="233"/>
      <c r="S208" s="233"/>
      <c r="T208" s="23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5" t="s">
        <v>146</v>
      </c>
      <c r="AU208" s="235" t="s">
        <v>83</v>
      </c>
      <c r="AV208" s="13" t="s">
        <v>80</v>
      </c>
      <c r="AW208" s="13" t="s">
        <v>33</v>
      </c>
      <c r="AX208" s="13" t="s">
        <v>72</v>
      </c>
      <c r="AY208" s="235" t="s">
        <v>135</v>
      </c>
    </row>
    <row r="209" s="14" customFormat="1">
      <c r="A209" s="14"/>
      <c r="B209" s="236"/>
      <c r="C209" s="237"/>
      <c r="D209" s="227" t="s">
        <v>146</v>
      </c>
      <c r="E209" s="238" t="s">
        <v>19</v>
      </c>
      <c r="F209" s="239" t="s">
        <v>459</v>
      </c>
      <c r="G209" s="237"/>
      <c r="H209" s="240">
        <v>43.399999999999999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6" t="s">
        <v>146</v>
      </c>
      <c r="AU209" s="246" t="s">
        <v>83</v>
      </c>
      <c r="AV209" s="14" t="s">
        <v>83</v>
      </c>
      <c r="AW209" s="14" t="s">
        <v>33</v>
      </c>
      <c r="AX209" s="14" t="s">
        <v>72</v>
      </c>
      <c r="AY209" s="246" t="s">
        <v>135</v>
      </c>
    </row>
    <row r="210" s="13" customFormat="1">
      <c r="A210" s="13"/>
      <c r="B210" s="225"/>
      <c r="C210" s="226"/>
      <c r="D210" s="227" t="s">
        <v>146</v>
      </c>
      <c r="E210" s="228" t="s">
        <v>19</v>
      </c>
      <c r="F210" s="229" t="s">
        <v>424</v>
      </c>
      <c r="G210" s="226"/>
      <c r="H210" s="228" t="s">
        <v>19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146</v>
      </c>
      <c r="AU210" s="235" t="s">
        <v>83</v>
      </c>
      <c r="AV210" s="13" t="s">
        <v>80</v>
      </c>
      <c r="AW210" s="13" t="s">
        <v>33</v>
      </c>
      <c r="AX210" s="13" t="s">
        <v>72</v>
      </c>
      <c r="AY210" s="235" t="s">
        <v>135</v>
      </c>
    </row>
    <row r="211" s="14" customFormat="1">
      <c r="A211" s="14"/>
      <c r="B211" s="236"/>
      <c r="C211" s="237"/>
      <c r="D211" s="227" t="s">
        <v>146</v>
      </c>
      <c r="E211" s="238" t="s">
        <v>19</v>
      </c>
      <c r="F211" s="239" t="s">
        <v>460</v>
      </c>
      <c r="G211" s="237"/>
      <c r="H211" s="240">
        <v>20.120000000000001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6" t="s">
        <v>146</v>
      </c>
      <c r="AU211" s="246" t="s">
        <v>83</v>
      </c>
      <c r="AV211" s="14" t="s">
        <v>83</v>
      </c>
      <c r="AW211" s="14" t="s">
        <v>33</v>
      </c>
      <c r="AX211" s="14" t="s">
        <v>72</v>
      </c>
      <c r="AY211" s="246" t="s">
        <v>135</v>
      </c>
    </row>
    <row r="212" s="13" customFormat="1">
      <c r="A212" s="13"/>
      <c r="B212" s="225"/>
      <c r="C212" s="226"/>
      <c r="D212" s="227" t="s">
        <v>146</v>
      </c>
      <c r="E212" s="228" t="s">
        <v>19</v>
      </c>
      <c r="F212" s="229" t="s">
        <v>426</v>
      </c>
      <c r="G212" s="226"/>
      <c r="H212" s="228" t="s">
        <v>19</v>
      </c>
      <c r="I212" s="230"/>
      <c r="J212" s="226"/>
      <c r="K212" s="226"/>
      <c r="L212" s="231"/>
      <c r="M212" s="232"/>
      <c r="N212" s="233"/>
      <c r="O212" s="233"/>
      <c r="P212" s="233"/>
      <c r="Q212" s="233"/>
      <c r="R212" s="233"/>
      <c r="S212" s="233"/>
      <c r="T212" s="23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35" t="s">
        <v>146</v>
      </c>
      <c r="AU212" s="235" t="s">
        <v>83</v>
      </c>
      <c r="AV212" s="13" t="s">
        <v>80</v>
      </c>
      <c r="AW212" s="13" t="s">
        <v>33</v>
      </c>
      <c r="AX212" s="13" t="s">
        <v>72</v>
      </c>
      <c r="AY212" s="235" t="s">
        <v>135</v>
      </c>
    </row>
    <row r="213" s="14" customFormat="1">
      <c r="A213" s="14"/>
      <c r="B213" s="236"/>
      <c r="C213" s="237"/>
      <c r="D213" s="227" t="s">
        <v>146</v>
      </c>
      <c r="E213" s="238" t="s">
        <v>19</v>
      </c>
      <c r="F213" s="239" t="s">
        <v>461</v>
      </c>
      <c r="G213" s="237"/>
      <c r="H213" s="240">
        <v>17.199999999999999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6" t="s">
        <v>146</v>
      </c>
      <c r="AU213" s="246" t="s">
        <v>83</v>
      </c>
      <c r="AV213" s="14" t="s">
        <v>83</v>
      </c>
      <c r="AW213" s="14" t="s">
        <v>33</v>
      </c>
      <c r="AX213" s="14" t="s">
        <v>72</v>
      </c>
      <c r="AY213" s="246" t="s">
        <v>135</v>
      </c>
    </row>
    <row r="214" s="13" customFormat="1">
      <c r="A214" s="13"/>
      <c r="B214" s="225"/>
      <c r="C214" s="226"/>
      <c r="D214" s="227" t="s">
        <v>146</v>
      </c>
      <c r="E214" s="228" t="s">
        <v>19</v>
      </c>
      <c r="F214" s="229" t="s">
        <v>439</v>
      </c>
      <c r="G214" s="226"/>
      <c r="H214" s="228" t="s">
        <v>19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146</v>
      </c>
      <c r="AU214" s="235" t="s">
        <v>83</v>
      </c>
      <c r="AV214" s="13" t="s">
        <v>80</v>
      </c>
      <c r="AW214" s="13" t="s">
        <v>33</v>
      </c>
      <c r="AX214" s="13" t="s">
        <v>72</v>
      </c>
      <c r="AY214" s="235" t="s">
        <v>135</v>
      </c>
    </row>
    <row r="215" s="14" customFormat="1">
      <c r="A215" s="14"/>
      <c r="B215" s="236"/>
      <c r="C215" s="237"/>
      <c r="D215" s="227" t="s">
        <v>146</v>
      </c>
      <c r="E215" s="238" t="s">
        <v>19</v>
      </c>
      <c r="F215" s="239" t="s">
        <v>462</v>
      </c>
      <c r="G215" s="237"/>
      <c r="H215" s="240">
        <v>40.32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6" t="s">
        <v>146</v>
      </c>
      <c r="AU215" s="246" t="s">
        <v>83</v>
      </c>
      <c r="AV215" s="14" t="s">
        <v>83</v>
      </c>
      <c r="AW215" s="14" t="s">
        <v>33</v>
      </c>
      <c r="AX215" s="14" t="s">
        <v>72</v>
      </c>
      <c r="AY215" s="246" t="s">
        <v>135</v>
      </c>
    </row>
    <row r="216" s="13" customFormat="1">
      <c r="A216" s="13"/>
      <c r="B216" s="225"/>
      <c r="C216" s="226"/>
      <c r="D216" s="227" t="s">
        <v>146</v>
      </c>
      <c r="E216" s="228" t="s">
        <v>19</v>
      </c>
      <c r="F216" s="229" t="s">
        <v>442</v>
      </c>
      <c r="G216" s="226"/>
      <c r="H216" s="228" t="s">
        <v>19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146</v>
      </c>
      <c r="AU216" s="235" t="s">
        <v>83</v>
      </c>
      <c r="AV216" s="13" t="s">
        <v>80</v>
      </c>
      <c r="AW216" s="13" t="s">
        <v>33</v>
      </c>
      <c r="AX216" s="13" t="s">
        <v>72</v>
      </c>
      <c r="AY216" s="235" t="s">
        <v>135</v>
      </c>
    </row>
    <row r="217" s="14" customFormat="1">
      <c r="A217" s="14"/>
      <c r="B217" s="236"/>
      <c r="C217" s="237"/>
      <c r="D217" s="227" t="s">
        <v>146</v>
      </c>
      <c r="E217" s="238" t="s">
        <v>19</v>
      </c>
      <c r="F217" s="239" t="s">
        <v>463</v>
      </c>
      <c r="G217" s="237"/>
      <c r="H217" s="240">
        <v>16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146</v>
      </c>
      <c r="AU217" s="246" t="s">
        <v>83</v>
      </c>
      <c r="AV217" s="14" t="s">
        <v>83</v>
      </c>
      <c r="AW217" s="14" t="s">
        <v>33</v>
      </c>
      <c r="AX217" s="14" t="s">
        <v>72</v>
      </c>
      <c r="AY217" s="246" t="s">
        <v>135</v>
      </c>
    </row>
    <row r="218" s="13" customFormat="1">
      <c r="A218" s="13"/>
      <c r="B218" s="225"/>
      <c r="C218" s="226"/>
      <c r="D218" s="227" t="s">
        <v>146</v>
      </c>
      <c r="E218" s="228" t="s">
        <v>19</v>
      </c>
      <c r="F218" s="229" t="s">
        <v>464</v>
      </c>
      <c r="G218" s="226"/>
      <c r="H218" s="228" t="s">
        <v>19</v>
      </c>
      <c r="I218" s="230"/>
      <c r="J218" s="226"/>
      <c r="K218" s="226"/>
      <c r="L218" s="231"/>
      <c r="M218" s="232"/>
      <c r="N218" s="233"/>
      <c r="O218" s="233"/>
      <c r="P218" s="233"/>
      <c r="Q218" s="233"/>
      <c r="R218" s="233"/>
      <c r="S218" s="233"/>
      <c r="T218" s="234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5" t="s">
        <v>146</v>
      </c>
      <c r="AU218" s="235" t="s">
        <v>83</v>
      </c>
      <c r="AV218" s="13" t="s">
        <v>80</v>
      </c>
      <c r="AW218" s="13" t="s">
        <v>33</v>
      </c>
      <c r="AX218" s="13" t="s">
        <v>72</v>
      </c>
      <c r="AY218" s="235" t="s">
        <v>135</v>
      </c>
    </row>
    <row r="219" s="14" customFormat="1">
      <c r="A219" s="14"/>
      <c r="B219" s="236"/>
      <c r="C219" s="237"/>
      <c r="D219" s="227" t="s">
        <v>146</v>
      </c>
      <c r="E219" s="238" t="s">
        <v>19</v>
      </c>
      <c r="F219" s="239" t="s">
        <v>465</v>
      </c>
      <c r="G219" s="237"/>
      <c r="H219" s="240">
        <v>16.300000000000001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146</v>
      </c>
      <c r="AU219" s="246" t="s">
        <v>83</v>
      </c>
      <c r="AV219" s="14" t="s">
        <v>83</v>
      </c>
      <c r="AW219" s="14" t="s">
        <v>33</v>
      </c>
      <c r="AX219" s="14" t="s">
        <v>72</v>
      </c>
      <c r="AY219" s="246" t="s">
        <v>135</v>
      </c>
    </row>
    <row r="220" s="13" customFormat="1">
      <c r="A220" s="13"/>
      <c r="B220" s="225"/>
      <c r="C220" s="226"/>
      <c r="D220" s="227" t="s">
        <v>146</v>
      </c>
      <c r="E220" s="228" t="s">
        <v>19</v>
      </c>
      <c r="F220" s="229" t="s">
        <v>466</v>
      </c>
      <c r="G220" s="226"/>
      <c r="H220" s="228" t="s">
        <v>19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146</v>
      </c>
      <c r="AU220" s="235" t="s">
        <v>83</v>
      </c>
      <c r="AV220" s="13" t="s">
        <v>80</v>
      </c>
      <c r="AW220" s="13" t="s">
        <v>33</v>
      </c>
      <c r="AX220" s="13" t="s">
        <v>72</v>
      </c>
      <c r="AY220" s="235" t="s">
        <v>135</v>
      </c>
    </row>
    <row r="221" s="14" customFormat="1">
      <c r="A221" s="14"/>
      <c r="B221" s="236"/>
      <c r="C221" s="237"/>
      <c r="D221" s="227" t="s">
        <v>146</v>
      </c>
      <c r="E221" s="238" t="s">
        <v>19</v>
      </c>
      <c r="F221" s="239" t="s">
        <v>467</v>
      </c>
      <c r="G221" s="237"/>
      <c r="H221" s="240">
        <v>14.4</v>
      </c>
      <c r="I221" s="241"/>
      <c r="J221" s="237"/>
      <c r="K221" s="237"/>
      <c r="L221" s="242"/>
      <c r="M221" s="243"/>
      <c r="N221" s="244"/>
      <c r="O221" s="244"/>
      <c r="P221" s="244"/>
      <c r="Q221" s="244"/>
      <c r="R221" s="244"/>
      <c r="S221" s="244"/>
      <c r="T221" s="24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6" t="s">
        <v>146</v>
      </c>
      <c r="AU221" s="246" t="s">
        <v>83</v>
      </c>
      <c r="AV221" s="14" t="s">
        <v>83</v>
      </c>
      <c r="AW221" s="14" t="s">
        <v>33</v>
      </c>
      <c r="AX221" s="14" t="s">
        <v>72</v>
      </c>
      <c r="AY221" s="246" t="s">
        <v>135</v>
      </c>
    </row>
    <row r="222" s="13" customFormat="1">
      <c r="A222" s="13"/>
      <c r="B222" s="225"/>
      <c r="C222" s="226"/>
      <c r="D222" s="227" t="s">
        <v>146</v>
      </c>
      <c r="E222" s="228" t="s">
        <v>19</v>
      </c>
      <c r="F222" s="229" t="s">
        <v>468</v>
      </c>
      <c r="G222" s="226"/>
      <c r="H222" s="228" t="s">
        <v>19</v>
      </c>
      <c r="I222" s="230"/>
      <c r="J222" s="226"/>
      <c r="K222" s="226"/>
      <c r="L222" s="231"/>
      <c r="M222" s="232"/>
      <c r="N222" s="233"/>
      <c r="O222" s="233"/>
      <c r="P222" s="233"/>
      <c r="Q222" s="233"/>
      <c r="R222" s="233"/>
      <c r="S222" s="233"/>
      <c r="T222" s="23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5" t="s">
        <v>146</v>
      </c>
      <c r="AU222" s="235" t="s">
        <v>83</v>
      </c>
      <c r="AV222" s="13" t="s">
        <v>80</v>
      </c>
      <c r="AW222" s="13" t="s">
        <v>33</v>
      </c>
      <c r="AX222" s="13" t="s">
        <v>72</v>
      </c>
      <c r="AY222" s="235" t="s">
        <v>135</v>
      </c>
    </row>
    <row r="223" s="14" customFormat="1">
      <c r="A223" s="14"/>
      <c r="B223" s="236"/>
      <c r="C223" s="237"/>
      <c r="D223" s="227" t="s">
        <v>146</v>
      </c>
      <c r="E223" s="238" t="s">
        <v>19</v>
      </c>
      <c r="F223" s="239" t="s">
        <v>469</v>
      </c>
      <c r="G223" s="237"/>
      <c r="H223" s="240">
        <v>19.800000000000001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6" t="s">
        <v>146</v>
      </c>
      <c r="AU223" s="246" t="s">
        <v>83</v>
      </c>
      <c r="AV223" s="14" t="s">
        <v>83</v>
      </c>
      <c r="AW223" s="14" t="s">
        <v>33</v>
      </c>
      <c r="AX223" s="14" t="s">
        <v>72</v>
      </c>
      <c r="AY223" s="246" t="s">
        <v>135</v>
      </c>
    </row>
    <row r="224" s="13" customFormat="1">
      <c r="A224" s="13"/>
      <c r="B224" s="225"/>
      <c r="C224" s="226"/>
      <c r="D224" s="227" t="s">
        <v>146</v>
      </c>
      <c r="E224" s="228" t="s">
        <v>19</v>
      </c>
      <c r="F224" s="229" t="s">
        <v>470</v>
      </c>
      <c r="G224" s="226"/>
      <c r="H224" s="228" t="s">
        <v>19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146</v>
      </c>
      <c r="AU224" s="235" t="s">
        <v>83</v>
      </c>
      <c r="AV224" s="13" t="s">
        <v>80</v>
      </c>
      <c r="AW224" s="13" t="s">
        <v>33</v>
      </c>
      <c r="AX224" s="13" t="s">
        <v>72</v>
      </c>
      <c r="AY224" s="235" t="s">
        <v>135</v>
      </c>
    </row>
    <row r="225" s="14" customFormat="1">
      <c r="A225" s="14"/>
      <c r="B225" s="236"/>
      <c r="C225" s="237"/>
      <c r="D225" s="227" t="s">
        <v>146</v>
      </c>
      <c r="E225" s="238" t="s">
        <v>19</v>
      </c>
      <c r="F225" s="239" t="s">
        <v>471</v>
      </c>
      <c r="G225" s="237"/>
      <c r="H225" s="240">
        <v>6.016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146</v>
      </c>
      <c r="AU225" s="246" t="s">
        <v>83</v>
      </c>
      <c r="AV225" s="14" t="s">
        <v>83</v>
      </c>
      <c r="AW225" s="14" t="s">
        <v>33</v>
      </c>
      <c r="AX225" s="14" t="s">
        <v>72</v>
      </c>
      <c r="AY225" s="246" t="s">
        <v>135</v>
      </c>
    </row>
    <row r="226" s="14" customFormat="1">
      <c r="A226" s="14"/>
      <c r="B226" s="236"/>
      <c r="C226" s="237"/>
      <c r="D226" s="227" t="s">
        <v>146</v>
      </c>
      <c r="E226" s="238" t="s">
        <v>19</v>
      </c>
      <c r="F226" s="239" t="s">
        <v>472</v>
      </c>
      <c r="G226" s="237"/>
      <c r="H226" s="240">
        <v>4.5599999999999996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146</v>
      </c>
      <c r="AU226" s="246" t="s">
        <v>83</v>
      </c>
      <c r="AV226" s="14" t="s">
        <v>83</v>
      </c>
      <c r="AW226" s="14" t="s">
        <v>33</v>
      </c>
      <c r="AX226" s="14" t="s">
        <v>72</v>
      </c>
      <c r="AY226" s="246" t="s">
        <v>135</v>
      </c>
    </row>
    <row r="227" s="15" customFormat="1">
      <c r="A227" s="15"/>
      <c r="B227" s="247"/>
      <c r="C227" s="248"/>
      <c r="D227" s="227" t="s">
        <v>146</v>
      </c>
      <c r="E227" s="249" t="s">
        <v>19</v>
      </c>
      <c r="F227" s="250" t="s">
        <v>149</v>
      </c>
      <c r="G227" s="248"/>
      <c r="H227" s="251">
        <v>242.67599999999999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7" t="s">
        <v>146</v>
      </c>
      <c r="AU227" s="257" t="s">
        <v>83</v>
      </c>
      <c r="AV227" s="15" t="s">
        <v>142</v>
      </c>
      <c r="AW227" s="15" t="s">
        <v>33</v>
      </c>
      <c r="AX227" s="15" t="s">
        <v>80</v>
      </c>
      <c r="AY227" s="257" t="s">
        <v>135</v>
      </c>
    </row>
    <row r="228" s="2" customFormat="1" ht="78" customHeight="1">
      <c r="A228" s="39"/>
      <c r="B228" s="40"/>
      <c r="C228" s="207" t="s">
        <v>233</v>
      </c>
      <c r="D228" s="207" t="s">
        <v>137</v>
      </c>
      <c r="E228" s="208" t="s">
        <v>487</v>
      </c>
      <c r="F228" s="209" t="s">
        <v>488</v>
      </c>
      <c r="G228" s="210" t="s">
        <v>140</v>
      </c>
      <c r="H228" s="211">
        <v>1.375</v>
      </c>
      <c r="I228" s="212"/>
      <c r="J228" s="213">
        <f>ROUND(I228*H228,2)</f>
        <v>0</v>
      </c>
      <c r="K228" s="209" t="s">
        <v>141</v>
      </c>
      <c r="L228" s="45"/>
      <c r="M228" s="214" t="s">
        <v>19</v>
      </c>
      <c r="N228" s="215" t="s">
        <v>43</v>
      </c>
      <c r="O228" s="85"/>
      <c r="P228" s="216">
        <f>O228*H228</f>
        <v>0</v>
      </c>
      <c r="Q228" s="216">
        <v>0.0010200000000000001</v>
      </c>
      <c r="R228" s="216">
        <f>Q228*H228</f>
        <v>0.0014025000000000001</v>
      </c>
      <c r="S228" s="216">
        <v>0</v>
      </c>
      <c r="T228" s="217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8" t="s">
        <v>142</v>
      </c>
      <c r="AT228" s="218" t="s">
        <v>137</v>
      </c>
      <c r="AU228" s="218" t="s">
        <v>83</v>
      </c>
      <c r="AY228" s="18" t="s">
        <v>135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8" t="s">
        <v>80</v>
      </c>
      <c r="BK228" s="219">
        <f>ROUND(I228*H228,2)</f>
        <v>0</v>
      </c>
      <c r="BL228" s="18" t="s">
        <v>142</v>
      </c>
      <c r="BM228" s="218" t="s">
        <v>489</v>
      </c>
    </row>
    <row r="229" s="2" customFormat="1">
      <c r="A229" s="39"/>
      <c r="B229" s="40"/>
      <c r="C229" s="41"/>
      <c r="D229" s="220" t="s">
        <v>144</v>
      </c>
      <c r="E229" s="41"/>
      <c r="F229" s="221" t="s">
        <v>490</v>
      </c>
      <c r="G229" s="41"/>
      <c r="H229" s="41"/>
      <c r="I229" s="222"/>
      <c r="J229" s="41"/>
      <c r="K229" s="41"/>
      <c r="L229" s="45"/>
      <c r="M229" s="223"/>
      <c r="N229" s="224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144</v>
      </c>
      <c r="AU229" s="18" t="s">
        <v>83</v>
      </c>
    </row>
    <row r="230" s="13" customFormat="1">
      <c r="A230" s="13"/>
      <c r="B230" s="225"/>
      <c r="C230" s="226"/>
      <c r="D230" s="227" t="s">
        <v>146</v>
      </c>
      <c r="E230" s="228" t="s">
        <v>19</v>
      </c>
      <c r="F230" s="229" t="s">
        <v>477</v>
      </c>
      <c r="G230" s="226"/>
      <c r="H230" s="228" t="s">
        <v>19</v>
      </c>
      <c r="I230" s="230"/>
      <c r="J230" s="226"/>
      <c r="K230" s="226"/>
      <c r="L230" s="231"/>
      <c r="M230" s="232"/>
      <c r="N230" s="233"/>
      <c r="O230" s="233"/>
      <c r="P230" s="233"/>
      <c r="Q230" s="233"/>
      <c r="R230" s="233"/>
      <c r="S230" s="233"/>
      <c r="T230" s="23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5" t="s">
        <v>146</v>
      </c>
      <c r="AU230" s="235" t="s">
        <v>83</v>
      </c>
      <c r="AV230" s="13" t="s">
        <v>80</v>
      </c>
      <c r="AW230" s="13" t="s">
        <v>33</v>
      </c>
      <c r="AX230" s="13" t="s">
        <v>72</v>
      </c>
      <c r="AY230" s="235" t="s">
        <v>135</v>
      </c>
    </row>
    <row r="231" s="14" customFormat="1">
      <c r="A231" s="14"/>
      <c r="B231" s="236"/>
      <c r="C231" s="237"/>
      <c r="D231" s="227" t="s">
        <v>146</v>
      </c>
      <c r="E231" s="238" t="s">
        <v>19</v>
      </c>
      <c r="F231" s="239" t="s">
        <v>478</v>
      </c>
      <c r="G231" s="237"/>
      <c r="H231" s="240">
        <v>0.61299999999999999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6" t="s">
        <v>146</v>
      </c>
      <c r="AU231" s="246" t="s">
        <v>83</v>
      </c>
      <c r="AV231" s="14" t="s">
        <v>83</v>
      </c>
      <c r="AW231" s="14" t="s">
        <v>33</v>
      </c>
      <c r="AX231" s="14" t="s">
        <v>72</v>
      </c>
      <c r="AY231" s="246" t="s">
        <v>135</v>
      </c>
    </row>
    <row r="232" s="13" customFormat="1">
      <c r="A232" s="13"/>
      <c r="B232" s="225"/>
      <c r="C232" s="226"/>
      <c r="D232" s="227" t="s">
        <v>146</v>
      </c>
      <c r="E232" s="228" t="s">
        <v>19</v>
      </c>
      <c r="F232" s="229" t="s">
        <v>479</v>
      </c>
      <c r="G232" s="226"/>
      <c r="H232" s="228" t="s">
        <v>19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146</v>
      </c>
      <c r="AU232" s="235" t="s">
        <v>83</v>
      </c>
      <c r="AV232" s="13" t="s">
        <v>80</v>
      </c>
      <c r="AW232" s="13" t="s">
        <v>33</v>
      </c>
      <c r="AX232" s="13" t="s">
        <v>72</v>
      </c>
      <c r="AY232" s="235" t="s">
        <v>135</v>
      </c>
    </row>
    <row r="233" s="14" customFormat="1">
      <c r="A233" s="14"/>
      <c r="B233" s="236"/>
      <c r="C233" s="237"/>
      <c r="D233" s="227" t="s">
        <v>146</v>
      </c>
      <c r="E233" s="238" t="s">
        <v>19</v>
      </c>
      <c r="F233" s="239" t="s">
        <v>480</v>
      </c>
      <c r="G233" s="237"/>
      <c r="H233" s="240">
        <v>0.49099999999999999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146</v>
      </c>
      <c r="AU233" s="246" t="s">
        <v>83</v>
      </c>
      <c r="AV233" s="14" t="s">
        <v>83</v>
      </c>
      <c r="AW233" s="14" t="s">
        <v>33</v>
      </c>
      <c r="AX233" s="14" t="s">
        <v>72</v>
      </c>
      <c r="AY233" s="246" t="s">
        <v>135</v>
      </c>
    </row>
    <row r="234" s="13" customFormat="1">
      <c r="A234" s="13"/>
      <c r="B234" s="225"/>
      <c r="C234" s="226"/>
      <c r="D234" s="227" t="s">
        <v>146</v>
      </c>
      <c r="E234" s="228" t="s">
        <v>19</v>
      </c>
      <c r="F234" s="229" t="s">
        <v>481</v>
      </c>
      <c r="G234" s="226"/>
      <c r="H234" s="228" t="s">
        <v>19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146</v>
      </c>
      <c r="AU234" s="235" t="s">
        <v>83</v>
      </c>
      <c r="AV234" s="13" t="s">
        <v>80</v>
      </c>
      <c r="AW234" s="13" t="s">
        <v>33</v>
      </c>
      <c r="AX234" s="13" t="s">
        <v>72</v>
      </c>
      <c r="AY234" s="235" t="s">
        <v>135</v>
      </c>
    </row>
    <row r="235" s="14" customFormat="1">
      <c r="A235" s="14"/>
      <c r="B235" s="236"/>
      <c r="C235" s="237"/>
      <c r="D235" s="227" t="s">
        <v>146</v>
      </c>
      <c r="E235" s="238" t="s">
        <v>19</v>
      </c>
      <c r="F235" s="239" t="s">
        <v>482</v>
      </c>
      <c r="G235" s="237"/>
      <c r="H235" s="240">
        <v>0.27100000000000002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146</v>
      </c>
      <c r="AU235" s="246" t="s">
        <v>83</v>
      </c>
      <c r="AV235" s="14" t="s">
        <v>83</v>
      </c>
      <c r="AW235" s="14" t="s">
        <v>33</v>
      </c>
      <c r="AX235" s="14" t="s">
        <v>72</v>
      </c>
      <c r="AY235" s="246" t="s">
        <v>135</v>
      </c>
    </row>
    <row r="236" s="15" customFormat="1">
      <c r="A236" s="15"/>
      <c r="B236" s="247"/>
      <c r="C236" s="248"/>
      <c r="D236" s="227" t="s">
        <v>146</v>
      </c>
      <c r="E236" s="249" t="s">
        <v>19</v>
      </c>
      <c r="F236" s="250" t="s">
        <v>149</v>
      </c>
      <c r="G236" s="248"/>
      <c r="H236" s="251">
        <v>1.375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7" t="s">
        <v>146</v>
      </c>
      <c r="AU236" s="257" t="s">
        <v>83</v>
      </c>
      <c r="AV236" s="15" t="s">
        <v>142</v>
      </c>
      <c r="AW236" s="15" t="s">
        <v>33</v>
      </c>
      <c r="AX236" s="15" t="s">
        <v>80</v>
      </c>
      <c r="AY236" s="257" t="s">
        <v>135</v>
      </c>
    </row>
    <row r="237" s="2" customFormat="1" ht="90" customHeight="1">
      <c r="A237" s="39"/>
      <c r="B237" s="40"/>
      <c r="C237" s="207" t="s">
        <v>8</v>
      </c>
      <c r="D237" s="207" t="s">
        <v>137</v>
      </c>
      <c r="E237" s="208" t="s">
        <v>491</v>
      </c>
      <c r="F237" s="209" t="s">
        <v>492</v>
      </c>
      <c r="G237" s="210" t="s">
        <v>236</v>
      </c>
      <c r="H237" s="211">
        <v>2.7229999999999999</v>
      </c>
      <c r="I237" s="212"/>
      <c r="J237" s="213">
        <f>ROUND(I237*H237,2)</f>
        <v>0</v>
      </c>
      <c r="K237" s="209" t="s">
        <v>141</v>
      </c>
      <c r="L237" s="45"/>
      <c r="M237" s="214" t="s">
        <v>19</v>
      </c>
      <c r="N237" s="215" t="s">
        <v>43</v>
      </c>
      <c r="O237" s="85"/>
      <c r="P237" s="216">
        <f>O237*H237</f>
        <v>0</v>
      </c>
      <c r="Q237" s="216">
        <v>1.03955</v>
      </c>
      <c r="R237" s="216">
        <f>Q237*H237</f>
        <v>2.8306946499999999</v>
      </c>
      <c r="S237" s="216">
        <v>0</v>
      </c>
      <c r="T237" s="21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8" t="s">
        <v>142</v>
      </c>
      <c r="AT237" s="218" t="s">
        <v>137</v>
      </c>
      <c r="AU237" s="218" t="s">
        <v>83</v>
      </c>
      <c r="AY237" s="18" t="s">
        <v>135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8" t="s">
        <v>80</v>
      </c>
      <c r="BK237" s="219">
        <f>ROUND(I237*H237,2)</f>
        <v>0</v>
      </c>
      <c r="BL237" s="18" t="s">
        <v>142</v>
      </c>
      <c r="BM237" s="218" t="s">
        <v>493</v>
      </c>
    </row>
    <row r="238" s="2" customFormat="1">
      <c r="A238" s="39"/>
      <c r="B238" s="40"/>
      <c r="C238" s="41"/>
      <c r="D238" s="220" t="s">
        <v>144</v>
      </c>
      <c r="E238" s="41"/>
      <c r="F238" s="221" t="s">
        <v>494</v>
      </c>
      <c r="G238" s="41"/>
      <c r="H238" s="41"/>
      <c r="I238" s="222"/>
      <c r="J238" s="41"/>
      <c r="K238" s="41"/>
      <c r="L238" s="45"/>
      <c r="M238" s="223"/>
      <c r="N238" s="224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144</v>
      </c>
      <c r="AU238" s="18" t="s">
        <v>83</v>
      </c>
    </row>
    <row r="239" s="13" customFormat="1">
      <c r="A239" s="13"/>
      <c r="B239" s="225"/>
      <c r="C239" s="226"/>
      <c r="D239" s="227" t="s">
        <v>146</v>
      </c>
      <c r="E239" s="228" t="s">
        <v>19</v>
      </c>
      <c r="F239" s="229" t="s">
        <v>495</v>
      </c>
      <c r="G239" s="226"/>
      <c r="H239" s="228" t="s">
        <v>19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146</v>
      </c>
      <c r="AU239" s="235" t="s">
        <v>83</v>
      </c>
      <c r="AV239" s="13" t="s">
        <v>80</v>
      </c>
      <c r="AW239" s="13" t="s">
        <v>33</v>
      </c>
      <c r="AX239" s="13" t="s">
        <v>72</v>
      </c>
      <c r="AY239" s="235" t="s">
        <v>135</v>
      </c>
    </row>
    <row r="240" s="14" customFormat="1">
      <c r="A240" s="14"/>
      <c r="B240" s="236"/>
      <c r="C240" s="237"/>
      <c r="D240" s="227" t="s">
        <v>146</v>
      </c>
      <c r="E240" s="238" t="s">
        <v>19</v>
      </c>
      <c r="F240" s="239" t="s">
        <v>496</v>
      </c>
      <c r="G240" s="237"/>
      <c r="H240" s="240">
        <v>0.41599999999999998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146</v>
      </c>
      <c r="AU240" s="246" t="s">
        <v>83</v>
      </c>
      <c r="AV240" s="14" t="s">
        <v>83</v>
      </c>
      <c r="AW240" s="14" t="s">
        <v>33</v>
      </c>
      <c r="AX240" s="14" t="s">
        <v>72</v>
      </c>
      <c r="AY240" s="246" t="s">
        <v>135</v>
      </c>
    </row>
    <row r="241" s="13" customFormat="1">
      <c r="A241" s="13"/>
      <c r="B241" s="225"/>
      <c r="C241" s="226"/>
      <c r="D241" s="227" t="s">
        <v>146</v>
      </c>
      <c r="E241" s="228" t="s">
        <v>19</v>
      </c>
      <c r="F241" s="229" t="s">
        <v>497</v>
      </c>
      <c r="G241" s="226"/>
      <c r="H241" s="228" t="s">
        <v>19</v>
      </c>
      <c r="I241" s="230"/>
      <c r="J241" s="226"/>
      <c r="K241" s="226"/>
      <c r="L241" s="231"/>
      <c r="M241" s="232"/>
      <c r="N241" s="233"/>
      <c r="O241" s="233"/>
      <c r="P241" s="233"/>
      <c r="Q241" s="233"/>
      <c r="R241" s="233"/>
      <c r="S241" s="233"/>
      <c r="T241" s="23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5" t="s">
        <v>146</v>
      </c>
      <c r="AU241" s="235" t="s">
        <v>83</v>
      </c>
      <c r="AV241" s="13" t="s">
        <v>80</v>
      </c>
      <c r="AW241" s="13" t="s">
        <v>33</v>
      </c>
      <c r="AX241" s="13" t="s">
        <v>72</v>
      </c>
      <c r="AY241" s="235" t="s">
        <v>135</v>
      </c>
    </row>
    <row r="242" s="14" customFormat="1">
      <c r="A242" s="14"/>
      <c r="B242" s="236"/>
      <c r="C242" s="237"/>
      <c r="D242" s="227" t="s">
        <v>146</v>
      </c>
      <c r="E242" s="238" t="s">
        <v>19</v>
      </c>
      <c r="F242" s="239" t="s">
        <v>498</v>
      </c>
      <c r="G242" s="237"/>
      <c r="H242" s="240">
        <v>0.372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6" t="s">
        <v>146</v>
      </c>
      <c r="AU242" s="246" t="s">
        <v>83</v>
      </c>
      <c r="AV242" s="14" t="s">
        <v>83</v>
      </c>
      <c r="AW242" s="14" t="s">
        <v>33</v>
      </c>
      <c r="AX242" s="14" t="s">
        <v>72</v>
      </c>
      <c r="AY242" s="246" t="s">
        <v>135</v>
      </c>
    </row>
    <row r="243" s="13" customFormat="1">
      <c r="A243" s="13"/>
      <c r="B243" s="225"/>
      <c r="C243" s="226"/>
      <c r="D243" s="227" t="s">
        <v>146</v>
      </c>
      <c r="E243" s="228" t="s">
        <v>19</v>
      </c>
      <c r="F243" s="229" t="s">
        <v>499</v>
      </c>
      <c r="G243" s="226"/>
      <c r="H243" s="228" t="s">
        <v>19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146</v>
      </c>
      <c r="AU243" s="235" t="s">
        <v>83</v>
      </c>
      <c r="AV243" s="13" t="s">
        <v>80</v>
      </c>
      <c r="AW243" s="13" t="s">
        <v>33</v>
      </c>
      <c r="AX243" s="13" t="s">
        <v>72</v>
      </c>
      <c r="AY243" s="235" t="s">
        <v>135</v>
      </c>
    </row>
    <row r="244" s="14" customFormat="1">
      <c r="A244" s="14"/>
      <c r="B244" s="236"/>
      <c r="C244" s="237"/>
      <c r="D244" s="227" t="s">
        <v>146</v>
      </c>
      <c r="E244" s="238" t="s">
        <v>19</v>
      </c>
      <c r="F244" s="239" t="s">
        <v>500</v>
      </c>
      <c r="G244" s="237"/>
      <c r="H244" s="240">
        <v>0.17399999999999999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6" t="s">
        <v>146</v>
      </c>
      <c r="AU244" s="246" t="s">
        <v>83</v>
      </c>
      <c r="AV244" s="14" t="s">
        <v>83</v>
      </c>
      <c r="AW244" s="14" t="s">
        <v>33</v>
      </c>
      <c r="AX244" s="14" t="s">
        <v>72</v>
      </c>
      <c r="AY244" s="246" t="s">
        <v>135</v>
      </c>
    </row>
    <row r="245" s="13" customFormat="1">
      <c r="A245" s="13"/>
      <c r="B245" s="225"/>
      <c r="C245" s="226"/>
      <c r="D245" s="227" t="s">
        <v>146</v>
      </c>
      <c r="E245" s="228" t="s">
        <v>19</v>
      </c>
      <c r="F245" s="229" t="s">
        <v>501</v>
      </c>
      <c r="G245" s="226"/>
      <c r="H245" s="228" t="s">
        <v>19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146</v>
      </c>
      <c r="AU245" s="235" t="s">
        <v>83</v>
      </c>
      <c r="AV245" s="13" t="s">
        <v>80</v>
      </c>
      <c r="AW245" s="13" t="s">
        <v>33</v>
      </c>
      <c r="AX245" s="13" t="s">
        <v>72</v>
      </c>
      <c r="AY245" s="235" t="s">
        <v>135</v>
      </c>
    </row>
    <row r="246" s="14" customFormat="1">
      <c r="A246" s="14"/>
      <c r="B246" s="236"/>
      <c r="C246" s="237"/>
      <c r="D246" s="227" t="s">
        <v>146</v>
      </c>
      <c r="E246" s="238" t="s">
        <v>19</v>
      </c>
      <c r="F246" s="239" t="s">
        <v>502</v>
      </c>
      <c r="G246" s="237"/>
      <c r="H246" s="240">
        <v>0.13900000000000001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6" t="s">
        <v>146</v>
      </c>
      <c r="AU246" s="246" t="s">
        <v>83</v>
      </c>
      <c r="AV246" s="14" t="s">
        <v>83</v>
      </c>
      <c r="AW246" s="14" t="s">
        <v>33</v>
      </c>
      <c r="AX246" s="14" t="s">
        <v>72</v>
      </c>
      <c r="AY246" s="246" t="s">
        <v>135</v>
      </c>
    </row>
    <row r="247" s="13" customFormat="1">
      <c r="A247" s="13"/>
      <c r="B247" s="225"/>
      <c r="C247" s="226"/>
      <c r="D247" s="227" t="s">
        <v>146</v>
      </c>
      <c r="E247" s="228" t="s">
        <v>19</v>
      </c>
      <c r="F247" s="229" t="s">
        <v>503</v>
      </c>
      <c r="G247" s="226"/>
      <c r="H247" s="228" t="s">
        <v>19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146</v>
      </c>
      <c r="AU247" s="235" t="s">
        <v>83</v>
      </c>
      <c r="AV247" s="13" t="s">
        <v>80</v>
      </c>
      <c r="AW247" s="13" t="s">
        <v>33</v>
      </c>
      <c r="AX247" s="13" t="s">
        <v>72</v>
      </c>
      <c r="AY247" s="235" t="s">
        <v>135</v>
      </c>
    </row>
    <row r="248" s="14" customFormat="1">
      <c r="A248" s="14"/>
      <c r="B248" s="236"/>
      <c r="C248" s="237"/>
      <c r="D248" s="227" t="s">
        <v>146</v>
      </c>
      <c r="E248" s="238" t="s">
        <v>19</v>
      </c>
      <c r="F248" s="239" t="s">
        <v>504</v>
      </c>
      <c r="G248" s="237"/>
      <c r="H248" s="240">
        <v>0.46400000000000002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6" t="s">
        <v>146</v>
      </c>
      <c r="AU248" s="246" t="s">
        <v>83</v>
      </c>
      <c r="AV248" s="14" t="s">
        <v>83</v>
      </c>
      <c r="AW248" s="14" t="s">
        <v>33</v>
      </c>
      <c r="AX248" s="14" t="s">
        <v>72</v>
      </c>
      <c r="AY248" s="246" t="s">
        <v>135</v>
      </c>
    </row>
    <row r="249" s="13" customFormat="1">
      <c r="A249" s="13"/>
      <c r="B249" s="225"/>
      <c r="C249" s="226"/>
      <c r="D249" s="227" t="s">
        <v>146</v>
      </c>
      <c r="E249" s="228" t="s">
        <v>19</v>
      </c>
      <c r="F249" s="229" t="s">
        <v>505</v>
      </c>
      <c r="G249" s="226"/>
      <c r="H249" s="228" t="s">
        <v>19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5" t="s">
        <v>146</v>
      </c>
      <c r="AU249" s="235" t="s">
        <v>83</v>
      </c>
      <c r="AV249" s="13" t="s">
        <v>80</v>
      </c>
      <c r="AW249" s="13" t="s">
        <v>33</v>
      </c>
      <c r="AX249" s="13" t="s">
        <v>72</v>
      </c>
      <c r="AY249" s="235" t="s">
        <v>135</v>
      </c>
    </row>
    <row r="250" s="14" customFormat="1">
      <c r="A250" s="14"/>
      <c r="B250" s="236"/>
      <c r="C250" s="237"/>
      <c r="D250" s="227" t="s">
        <v>146</v>
      </c>
      <c r="E250" s="238" t="s">
        <v>19</v>
      </c>
      <c r="F250" s="239" t="s">
        <v>506</v>
      </c>
      <c r="G250" s="237"/>
      <c r="H250" s="240">
        <v>0.55600000000000005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6" t="s">
        <v>146</v>
      </c>
      <c r="AU250" s="246" t="s">
        <v>83</v>
      </c>
      <c r="AV250" s="14" t="s">
        <v>83</v>
      </c>
      <c r="AW250" s="14" t="s">
        <v>33</v>
      </c>
      <c r="AX250" s="14" t="s">
        <v>72</v>
      </c>
      <c r="AY250" s="246" t="s">
        <v>135</v>
      </c>
    </row>
    <row r="251" s="13" customFormat="1">
      <c r="A251" s="13"/>
      <c r="B251" s="225"/>
      <c r="C251" s="226"/>
      <c r="D251" s="227" t="s">
        <v>146</v>
      </c>
      <c r="E251" s="228" t="s">
        <v>19</v>
      </c>
      <c r="F251" s="229" t="s">
        <v>441</v>
      </c>
      <c r="G251" s="226"/>
      <c r="H251" s="228" t="s">
        <v>19</v>
      </c>
      <c r="I251" s="230"/>
      <c r="J251" s="226"/>
      <c r="K251" s="226"/>
      <c r="L251" s="231"/>
      <c r="M251" s="232"/>
      <c r="N251" s="233"/>
      <c r="O251" s="233"/>
      <c r="P251" s="233"/>
      <c r="Q251" s="233"/>
      <c r="R251" s="233"/>
      <c r="S251" s="233"/>
      <c r="T251" s="23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5" t="s">
        <v>146</v>
      </c>
      <c r="AU251" s="235" t="s">
        <v>83</v>
      </c>
      <c r="AV251" s="13" t="s">
        <v>80</v>
      </c>
      <c r="AW251" s="13" t="s">
        <v>33</v>
      </c>
      <c r="AX251" s="13" t="s">
        <v>72</v>
      </c>
      <c r="AY251" s="235" t="s">
        <v>135</v>
      </c>
    </row>
    <row r="252" s="13" customFormat="1">
      <c r="A252" s="13"/>
      <c r="B252" s="225"/>
      <c r="C252" s="226"/>
      <c r="D252" s="227" t="s">
        <v>146</v>
      </c>
      <c r="E252" s="228" t="s">
        <v>19</v>
      </c>
      <c r="F252" s="229" t="s">
        <v>507</v>
      </c>
      <c r="G252" s="226"/>
      <c r="H252" s="228" t="s">
        <v>19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146</v>
      </c>
      <c r="AU252" s="235" t="s">
        <v>83</v>
      </c>
      <c r="AV252" s="13" t="s">
        <v>80</v>
      </c>
      <c r="AW252" s="13" t="s">
        <v>33</v>
      </c>
      <c r="AX252" s="13" t="s">
        <v>72</v>
      </c>
      <c r="AY252" s="235" t="s">
        <v>135</v>
      </c>
    </row>
    <row r="253" s="14" customFormat="1">
      <c r="A253" s="14"/>
      <c r="B253" s="236"/>
      <c r="C253" s="237"/>
      <c r="D253" s="227" t="s">
        <v>146</v>
      </c>
      <c r="E253" s="238" t="s">
        <v>19</v>
      </c>
      <c r="F253" s="239" t="s">
        <v>508</v>
      </c>
      <c r="G253" s="237"/>
      <c r="H253" s="240">
        <v>0.14799999999999999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146</v>
      </c>
      <c r="AU253" s="246" t="s">
        <v>83</v>
      </c>
      <c r="AV253" s="14" t="s">
        <v>83</v>
      </c>
      <c r="AW253" s="14" t="s">
        <v>33</v>
      </c>
      <c r="AX253" s="14" t="s">
        <v>72</v>
      </c>
      <c r="AY253" s="246" t="s">
        <v>135</v>
      </c>
    </row>
    <row r="254" s="13" customFormat="1">
      <c r="A254" s="13"/>
      <c r="B254" s="225"/>
      <c r="C254" s="226"/>
      <c r="D254" s="227" t="s">
        <v>146</v>
      </c>
      <c r="E254" s="228" t="s">
        <v>19</v>
      </c>
      <c r="F254" s="229" t="s">
        <v>509</v>
      </c>
      <c r="G254" s="226"/>
      <c r="H254" s="228" t="s">
        <v>19</v>
      </c>
      <c r="I254" s="230"/>
      <c r="J254" s="226"/>
      <c r="K254" s="226"/>
      <c r="L254" s="231"/>
      <c r="M254" s="232"/>
      <c r="N254" s="233"/>
      <c r="O254" s="233"/>
      <c r="P254" s="233"/>
      <c r="Q254" s="233"/>
      <c r="R254" s="233"/>
      <c r="S254" s="233"/>
      <c r="T254" s="23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5" t="s">
        <v>146</v>
      </c>
      <c r="AU254" s="235" t="s">
        <v>83</v>
      </c>
      <c r="AV254" s="13" t="s">
        <v>80</v>
      </c>
      <c r="AW254" s="13" t="s">
        <v>33</v>
      </c>
      <c r="AX254" s="13" t="s">
        <v>72</v>
      </c>
      <c r="AY254" s="235" t="s">
        <v>135</v>
      </c>
    </row>
    <row r="255" s="14" customFormat="1">
      <c r="A255" s="14"/>
      <c r="B255" s="236"/>
      <c r="C255" s="237"/>
      <c r="D255" s="227" t="s">
        <v>146</v>
      </c>
      <c r="E255" s="238" t="s">
        <v>19</v>
      </c>
      <c r="F255" s="239" t="s">
        <v>510</v>
      </c>
      <c r="G255" s="237"/>
      <c r="H255" s="240">
        <v>0.14999999999999999</v>
      </c>
      <c r="I255" s="241"/>
      <c r="J255" s="237"/>
      <c r="K255" s="237"/>
      <c r="L255" s="242"/>
      <c r="M255" s="243"/>
      <c r="N255" s="244"/>
      <c r="O255" s="244"/>
      <c r="P255" s="244"/>
      <c r="Q255" s="244"/>
      <c r="R255" s="244"/>
      <c r="S255" s="244"/>
      <c r="T255" s="24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6" t="s">
        <v>146</v>
      </c>
      <c r="AU255" s="246" t="s">
        <v>83</v>
      </c>
      <c r="AV255" s="14" t="s">
        <v>83</v>
      </c>
      <c r="AW255" s="14" t="s">
        <v>33</v>
      </c>
      <c r="AX255" s="14" t="s">
        <v>72</v>
      </c>
      <c r="AY255" s="246" t="s">
        <v>135</v>
      </c>
    </row>
    <row r="256" s="13" customFormat="1">
      <c r="A256" s="13"/>
      <c r="B256" s="225"/>
      <c r="C256" s="226"/>
      <c r="D256" s="227" t="s">
        <v>146</v>
      </c>
      <c r="E256" s="228" t="s">
        <v>19</v>
      </c>
      <c r="F256" s="229" t="s">
        <v>511</v>
      </c>
      <c r="G256" s="226"/>
      <c r="H256" s="228" t="s">
        <v>19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146</v>
      </c>
      <c r="AU256" s="235" t="s">
        <v>83</v>
      </c>
      <c r="AV256" s="13" t="s">
        <v>80</v>
      </c>
      <c r="AW256" s="13" t="s">
        <v>33</v>
      </c>
      <c r="AX256" s="13" t="s">
        <v>72</v>
      </c>
      <c r="AY256" s="235" t="s">
        <v>135</v>
      </c>
    </row>
    <row r="257" s="14" customFormat="1">
      <c r="A257" s="14"/>
      <c r="B257" s="236"/>
      <c r="C257" s="237"/>
      <c r="D257" s="227" t="s">
        <v>146</v>
      </c>
      <c r="E257" s="238" t="s">
        <v>19</v>
      </c>
      <c r="F257" s="239" t="s">
        <v>512</v>
      </c>
      <c r="G257" s="237"/>
      <c r="H257" s="240">
        <v>0.13100000000000001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146</v>
      </c>
      <c r="AU257" s="246" t="s">
        <v>83</v>
      </c>
      <c r="AV257" s="14" t="s">
        <v>83</v>
      </c>
      <c r="AW257" s="14" t="s">
        <v>33</v>
      </c>
      <c r="AX257" s="14" t="s">
        <v>72</v>
      </c>
      <c r="AY257" s="246" t="s">
        <v>135</v>
      </c>
    </row>
    <row r="258" s="13" customFormat="1">
      <c r="A258" s="13"/>
      <c r="B258" s="225"/>
      <c r="C258" s="226"/>
      <c r="D258" s="227" t="s">
        <v>146</v>
      </c>
      <c r="E258" s="228" t="s">
        <v>19</v>
      </c>
      <c r="F258" s="229" t="s">
        <v>448</v>
      </c>
      <c r="G258" s="226"/>
      <c r="H258" s="228" t="s">
        <v>19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146</v>
      </c>
      <c r="AU258" s="235" t="s">
        <v>83</v>
      </c>
      <c r="AV258" s="13" t="s">
        <v>80</v>
      </c>
      <c r="AW258" s="13" t="s">
        <v>33</v>
      </c>
      <c r="AX258" s="13" t="s">
        <v>72</v>
      </c>
      <c r="AY258" s="235" t="s">
        <v>135</v>
      </c>
    </row>
    <row r="259" s="14" customFormat="1">
      <c r="A259" s="14"/>
      <c r="B259" s="236"/>
      <c r="C259" s="237"/>
      <c r="D259" s="227" t="s">
        <v>146</v>
      </c>
      <c r="E259" s="238" t="s">
        <v>19</v>
      </c>
      <c r="F259" s="239" t="s">
        <v>513</v>
      </c>
      <c r="G259" s="237"/>
      <c r="H259" s="240">
        <v>0.17299999999999999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6" t="s">
        <v>146</v>
      </c>
      <c r="AU259" s="246" t="s">
        <v>83</v>
      </c>
      <c r="AV259" s="14" t="s">
        <v>83</v>
      </c>
      <c r="AW259" s="14" t="s">
        <v>33</v>
      </c>
      <c r="AX259" s="14" t="s">
        <v>72</v>
      </c>
      <c r="AY259" s="246" t="s">
        <v>135</v>
      </c>
    </row>
    <row r="260" s="15" customFormat="1">
      <c r="A260" s="15"/>
      <c r="B260" s="247"/>
      <c r="C260" s="248"/>
      <c r="D260" s="227" t="s">
        <v>146</v>
      </c>
      <c r="E260" s="249" t="s">
        <v>19</v>
      </c>
      <c r="F260" s="250" t="s">
        <v>149</v>
      </c>
      <c r="G260" s="248"/>
      <c r="H260" s="251">
        <v>2.7229999999999999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7" t="s">
        <v>146</v>
      </c>
      <c r="AU260" s="257" t="s">
        <v>83</v>
      </c>
      <c r="AV260" s="15" t="s">
        <v>142</v>
      </c>
      <c r="AW260" s="15" t="s">
        <v>33</v>
      </c>
      <c r="AX260" s="15" t="s">
        <v>80</v>
      </c>
      <c r="AY260" s="257" t="s">
        <v>135</v>
      </c>
    </row>
    <row r="261" s="2" customFormat="1" ht="49.05" customHeight="1">
      <c r="A261" s="39"/>
      <c r="B261" s="40"/>
      <c r="C261" s="207" t="s">
        <v>324</v>
      </c>
      <c r="D261" s="207" t="s">
        <v>137</v>
      </c>
      <c r="E261" s="208" t="s">
        <v>514</v>
      </c>
      <c r="F261" s="209" t="s">
        <v>515</v>
      </c>
      <c r="G261" s="210" t="s">
        <v>246</v>
      </c>
      <c r="H261" s="211">
        <v>11.640000000000001</v>
      </c>
      <c r="I261" s="212"/>
      <c r="J261" s="213">
        <f>ROUND(I261*H261,2)</f>
        <v>0</v>
      </c>
      <c r="K261" s="209" t="s">
        <v>141</v>
      </c>
      <c r="L261" s="45"/>
      <c r="M261" s="214" t="s">
        <v>19</v>
      </c>
      <c r="N261" s="215" t="s">
        <v>43</v>
      </c>
      <c r="O261" s="85"/>
      <c r="P261" s="216">
        <f>O261*H261</f>
        <v>0</v>
      </c>
      <c r="Q261" s="216">
        <v>0.022089999999999999</v>
      </c>
      <c r="R261" s="216">
        <f>Q261*H261</f>
        <v>0.25712760000000001</v>
      </c>
      <c r="S261" s="216">
        <v>0</v>
      </c>
      <c r="T261" s="21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8" t="s">
        <v>142</v>
      </c>
      <c r="AT261" s="218" t="s">
        <v>137</v>
      </c>
      <c r="AU261" s="218" t="s">
        <v>83</v>
      </c>
      <c r="AY261" s="18" t="s">
        <v>135</v>
      </c>
      <c r="BE261" s="219">
        <f>IF(N261="základní",J261,0)</f>
        <v>0</v>
      </c>
      <c r="BF261" s="219">
        <f>IF(N261="snížená",J261,0)</f>
        <v>0</v>
      </c>
      <c r="BG261" s="219">
        <f>IF(N261="zákl. přenesená",J261,0)</f>
        <v>0</v>
      </c>
      <c r="BH261" s="219">
        <f>IF(N261="sníž. přenesená",J261,0)</f>
        <v>0</v>
      </c>
      <c r="BI261" s="219">
        <f>IF(N261="nulová",J261,0)</f>
        <v>0</v>
      </c>
      <c r="BJ261" s="18" t="s">
        <v>80</v>
      </c>
      <c r="BK261" s="219">
        <f>ROUND(I261*H261,2)</f>
        <v>0</v>
      </c>
      <c r="BL261" s="18" t="s">
        <v>142</v>
      </c>
      <c r="BM261" s="218" t="s">
        <v>516</v>
      </c>
    </row>
    <row r="262" s="2" customFormat="1">
      <c r="A262" s="39"/>
      <c r="B262" s="40"/>
      <c r="C262" s="41"/>
      <c r="D262" s="220" t="s">
        <v>144</v>
      </c>
      <c r="E262" s="41"/>
      <c r="F262" s="221" t="s">
        <v>517</v>
      </c>
      <c r="G262" s="41"/>
      <c r="H262" s="41"/>
      <c r="I262" s="222"/>
      <c r="J262" s="41"/>
      <c r="K262" s="41"/>
      <c r="L262" s="45"/>
      <c r="M262" s="223"/>
      <c r="N262" s="224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144</v>
      </c>
      <c r="AU262" s="18" t="s">
        <v>83</v>
      </c>
    </row>
    <row r="263" s="13" customFormat="1">
      <c r="A263" s="13"/>
      <c r="B263" s="225"/>
      <c r="C263" s="226"/>
      <c r="D263" s="227" t="s">
        <v>146</v>
      </c>
      <c r="E263" s="228" t="s">
        <v>19</v>
      </c>
      <c r="F263" s="229" t="s">
        <v>518</v>
      </c>
      <c r="G263" s="226"/>
      <c r="H263" s="228" t="s">
        <v>19</v>
      </c>
      <c r="I263" s="230"/>
      <c r="J263" s="226"/>
      <c r="K263" s="226"/>
      <c r="L263" s="231"/>
      <c r="M263" s="232"/>
      <c r="N263" s="233"/>
      <c r="O263" s="233"/>
      <c r="P263" s="233"/>
      <c r="Q263" s="233"/>
      <c r="R263" s="233"/>
      <c r="S263" s="233"/>
      <c r="T263" s="234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5" t="s">
        <v>146</v>
      </c>
      <c r="AU263" s="235" t="s">
        <v>83</v>
      </c>
      <c r="AV263" s="13" t="s">
        <v>80</v>
      </c>
      <c r="AW263" s="13" t="s">
        <v>33</v>
      </c>
      <c r="AX263" s="13" t="s">
        <v>72</v>
      </c>
      <c r="AY263" s="235" t="s">
        <v>135</v>
      </c>
    </row>
    <row r="264" s="14" customFormat="1">
      <c r="A264" s="14"/>
      <c r="B264" s="236"/>
      <c r="C264" s="237"/>
      <c r="D264" s="227" t="s">
        <v>146</v>
      </c>
      <c r="E264" s="238" t="s">
        <v>19</v>
      </c>
      <c r="F264" s="239" t="s">
        <v>519</v>
      </c>
      <c r="G264" s="237"/>
      <c r="H264" s="240">
        <v>2.8999999999999999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46" t="s">
        <v>146</v>
      </c>
      <c r="AU264" s="246" t="s">
        <v>83</v>
      </c>
      <c r="AV264" s="14" t="s">
        <v>83</v>
      </c>
      <c r="AW264" s="14" t="s">
        <v>33</v>
      </c>
      <c r="AX264" s="14" t="s">
        <v>72</v>
      </c>
      <c r="AY264" s="246" t="s">
        <v>135</v>
      </c>
    </row>
    <row r="265" s="14" customFormat="1">
      <c r="A265" s="14"/>
      <c r="B265" s="236"/>
      <c r="C265" s="237"/>
      <c r="D265" s="227" t="s">
        <v>146</v>
      </c>
      <c r="E265" s="238" t="s">
        <v>19</v>
      </c>
      <c r="F265" s="239" t="s">
        <v>520</v>
      </c>
      <c r="G265" s="237"/>
      <c r="H265" s="240">
        <v>8.7400000000000002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6" t="s">
        <v>146</v>
      </c>
      <c r="AU265" s="246" t="s">
        <v>83</v>
      </c>
      <c r="AV265" s="14" t="s">
        <v>83</v>
      </c>
      <c r="AW265" s="14" t="s">
        <v>33</v>
      </c>
      <c r="AX265" s="14" t="s">
        <v>72</v>
      </c>
      <c r="AY265" s="246" t="s">
        <v>135</v>
      </c>
    </row>
    <row r="266" s="15" customFormat="1">
      <c r="A266" s="15"/>
      <c r="B266" s="247"/>
      <c r="C266" s="248"/>
      <c r="D266" s="227" t="s">
        <v>146</v>
      </c>
      <c r="E266" s="249" t="s">
        <v>19</v>
      </c>
      <c r="F266" s="250" t="s">
        <v>149</v>
      </c>
      <c r="G266" s="248"/>
      <c r="H266" s="251">
        <v>11.640000000000001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7" t="s">
        <v>146</v>
      </c>
      <c r="AU266" s="257" t="s">
        <v>83</v>
      </c>
      <c r="AV266" s="15" t="s">
        <v>142</v>
      </c>
      <c r="AW266" s="15" t="s">
        <v>33</v>
      </c>
      <c r="AX266" s="15" t="s">
        <v>80</v>
      </c>
      <c r="AY266" s="257" t="s">
        <v>135</v>
      </c>
    </row>
    <row r="267" s="12" customFormat="1" ht="22.8" customHeight="1">
      <c r="A267" s="12"/>
      <c r="B267" s="191"/>
      <c r="C267" s="192"/>
      <c r="D267" s="193" t="s">
        <v>71</v>
      </c>
      <c r="E267" s="205" t="s">
        <v>142</v>
      </c>
      <c r="F267" s="205" t="s">
        <v>317</v>
      </c>
      <c r="G267" s="192"/>
      <c r="H267" s="192"/>
      <c r="I267" s="195"/>
      <c r="J267" s="206">
        <f>BK267</f>
        <v>0</v>
      </c>
      <c r="K267" s="192"/>
      <c r="L267" s="197"/>
      <c r="M267" s="198"/>
      <c r="N267" s="199"/>
      <c r="O267" s="199"/>
      <c r="P267" s="200">
        <f>SUM(P268:P275)</f>
        <v>0</v>
      </c>
      <c r="Q267" s="199"/>
      <c r="R267" s="200">
        <f>SUM(R268:R275)</f>
        <v>82.419263999999984</v>
      </c>
      <c r="S267" s="199"/>
      <c r="T267" s="201">
        <f>SUM(T268:T275)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2" t="s">
        <v>80</v>
      </c>
      <c r="AT267" s="203" t="s">
        <v>71</v>
      </c>
      <c r="AU267" s="203" t="s">
        <v>80</v>
      </c>
      <c r="AY267" s="202" t="s">
        <v>135</v>
      </c>
      <c r="BK267" s="204">
        <f>SUM(BK268:BK275)</f>
        <v>0</v>
      </c>
    </row>
    <row r="268" s="2" customFormat="1" ht="55.5" customHeight="1">
      <c r="A268" s="39"/>
      <c r="B268" s="40"/>
      <c r="C268" s="207" t="s">
        <v>331</v>
      </c>
      <c r="D268" s="207" t="s">
        <v>137</v>
      </c>
      <c r="E268" s="208" t="s">
        <v>521</v>
      </c>
      <c r="F268" s="209" t="s">
        <v>522</v>
      </c>
      <c r="G268" s="210" t="s">
        <v>140</v>
      </c>
      <c r="H268" s="211">
        <v>177.19999999999999</v>
      </c>
      <c r="I268" s="212"/>
      <c r="J268" s="213">
        <f>ROUND(I268*H268,2)</f>
        <v>0</v>
      </c>
      <c r="K268" s="209" t="s">
        <v>141</v>
      </c>
      <c r="L268" s="45"/>
      <c r="M268" s="214" t="s">
        <v>19</v>
      </c>
      <c r="N268" s="215" t="s">
        <v>43</v>
      </c>
      <c r="O268" s="85"/>
      <c r="P268" s="216">
        <f>O268*H268</f>
        <v>0</v>
      </c>
      <c r="Q268" s="216">
        <v>0.46511999999999998</v>
      </c>
      <c r="R268" s="216">
        <f>Q268*H268</f>
        <v>82.419263999999984</v>
      </c>
      <c r="S268" s="216">
        <v>0</v>
      </c>
      <c r="T268" s="21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8" t="s">
        <v>142</v>
      </c>
      <c r="AT268" s="218" t="s">
        <v>137</v>
      </c>
      <c r="AU268" s="218" t="s">
        <v>83</v>
      </c>
      <c r="AY268" s="18" t="s">
        <v>135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8" t="s">
        <v>80</v>
      </c>
      <c r="BK268" s="219">
        <f>ROUND(I268*H268,2)</f>
        <v>0</v>
      </c>
      <c r="BL268" s="18" t="s">
        <v>142</v>
      </c>
      <c r="BM268" s="218" t="s">
        <v>523</v>
      </c>
    </row>
    <row r="269" s="2" customFormat="1">
      <c r="A269" s="39"/>
      <c r="B269" s="40"/>
      <c r="C269" s="41"/>
      <c r="D269" s="220" t="s">
        <v>144</v>
      </c>
      <c r="E269" s="41"/>
      <c r="F269" s="221" t="s">
        <v>524</v>
      </c>
      <c r="G269" s="41"/>
      <c r="H269" s="41"/>
      <c r="I269" s="222"/>
      <c r="J269" s="41"/>
      <c r="K269" s="41"/>
      <c r="L269" s="45"/>
      <c r="M269" s="223"/>
      <c r="N269" s="224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144</v>
      </c>
      <c r="AU269" s="18" t="s">
        <v>83</v>
      </c>
    </row>
    <row r="270" s="13" customFormat="1">
      <c r="A270" s="13"/>
      <c r="B270" s="225"/>
      <c r="C270" s="226"/>
      <c r="D270" s="227" t="s">
        <v>146</v>
      </c>
      <c r="E270" s="228" t="s">
        <v>19</v>
      </c>
      <c r="F270" s="229" t="s">
        <v>525</v>
      </c>
      <c r="G270" s="226"/>
      <c r="H270" s="228" t="s">
        <v>19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146</v>
      </c>
      <c r="AU270" s="235" t="s">
        <v>83</v>
      </c>
      <c r="AV270" s="13" t="s">
        <v>80</v>
      </c>
      <c r="AW270" s="13" t="s">
        <v>33</v>
      </c>
      <c r="AX270" s="13" t="s">
        <v>72</v>
      </c>
      <c r="AY270" s="235" t="s">
        <v>135</v>
      </c>
    </row>
    <row r="271" s="14" customFormat="1">
      <c r="A271" s="14"/>
      <c r="B271" s="236"/>
      <c r="C271" s="237"/>
      <c r="D271" s="227" t="s">
        <v>146</v>
      </c>
      <c r="E271" s="238" t="s">
        <v>19</v>
      </c>
      <c r="F271" s="239" t="s">
        <v>526</v>
      </c>
      <c r="G271" s="237"/>
      <c r="H271" s="240">
        <v>43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146</v>
      </c>
      <c r="AU271" s="246" t="s">
        <v>83</v>
      </c>
      <c r="AV271" s="14" t="s">
        <v>83</v>
      </c>
      <c r="AW271" s="14" t="s">
        <v>33</v>
      </c>
      <c r="AX271" s="14" t="s">
        <v>72</v>
      </c>
      <c r="AY271" s="246" t="s">
        <v>135</v>
      </c>
    </row>
    <row r="272" s="14" customFormat="1">
      <c r="A272" s="14"/>
      <c r="B272" s="236"/>
      <c r="C272" s="237"/>
      <c r="D272" s="227" t="s">
        <v>146</v>
      </c>
      <c r="E272" s="238" t="s">
        <v>19</v>
      </c>
      <c r="F272" s="239" t="s">
        <v>527</v>
      </c>
      <c r="G272" s="237"/>
      <c r="H272" s="240">
        <v>52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6" t="s">
        <v>146</v>
      </c>
      <c r="AU272" s="246" t="s">
        <v>83</v>
      </c>
      <c r="AV272" s="14" t="s">
        <v>83</v>
      </c>
      <c r="AW272" s="14" t="s">
        <v>33</v>
      </c>
      <c r="AX272" s="14" t="s">
        <v>72</v>
      </c>
      <c r="AY272" s="246" t="s">
        <v>135</v>
      </c>
    </row>
    <row r="273" s="13" customFormat="1">
      <c r="A273" s="13"/>
      <c r="B273" s="225"/>
      <c r="C273" s="226"/>
      <c r="D273" s="227" t="s">
        <v>146</v>
      </c>
      <c r="E273" s="228" t="s">
        <v>19</v>
      </c>
      <c r="F273" s="229" t="s">
        <v>528</v>
      </c>
      <c r="G273" s="226"/>
      <c r="H273" s="228" t="s">
        <v>19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146</v>
      </c>
      <c r="AU273" s="235" t="s">
        <v>83</v>
      </c>
      <c r="AV273" s="13" t="s">
        <v>80</v>
      </c>
      <c r="AW273" s="13" t="s">
        <v>33</v>
      </c>
      <c r="AX273" s="13" t="s">
        <v>72</v>
      </c>
      <c r="AY273" s="235" t="s">
        <v>135</v>
      </c>
    </row>
    <row r="274" s="14" customFormat="1">
      <c r="A274" s="14"/>
      <c r="B274" s="236"/>
      <c r="C274" s="237"/>
      <c r="D274" s="227" t="s">
        <v>146</v>
      </c>
      <c r="E274" s="238" t="s">
        <v>19</v>
      </c>
      <c r="F274" s="239" t="s">
        <v>529</v>
      </c>
      <c r="G274" s="237"/>
      <c r="H274" s="240">
        <v>82.200000000000003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6" t="s">
        <v>146</v>
      </c>
      <c r="AU274" s="246" t="s">
        <v>83</v>
      </c>
      <c r="AV274" s="14" t="s">
        <v>83</v>
      </c>
      <c r="AW274" s="14" t="s">
        <v>33</v>
      </c>
      <c r="AX274" s="14" t="s">
        <v>72</v>
      </c>
      <c r="AY274" s="246" t="s">
        <v>135</v>
      </c>
    </row>
    <row r="275" s="15" customFormat="1">
      <c r="A275" s="15"/>
      <c r="B275" s="247"/>
      <c r="C275" s="248"/>
      <c r="D275" s="227" t="s">
        <v>146</v>
      </c>
      <c r="E275" s="249" t="s">
        <v>19</v>
      </c>
      <c r="F275" s="250" t="s">
        <v>149</v>
      </c>
      <c r="G275" s="248"/>
      <c r="H275" s="251">
        <v>177.19999999999999</v>
      </c>
      <c r="I275" s="252"/>
      <c r="J275" s="248"/>
      <c r="K275" s="248"/>
      <c r="L275" s="253"/>
      <c r="M275" s="254"/>
      <c r="N275" s="255"/>
      <c r="O275" s="255"/>
      <c r="P275" s="255"/>
      <c r="Q275" s="255"/>
      <c r="R275" s="255"/>
      <c r="S275" s="255"/>
      <c r="T275" s="256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57" t="s">
        <v>146</v>
      </c>
      <c r="AU275" s="257" t="s">
        <v>83</v>
      </c>
      <c r="AV275" s="15" t="s">
        <v>142</v>
      </c>
      <c r="AW275" s="15" t="s">
        <v>33</v>
      </c>
      <c r="AX275" s="15" t="s">
        <v>80</v>
      </c>
      <c r="AY275" s="257" t="s">
        <v>135</v>
      </c>
    </row>
    <row r="276" s="12" customFormat="1" ht="22.8" customHeight="1">
      <c r="A276" s="12"/>
      <c r="B276" s="191"/>
      <c r="C276" s="192"/>
      <c r="D276" s="193" t="s">
        <v>71</v>
      </c>
      <c r="E276" s="205" t="s">
        <v>196</v>
      </c>
      <c r="F276" s="205" t="s">
        <v>530</v>
      </c>
      <c r="G276" s="192"/>
      <c r="H276" s="192"/>
      <c r="I276" s="195"/>
      <c r="J276" s="206">
        <f>BK276</f>
        <v>0</v>
      </c>
      <c r="K276" s="192"/>
      <c r="L276" s="197"/>
      <c r="M276" s="198"/>
      <c r="N276" s="199"/>
      <c r="O276" s="199"/>
      <c r="P276" s="200">
        <f>SUM(P277:P281)</f>
        <v>0</v>
      </c>
      <c r="Q276" s="199"/>
      <c r="R276" s="200">
        <f>SUM(R277:R281)</f>
        <v>0.032160000000000001</v>
      </c>
      <c r="S276" s="199"/>
      <c r="T276" s="201">
        <f>SUM(T277:T281)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2" t="s">
        <v>80</v>
      </c>
      <c r="AT276" s="203" t="s">
        <v>71</v>
      </c>
      <c r="AU276" s="203" t="s">
        <v>80</v>
      </c>
      <c r="AY276" s="202" t="s">
        <v>135</v>
      </c>
      <c r="BK276" s="204">
        <f>SUM(BK277:BK281)</f>
        <v>0</v>
      </c>
    </row>
    <row r="277" s="2" customFormat="1" ht="24.15" customHeight="1">
      <c r="A277" s="39"/>
      <c r="B277" s="40"/>
      <c r="C277" s="207" t="s">
        <v>338</v>
      </c>
      <c r="D277" s="207" t="s">
        <v>137</v>
      </c>
      <c r="E277" s="208" t="s">
        <v>531</v>
      </c>
      <c r="F277" s="209" t="s">
        <v>532</v>
      </c>
      <c r="G277" s="210" t="s">
        <v>370</v>
      </c>
      <c r="H277" s="211">
        <v>1</v>
      </c>
      <c r="I277" s="212"/>
      <c r="J277" s="213">
        <f>ROUND(I277*H277,2)</f>
        <v>0</v>
      </c>
      <c r="K277" s="209" t="s">
        <v>533</v>
      </c>
      <c r="L277" s="45"/>
      <c r="M277" s="214" t="s">
        <v>19</v>
      </c>
      <c r="N277" s="215" t="s">
        <v>43</v>
      </c>
      <c r="O277" s="85"/>
      <c r="P277" s="216">
        <f>O277*H277</f>
        <v>0</v>
      </c>
      <c r="Q277" s="216">
        <v>0.0051200000000000004</v>
      </c>
      <c r="R277" s="216">
        <f>Q277*H277</f>
        <v>0.0051200000000000004</v>
      </c>
      <c r="S277" s="216">
        <v>0</v>
      </c>
      <c r="T277" s="217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18" t="s">
        <v>142</v>
      </c>
      <c r="AT277" s="218" t="s">
        <v>137</v>
      </c>
      <c r="AU277" s="218" t="s">
        <v>83</v>
      </c>
      <c r="AY277" s="18" t="s">
        <v>135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8" t="s">
        <v>80</v>
      </c>
      <c r="BK277" s="219">
        <f>ROUND(I277*H277,2)</f>
        <v>0</v>
      </c>
      <c r="BL277" s="18" t="s">
        <v>142</v>
      </c>
      <c r="BM277" s="218" t="s">
        <v>534</v>
      </c>
    </row>
    <row r="278" s="13" customFormat="1">
      <c r="A278" s="13"/>
      <c r="B278" s="225"/>
      <c r="C278" s="226"/>
      <c r="D278" s="227" t="s">
        <v>146</v>
      </c>
      <c r="E278" s="228" t="s">
        <v>19</v>
      </c>
      <c r="F278" s="229" t="s">
        <v>535</v>
      </c>
      <c r="G278" s="226"/>
      <c r="H278" s="228" t="s">
        <v>19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146</v>
      </c>
      <c r="AU278" s="235" t="s">
        <v>83</v>
      </c>
      <c r="AV278" s="13" t="s">
        <v>80</v>
      </c>
      <c r="AW278" s="13" t="s">
        <v>33</v>
      </c>
      <c r="AX278" s="13" t="s">
        <v>72</v>
      </c>
      <c r="AY278" s="235" t="s">
        <v>135</v>
      </c>
    </row>
    <row r="279" s="14" customFormat="1">
      <c r="A279" s="14"/>
      <c r="B279" s="236"/>
      <c r="C279" s="237"/>
      <c r="D279" s="227" t="s">
        <v>146</v>
      </c>
      <c r="E279" s="238" t="s">
        <v>19</v>
      </c>
      <c r="F279" s="239" t="s">
        <v>536</v>
      </c>
      <c r="G279" s="237"/>
      <c r="H279" s="240">
        <v>1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146</v>
      </c>
      <c r="AU279" s="246" t="s">
        <v>83</v>
      </c>
      <c r="AV279" s="14" t="s">
        <v>83</v>
      </c>
      <c r="AW279" s="14" t="s">
        <v>33</v>
      </c>
      <c r="AX279" s="14" t="s">
        <v>72</v>
      </c>
      <c r="AY279" s="246" t="s">
        <v>135</v>
      </c>
    </row>
    <row r="280" s="15" customFormat="1">
      <c r="A280" s="15"/>
      <c r="B280" s="247"/>
      <c r="C280" s="248"/>
      <c r="D280" s="227" t="s">
        <v>146</v>
      </c>
      <c r="E280" s="249" t="s">
        <v>19</v>
      </c>
      <c r="F280" s="250" t="s">
        <v>149</v>
      </c>
      <c r="G280" s="248"/>
      <c r="H280" s="251">
        <v>1</v>
      </c>
      <c r="I280" s="252"/>
      <c r="J280" s="248"/>
      <c r="K280" s="248"/>
      <c r="L280" s="253"/>
      <c r="M280" s="254"/>
      <c r="N280" s="255"/>
      <c r="O280" s="255"/>
      <c r="P280" s="255"/>
      <c r="Q280" s="255"/>
      <c r="R280" s="255"/>
      <c r="S280" s="255"/>
      <c r="T280" s="256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57" t="s">
        <v>146</v>
      </c>
      <c r="AU280" s="257" t="s">
        <v>83</v>
      </c>
      <c r="AV280" s="15" t="s">
        <v>142</v>
      </c>
      <c r="AW280" s="15" t="s">
        <v>33</v>
      </c>
      <c r="AX280" s="15" t="s">
        <v>80</v>
      </c>
      <c r="AY280" s="257" t="s">
        <v>135</v>
      </c>
    </row>
    <row r="281" s="2" customFormat="1" ht="44.25" customHeight="1">
      <c r="A281" s="39"/>
      <c r="B281" s="40"/>
      <c r="C281" s="207" t="s">
        <v>345</v>
      </c>
      <c r="D281" s="207" t="s">
        <v>137</v>
      </c>
      <c r="E281" s="208" t="s">
        <v>537</v>
      </c>
      <c r="F281" s="209" t="s">
        <v>538</v>
      </c>
      <c r="G281" s="210" t="s">
        <v>370</v>
      </c>
      <c r="H281" s="211">
        <v>1</v>
      </c>
      <c r="I281" s="212"/>
      <c r="J281" s="213">
        <f>ROUND(I281*H281,2)</f>
        <v>0</v>
      </c>
      <c r="K281" s="209" t="s">
        <v>533</v>
      </c>
      <c r="L281" s="45"/>
      <c r="M281" s="214" t="s">
        <v>19</v>
      </c>
      <c r="N281" s="215" t="s">
        <v>43</v>
      </c>
      <c r="O281" s="85"/>
      <c r="P281" s="216">
        <f>O281*H281</f>
        <v>0</v>
      </c>
      <c r="Q281" s="216">
        <v>0.027040000000000002</v>
      </c>
      <c r="R281" s="216">
        <f>Q281*H281</f>
        <v>0.027040000000000002</v>
      </c>
      <c r="S281" s="216">
        <v>0</v>
      </c>
      <c r="T281" s="217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18" t="s">
        <v>142</v>
      </c>
      <c r="AT281" s="218" t="s">
        <v>137</v>
      </c>
      <c r="AU281" s="218" t="s">
        <v>83</v>
      </c>
      <c r="AY281" s="18" t="s">
        <v>135</v>
      </c>
      <c r="BE281" s="219">
        <f>IF(N281="základní",J281,0)</f>
        <v>0</v>
      </c>
      <c r="BF281" s="219">
        <f>IF(N281="snížená",J281,0)</f>
        <v>0</v>
      </c>
      <c r="BG281" s="219">
        <f>IF(N281="zákl. přenesená",J281,0)</f>
        <v>0</v>
      </c>
      <c r="BH281" s="219">
        <f>IF(N281="sníž. přenesená",J281,0)</f>
        <v>0</v>
      </c>
      <c r="BI281" s="219">
        <f>IF(N281="nulová",J281,0)</f>
        <v>0</v>
      </c>
      <c r="BJ281" s="18" t="s">
        <v>80</v>
      </c>
      <c r="BK281" s="219">
        <f>ROUND(I281*H281,2)</f>
        <v>0</v>
      </c>
      <c r="BL281" s="18" t="s">
        <v>142</v>
      </c>
      <c r="BM281" s="218" t="s">
        <v>539</v>
      </c>
    </row>
    <row r="282" s="12" customFormat="1" ht="22.8" customHeight="1">
      <c r="A282" s="12"/>
      <c r="B282" s="191"/>
      <c r="C282" s="192"/>
      <c r="D282" s="193" t="s">
        <v>71</v>
      </c>
      <c r="E282" s="205" t="s">
        <v>231</v>
      </c>
      <c r="F282" s="205" t="s">
        <v>232</v>
      </c>
      <c r="G282" s="192"/>
      <c r="H282" s="192"/>
      <c r="I282" s="195"/>
      <c r="J282" s="206">
        <f>BK282</f>
        <v>0</v>
      </c>
      <c r="K282" s="192"/>
      <c r="L282" s="197"/>
      <c r="M282" s="198"/>
      <c r="N282" s="199"/>
      <c r="O282" s="199"/>
      <c r="P282" s="200">
        <f>SUM(P283:P284)</f>
        <v>0</v>
      </c>
      <c r="Q282" s="199"/>
      <c r="R282" s="200">
        <f>SUM(R283:R284)</f>
        <v>0</v>
      </c>
      <c r="S282" s="199"/>
      <c r="T282" s="201">
        <f>SUM(T283:T284)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02" t="s">
        <v>80</v>
      </c>
      <c r="AT282" s="203" t="s">
        <v>71</v>
      </c>
      <c r="AU282" s="203" t="s">
        <v>80</v>
      </c>
      <c r="AY282" s="202" t="s">
        <v>135</v>
      </c>
      <c r="BK282" s="204">
        <f>SUM(BK283:BK284)</f>
        <v>0</v>
      </c>
    </row>
    <row r="283" s="2" customFormat="1" ht="21.75" customHeight="1">
      <c r="A283" s="39"/>
      <c r="B283" s="40"/>
      <c r="C283" s="207" t="s">
        <v>353</v>
      </c>
      <c r="D283" s="207" t="s">
        <v>137</v>
      </c>
      <c r="E283" s="208" t="s">
        <v>234</v>
      </c>
      <c r="F283" s="209" t="s">
        <v>235</v>
      </c>
      <c r="G283" s="210" t="s">
        <v>236</v>
      </c>
      <c r="H283" s="211">
        <v>417.57100000000003</v>
      </c>
      <c r="I283" s="212"/>
      <c r="J283" s="213">
        <f>ROUND(I283*H283,2)</f>
        <v>0</v>
      </c>
      <c r="K283" s="209" t="s">
        <v>141</v>
      </c>
      <c r="L283" s="45"/>
      <c r="M283" s="214" t="s">
        <v>19</v>
      </c>
      <c r="N283" s="215" t="s">
        <v>43</v>
      </c>
      <c r="O283" s="85"/>
      <c r="P283" s="216">
        <f>O283*H283</f>
        <v>0</v>
      </c>
      <c r="Q283" s="216">
        <v>0</v>
      </c>
      <c r="R283" s="216">
        <f>Q283*H283</f>
        <v>0</v>
      </c>
      <c r="S283" s="216">
        <v>0</v>
      </c>
      <c r="T283" s="21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8" t="s">
        <v>142</v>
      </c>
      <c r="AT283" s="218" t="s">
        <v>137</v>
      </c>
      <c r="AU283" s="218" t="s">
        <v>83</v>
      </c>
      <c r="AY283" s="18" t="s">
        <v>135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8" t="s">
        <v>80</v>
      </c>
      <c r="BK283" s="219">
        <f>ROUND(I283*H283,2)</f>
        <v>0</v>
      </c>
      <c r="BL283" s="18" t="s">
        <v>142</v>
      </c>
      <c r="BM283" s="218" t="s">
        <v>540</v>
      </c>
    </row>
    <row r="284" s="2" customFormat="1">
      <c r="A284" s="39"/>
      <c r="B284" s="40"/>
      <c r="C284" s="41"/>
      <c r="D284" s="220" t="s">
        <v>144</v>
      </c>
      <c r="E284" s="41"/>
      <c r="F284" s="221" t="s">
        <v>238</v>
      </c>
      <c r="G284" s="41"/>
      <c r="H284" s="41"/>
      <c r="I284" s="222"/>
      <c r="J284" s="41"/>
      <c r="K284" s="41"/>
      <c r="L284" s="45"/>
      <c r="M284" s="268"/>
      <c r="N284" s="269"/>
      <c r="O284" s="270"/>
      <c r="P284" s="270"/>
      <c r="Q284" s="270"/>
      <c r="R284" s="270"/>
      <c r="S284" s="270"/>
      <c r="T284" s="271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144</v>
      </c>
      <c r="AU284" s="18" t="s">
        <v>83</v>
      </c>
    </row>
    <row r="285" s="2" customFormat="1" ht="6.96" customHeight="1">
      <c r="A285" s="39"/>
      <c r="B285" s="60"/>
      <c r="C285" s="61"/>
      <c r="D285" s="61"/>
      <c r="E285" s="61"/>
      <c r="F285" s="61"/>
      <c r="G285" s="61"/>
      <c r="H285" s="61"/>
      <c r="I285" s="61"/>
      <c r="J285" s="61"/>
      <c r="K285" s="61"/>
      <c r="L285" s="45"/>
      <c r="M285" s="39"/>
      <c r="O285" s="39"/>
      <c r="P285" s="39"/>
      <c r="Q285" s="39"/>
      <c r="R285" s="39"/>
      <c r="S285" s="39"/>
      <c r="T285" s="39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</row>
  </sheetData>
  <sheetProtection sheet="1" autoFilter="0" formatColumns="0" formatRows="0" objects="1" scenarios="1" spinCount="100000" saltValue="OQPh/GqCjv7lw0vPj3HeVTmq3N0i4fuiWcA9/dfpO855VhJCMrPhog0IQO8ZltgqilDf5PzekaDSd6LCHYKxNA==" hashValue="EzzrVFxav7I1n8UY3HQDTB+6nlBVBW+L5OVSVhSuZZZB1NkVJWA9zgVMOLI8MKsnPKu1gsmz8DH7idjSXFOIgw==" algorithmName="SHA-512" password="D3A3"/>
  <autoFilter ref="C85:K28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2_02/131251104"/>
    <hyperlink ref="F95" r:id="rId2" display="https://podminky.urs.cz/item/CS_URS_2022_02/162251102"/>
    <hyperlink ref="F102" r:id="rId3" display="https://podminky.urs.cz/item/CS_URS_2022_02/167151111"/>
    <hyperlink ref="F107" r:id="rId4" display="https://podminky.urs.cz/item/CS_URS_2022_02/171103201"/>
    <hyperlink ref="F112" r:id="rId5" display="https://podminky.urs.cz/item/CS_URS_2022_02/171151101"/>
    <hyperlink ref="F117" r:id="rId6" display="https://podminky.urs.cz/item/CS_URS_2022_02/171251201"/>
    <hyperlink ref="F122" r:id="rId7" display="https://podminky.urs.cz/item/CS_URS_2022_02/181951112"/>
    <hyperlink ref="F130" r:id="rId8" display="https://podminky.urs.cz/item/CS_URS_2022_02/274315223"/>
    <hyperlink ref="F138" r:id="rId9" display="https://podminky.urs.cz/item/CS_URS_2022_02/321311115"/>
    <hyperlink ref="F150" r:id="rId10" display="https://podminky.urs.cz/item/CS_URS_2022_02/321321116"/>
    <hyperlink ref="F172" r:id="rId11" display="https://podminky.urs.cz/item/CS_URS_2022_02/321351010"/>
    <hyperlink ref="F196" r:id="rId12" display="https://podminky.urs.cz/item/CS_URS_2022_02/321351020"/>
    <hyperlink ref="F205" r:id="rId13" display="https://podminky.urs.cz/item/CS_URS_2022_02/321352010"/>
    <hyperlink ref="F229" r:id="rId14" display="https://podminky.urs.cz/item/CS_URS_2022_02/321352020"/>
    <hyperlink ref="F238" r:id="rId15" display="https://podminky.urs.cz/item/CS_URS_2022_02/321368211"/>
    <hyperlink ref="F262" r:id="rId16" display="https://podminky.urs.cz/item/CS_URS_2022_02/348942141"/>
    <hyperlink ref="F269" r:id="rId17" display="https://podminky.urs.cz/item/CS_URS_2022_02/465513328"/>
    <hyperlink ref="F284" r:id="rId18" display="https://podminky.urs.cz/item/CS_URS_2022_02/99833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Rybník Voříšek v k.ú. Rašovice u Hlasiva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541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26. 11. 2021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38</v>
      </c>
      <c r="E30" s="39"/>
      <c r="F30" s="39"/>
      <c r="G30" s="39"/>
      <c r="H30" s="39"/>
      <c r="I30" s="39"/>
      <c r="J30" s="147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5"/>
      <c r="E31" s="145"/>
      <c r="F31" s="145"/>
      <c r="G31" s="145"/>
      <c r="H31" s="145"/>
      <c r="I31" s="145"/>
      <c r="J31" s="145"/>
      <c r="K31" s="145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40</v>
      </c>
      <c r="G32" s="39"/>
      <c r="H32" s="39"/>
      <c r="I32" s="148" t="s">
        <v>39</v>
      </c>
      <c r="J32" s="148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9" t="s">
        <v>42</v>
      </c>
      <c r="E33" s="133" t="s">
        <v>43</v>
      </c>
      <c r="F33" s="150">
        <f>ROUND((SUM(BE88:BE226)),  2)</f>
        <v>0</v>
      </c>
      <c r="G33" s="39"/>
      <c r="H33" s="39"/>
      <c r="I33" s="151">
        <v>0.20999999999999999</v>
      </c>
      <c r="J33" s="150">
        <f>ROUND(((SUM(BE88:BE226))*I33),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50">
        <f>ROUND((SUM(BF88:BF226)),  2)</f>
        <v>0</v>
      </c>
      <c r="G34" s="39"/>
      <c r="H34" s="39"/>
      <c r="I34" s="151">
        <v>0.14999999999999999</v>
      </c>
      <c r="J34" s="150">
        <f>ROUND(((SUM(BF88:BF226))*I34),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50">
        <f>ROUND((SUM(BG88:BG226)),  2)</f>
        <v>0</v>
      </c>
      <c r="G35" s="39"/>
      <c r="H35" s="39"/>
      <c r="I35" s="151">
        <v>0.20999999999999999</v>
      </c>
      <c r="J35" s="150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50">
        <f>ROUND((SUM(BH88:BH226)),  2)</f>
        <v>0</v>
      </c>
      <c r="G36" s="39"/>
      <c r="H36" s="39"/>
      <c r="I36" s="151">
        <v>0.14999999999999999</v>
      </c>
      <c r="J36" s="150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50">
        <f>ROUND((SUM(BI88:BI226)),  2)</f>
        <v>0</v>
      </c>
      <c r="G37" s="39"/>
      <c r="H37" s="39"/>
      <c r="I37" s="151">
        <v>0</v>
      </c>
      <c r="J37" s="150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3" t="str">
        <f>E7</f>
        <v>Rybník Voříšek v k.ú. Rašovice u Hlasiva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04 - Výpustný objekt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Rašovice u Hlasiva</v>
      </c>
      <c r="G52" s="41"/>
      <c r="H52" s="41"/>
      <c r="I52" s="33" t="s">
        <v>23</v>
      </c>
      <c r="J52" s="73" t="str">
        <f>IF(J12="","",J12)</f>
        <v>26. 11. 2021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Projekce rybníky</v>
      </c>
      <c r="G54" s="41"/>
      <c r="H54" s="41"/>
      <c r="I54" s="33" t="s">
        <v>31</v>
      </c>
      <c r="J54" s="37" t="str">
        <f>E21</f>
        <v>Ing. Pavel Janouš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Micheala Přenosilová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7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J89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J90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382</v>
      </c>
      <c r="E62" s="177"/>
      <c r="F62" s="177"/>
      <c r="G62" s="177"/>
      <c r="H62" s="177"/>
      <c r="I62" s="177"/>
      <c r="J62" s="178">
        <f>J120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383</v>
      </c>
      <c r="E63" s="177"/>
      <c r="F63" s="177"/>
      <c r="G63" s="177"/>
      <c r="H63" s="177"/>
      <c r="I63" s="177"/>
      <c r="J63" s="178">
        <f>J140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240</v>
      </c>
      <c r="E64" s="177"/>
      <c r="F64" s="177"/>
      <c r="G64" s="177"/>
      <c r="H64" s="177"/>
      <c r="I64" s="177"/>
      <c r="J64" s="178">
        <f>J153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241</v>
      </c>
      <c r="E65" s="177"/>
      <c r="F65" s="177"/>
      <c r="G65" s="177"/>
      <c r="H65" s="177"/>
      <c r="I65" s="177"/>
      <c r="J65" s="178">
        <f>J161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384</v>
      </c>
      <c r="E66" s="177"/>
      <c r="F66" s="177"/>
      <c r="G66" s="177"/>
      <c r="H66" s="177"/>
      <c r="I66" s="177"/>
      <c r="J66" s="178">
        <f>J203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119</v>
      </c>
      <c r="E67" s="177"/>
      <c r="F67" s="177"/>
      <c r="G67" s="177"/>
      <c r="H67" s="177"/>
      <c r="I67" s="177"/>
      <c r="J67" s="178">
        <f>J219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8"/>
      <c r="C68" s="169"/>
      <c r="D68" s="170" t="s">
        <v>542</v>
      </c>
      <c r="E68" s="171"/>
      <c r="F68" s="171"/>
      <c r="G68" s="171"/>
      <c r="H68" s="171"/>
      <c r="I68" s="171"/>
      <c r="J68" s="172">
        <f>J222</f>
        <v>0</v>
      </c>
      <c r="K68" s="169"/>
      <c r="L68" s="173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3" t="str">
        <f>E7</f>
        <v>Rybník Voříšek v k.ú. Rašovice u Hlasiva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04 - Výpustný objekt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Rašovice u Hlasiva</v>
      </c>
      <c r="G82" s="41"/>
      <c r="H82" s="41"/>
      <c r="I82" s="33" t="s">
        <v>23</v>
      </c>
      <c r="J82" s="73" t="str">
        <f>IF(J12="","",J12)</f>
        <v>26. 11. 2021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Projekce rybníky</v>
      </c>
      <c r="G84" s="41"/>
      <c r="H84" s="41"/>
      <c r="I84" s="33" t="s">
        <v>31</v>
      </c>
      <c r="J84" s="37" t="str">
        <f>E21</f>
        <v>Ing. Pavel Janouš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Ing. Micheala Přenosilová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0"/>
      <c r="B87" s="181"/>
      <c r="C87" s="182" t="s">
        <v>121</v>
      </c>
      <c r="D87" s="183" t="s">
        <v>57</v>
      </c>
      <c r="E87" s="183" t="s">
        <v>53</v>
      </c>
      <c r="F87" s="183" t="s">
        <v>54</v>
      </c>
      <c r="G87" s="183" t="s">
        <v>122</v>
      </c>
      <c r="H87" s="183" t="s">
        <v>123</v>
      </c>
      <c r="I87" s="183" t="s">
        <v>124</v>
      </c>
      <c r="J87" s="183" t="s">
        <v>115</v>
      </c>
      <c r="K87" s="184" t="s">
        <v>125</v>
      </c>
      <c r="L87" s="185"/>
      <c r="M87" s="93" t="s">
        <v>19</v>
      </c>
      <c r="N87" s="94" t="s">
        <v>42</v>
      </c>
      <c r="O87" s="94" t="s">
        <v>126</v>
      </c>
      <c r="P87" s="94" t="s">
        <v>127</v>
      </c>
      <c r="Q87" s="94" t="s">
        <v>128</v>
      </c>
      <c r="R87" s="94" t="s">
        <v>129</v>
      </c>
      <c r="S87" s="94" t="s">
        <v>130</v>
      </c>
      <c r="T87" s="95" t="s">
        <v>131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39"/>
      <c r="B88" s="40"/>
      <c r="C88" s="100" t="s">
        <v>132</v>
      </c>
      <c r="D88" s="41"/>
      <c r="E88" s="41"/>
      <c r="F88" s="41"/>
      <c r="G88" s="41"/>
      <c r="H88" s="41"/>
      <c r="I88" s="41"/>
      <c r="J88" s="186">
        <f>BK88</f>
        <v>0</v>
      </c>
      <c r="K88" s="41"/>
      <c r="L88" s="45"/>
      <c r="M88" s="96"/>
      <c r="N88" s="187"/>
      <c r="O88" s="97"/>
      <c r="P88" s="188">
        <f>P89+P222</f>
        <v>0</v>
      </c>
      <c r="Q88" s="97"/>
      <c r="R88" s="188">
        <f>R89+R222</f>
        <v>22.471428661999997</v>
      </c>
      <c r="S88" s="97"/>
      <c r="T88" s="189">
        <f>T89+T222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116</v>
      </c>
      <c r="BK88" s="190">
        <f>BK89+BK222</f>
        <v>0</v>
      </c>
    </row>
    <row r="89" s="12" customFormat="1" ht="25.92" customHeight="1">
      <c r="A89" s="12"/>
      <c r="B89" s="191"/>
      <c r="C89" s="192"/>
      <c r="D89" s="193" t="s">
        <v>71</v>
      </c>
      <c r="E89" s="194" t="s">
        <v>133</v>
      </c>
      <c r="F89" s="194" t="s">
        <v>134</v>
      </c>
      <c r="G89" s="192"/>
      <c r="H89" s="192"/>
      <c r="I89" s="195"/>
      <c r="J89" s="196">
        <f>BK89</f>
        <v>0</v>
      </c>
      <c r="K89" s="192"/>
      <c r="L89" s="197"/>
      <c r="M89" s="198"/>
      <c r="N89" s="199"/>
      <c r="O89" s="199"/>
      <c r="P89" s="200">
        <f>P90+P120+P140+P153+P161+P203+P219</f>
        <v>0</v>
      </c>
      <c r="Q89" s="199"/>
      <c r="R89" s="200">
        <f>R90+R120+R140+R153+R161+R203+R219</f>
        <v>21.532129269999999</v>
      </c>
      <c r="S89" s="199"/>
      <c r="T89" s="201">
        <f>T90+T120+T140+T153+T161+T203+T219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80</v>
      </c>
      <c r="AT89" s="203" t="s">
        <v>71</v>
      </c>
      <c r="AU89" s="203" t="s">
        <v>72</v>
      </c>
      <c r="AY89" s="202" t="s">
        <v>135</v>
      </c>
      <c r="BK89" s="204">
        <f>BK90+BK120+BK140+BK153+BK161+BK203+BK219</f>
        <v>0</v>
      </c>
    </row>
    <row r="90" s="12" customFormat="1" ht="22.8" customHeight="1">
      <c r="A90" s="12"/>
      <c r="B90" s="191"/>
      <c r="C90" s="192"/>
      <c r="D90" s="193" t="s">
        <v>71</v>
      </c>
      <c r="E90" s="205" t="s">
        <v>80</v>
      </c>
      <c r="F90" s="205" t="s">
        <v>136</v>
      </c>
      <c r="G90" s="192"/>
      <c r="H90" s="192"/>
      <c r="I90" s="195"/>
      <c r="J90" s="206">
        <f>BK90</f>
        <v>0</v>
      </c>
      <c r="K90" s="192"/>
      <c r="L90" s="197"/>
      <c r="M90" s="198"/>
      <c r="N90" s="199"/>
      <c r="O90" s="199"/>
      <c r="P90" s="200">
        <f>SUM(P91:P119)</f>
        <v>0</v>
      </c>
      <c r="Q90" s="199"/>
      <c r="R90" s="200">
        <f>SUM(R91:R119)</f>
        <v>0</v>
      </c>
      <c r="S90" s="199"/>
      <c r="T90" s="201">
        <f>SUM(T91:T119)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80</v>
      </c>
      <c r="AT90" s="203" t="s">
        <v>71</v>
      </c>
      <c r="AU90" s="203" t="s">
        <v>80</v>
      </c>
      <c r="AY90" s="202" t="s">
        <v>135</v>
      </c>
      <c r="BK90" s="204">
        <f>SUM(BK91:BK119)</f>
        <v>0</v>
      </c>
    </row>
    <row r="91" s="2" customFormat="1" ht="55.5" customHeight="1">
      <c r="A91" s="39"/>
      <c r="B91" s="40"/>
      <c r="C91" s="207" t="s">
        <v>80</v>
      </c>
      <c r="D91" s="207" t="s">
        <v>137</v>
      </c>
      <c r="E91" s="208" t="s">
        <v>543</v>
      </c>
      <c r="F91" s="209" t="s">
        <v>544</v>
      </c>
      <c r="G91" s="210" t="s">
        <v>152</v>
      </c>
      <c r="H91" s="211">
        <v>55</v>
      </c>
      <c r="I91" s="212"/>
      <c r="J91" s="213">
        <f>ROUND(I91*H91,2)</f>
        <v>0</v>
      </c>
      <c r="K91" s="209" t="s">
        <v>141</v>
      </c>
      <c r="L91" s="45"/>
      <c r="M91" s="214" t="s">
        <v>19</v>
      </c>
      <c r="N91" s="215" t="s">
        <v>43</v>
      </c>
      <c r="O91" s="85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8" t="s">
        <v>142</v>
      </c>
      <c r="AT91" s="218" t="s">
        <v>137</v>
      </c>
      <c r="AU91" s="218" t="s">
        <v>83</v>
      </c>
      <c r="AY91" s="18" t="s">
        <v>135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80</v>
      </c>
      <c r="BK91" s="219">
        <f>ROUND(I91*H91,2)</f>
        <v>0</v>
      </c>
      <c r="BL91" s="18" t="s">
        <v>142</v>
      </c>
      <c r="BM91" s="218" t="s">
        <v>545</v>
      </c>
    </row>
    <row r="92" s="2" customFormat="1">
      <c r="A92" s="39"/>
      <c r="B92" s="40"/>
      <c r="C92" s="41"/>
      <c r="D92" s="220" t="s">
        <v>144</v>
      </c>
      <c r="E92" s="41"/>
      <c r="F92" s="221" t="s">
        <v>546</v>
      </c>
      <c r="G92" s="41"/>
      <c r="H92" s="41"/>
      <c r="I92" s="222"/>
      <c r="J92" s="41"/>
      <c r="K92" s="41"/>
      <c r="L92" s="45"/>
      <c r="M92" s="223"/>
      <c r="N92" s="22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144</v>
      </c>
      <c r="AU92" s="18" t="s">
        <v>83</v>
      </c>
    </row>
    <row r="93" s="13" customFormat="1">
      <c r="A93" s="13"/>
      <c r="B93" s="225"/>
      <c r="C93" s="226"/>
      <c r="D93" s="227" t="s">
        <v>146</v>
      </c>
      <c r="E93" s="228" t="s">
        <v>19</v>
      </c>
      <c r="F93" s="229" t="s">
        <v>547</v>
      </c>
      <c r="G93" s="226"/>
      <c r="H93" s="228" t="s">
        <v>19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146</v>
      </c>
      <c r="AU93" s="235" t="s">
        <v>83</v>
      </c>
      <c r="AV93" s="13" t="s">
        <v>80</v>
      </c>
      <c r="AW93" s="13" t="s">
        <v>33</v>
      </c>
      <c r="AX93" s="13" t="s">
        <v>72</v>
      </c>
      <c r="AY93" s="235" t="s">
        <v>135</v>
      </c>
    </row>
    <row r="94" s="14" customFormat="1">
      <c r="A94" s="14"/>
      <c r="B94" s="236"/>
      <c r="C94" s="237"/>
      <c r="D94" s="227" t="s">
        <v>146</v>
      </c>
      <c r="E94" s="238" t="s">
        <v>19</v>
      </c>
      <c r="F94" s="239" t="s">
        <v>548</v>
      </c>
      <c r="G94" s="237"/>
      <c r="H94" s="240">
        <v>55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146</v>
      </c>
      <c r="AU94" s="246" t="s">
        <v>83</v>
      </c>
      <c r="AV94" s="14" t="s">
        <v>83</v>
      </c>
      <c r="AW94" s="14" t="s">
        <v>33</v>
      </c>
      <c r="AX94" s="14" t="s">
        <v>72</v>
      </c>
      <c r="AY94" s="246" t="s">
        <v>135</v>
      </c>
    </row>
    <row r="95" s="15" customFormat="1">
      <c r="A95" s="15"/>
      <c r="B95" s="247"/>
      <c r="C95" s="248"/>
      <c r="D95" s="227" t="s">
        <v>146</v>
      </c>
      <c r="E95" s="249" t="s">
        <v>19</v>
      </c>
      <c r="F95" s="250" t="s">
        <v>149</v>
      </c>
      <c r="G95" s="248"/>
      <c r="H95" s="251">
        <v>55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7" t="s">
        <v>146</v>
      </c>
      <c r="AU95" s="257" t="s">
        <v>83</v>
      </c>
      <c r="AV95" s="15" t="s">
        <v>142</v>
      </c>
      <c r="AW95" s="15" t="s">
        <v>33</v>
      </c>
      <c r="AX95" s="15" t="s">
        <v>80</v>
      </c>
      <c r="AY95" s="257" t="s">
        <v>135</v>
      </c>
    </row>
    <row r="96" s="2" customFormat="1" ht="62.7" customHeight="1">
      <c r="A96" s="39"/>
      <c r="B96" s="40"/>
      <c r="C96" s="207" t="s">
        <v>83</v>
      </c>
      <c r="D96" s="207" t="s">
        <v>137</v>
      </c>
      <c r="E96" s="208" t="s">
        <v>158</v>
      </c>
      <c r="F96" s="209" t="s">
        <v>159</v>
      </c>
      <c r="G96" s="210" t="s">
        <v>152</v>
      </c>
      <c r="H96" s="211">
        <v>100</v>
      </c>
      <c r="I96" s="212"/>
      <c r="J96" s="213">
        <f>ROUND(I96*H96,2)</f>
        <v>0</v>
      </c>
      <c r="K96" s="209" t="s">
        <v>141</v>
      </c>
      <c r="L96" s="45"/>
      <c r="M96" s="214" t="s">
        <v>19</v>
      </c>
      <c r="N96" s="215" t="s">
        <v>43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142</v>
      </c>
      <c r="AT96" s="218" t="s">
        <v>137</v>
      </c>
      <c r="AU96" s="218" t="s">
        <v>83</v>
      </c>
      <c r="AY96" s="18" t="s">
        <v>135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8" t="s">
        <v>80</v>
      </c>
      <c r="BK96" s="219">
        <f>ROUND(I96*H96,2)</f>
        <v>0</v>
      </c>
      <c r="BL96" s="18" t="s">
        <v>142</v>
      </c>
      <c r="BM96" s="218" t="s">
        <v>549</v>
      </c>
    </row>
    <row r="97" s="2" customFormat="1">
      <c r="A97" s="39"/>
      <c r="B97" s="40"/>
      <c r="C97" s="41"/>
      <c r="D97" s="220" t="s">
        <v>144</v>
      </c>
      <c r="E97" s="41"/>
      <c r="F97" s="221" t="s">
        <v>161</v>
      </c>
      <c r="G97" s="41"/>
      <c r="H97" s="41"/>
      <c r="I97" s="222"/>
      <c r="J97" s="41"/>
      <c r="K97" s="41"/>
      <c r="L97" s="45"/>
      <c r="M97" s="223"/>
      <c r="N97" s="22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83</v>
      </c>
    </row>
    <row r="98" s="13" customFormat="1">
      <c r="A98" s="13"/>
      <c r="B98" s="225"/>
      <c r="C98" s="226"/>
      <c r="D98" s="227" t="s">
        <v>146</v>
      </c>
      <c r="E98" s="228" t="s">
        <v>19</v>
      </c>
      <c r="F98" s="229" t="s">
        <v>550</v>
      </c>
      <c r="G98" s="226"/>
      <c r="H98" s="228" t="s">
        <v>19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146</v>
      </c>
      <c r="AU98" s="235" t="s">
        <v>83</v>
      </c>
      <c r="AV98" s="13" t="s">
        <v>80</v>
      </c>
      <c r="AW98" s="13" t="s">
        <v>33</v>
      </c>
      <c r="AX98" s="13" t="s">
        <v>72</v>
      </c>
      <c r="AY98" s="235" t="s">
        <v>135</v>
      </c>
    </row>
    <row r="99" s="14" customFormat="1">
      <c r="A99" s="14"/>
      <c r="B99" s="236"/>
      <c r="C99" s="237"/>
      <c r="D99" s="227" t="s">
        <v>146</v>
      </c>
      <c r="E99" s="238" t="s">
        <v>19</v>
      </c>
      <c r="F99" s="239" t="s">
        <v>548</v>
      </c>
      <c r="G99" s="237"/>
      <c r="H99" s="240">
        <v>55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146</v>
      </c>
      <c r="AU99" s="246" t="s">
        <v>83</v>
      </c>
      <c r="AV99" s="14" t="s">
        <v>83</v>
      </c>
      <c r="AW99" s="14" t="s">
        <v>33</v>
      </c>
      <c r="AX99" s="14" t="s">
        <v>72</v>
      </c>
      <c r="AY99" s="246" t="s">
        <v>135</v>
      </c>
    </row>
    <row r="100" s="13" customFormat="1">
      <c r="A100" s="13"/>
      <c r="B100" s="225"/>
      <c r="C100" s="226"/>
      <c r="D100" s="227" t="s">
        <v>146</v>
      </c>
      <c r="E100" s="228" t="s">
        <v>19</v>
      </c>
      <c r="F100" s="229" t="s">
        <v>551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146</v>
      </c>
      <c r="AU100" s="235" t="s">
        <v>83</v>
      </c>
      <c r="AV100" s="13" t="s">
        <v>80</v>
      </c>
      <c r="AW100" s="13" t="s">
        <v>33</v>
      </c>
      <c r="AX100" s="13" t="s">
        <v>72</v>
      </c>
      <c r="AY100" s="235" t="s">
        <v>135</v>
      </c>
    </row>
    <row r="101" s="14" customFormat="1">
      <c r="A101" s="14"/>
      <c r="B101" s="236"/>
      <c r="C101" s="237"/>
      <c r="D101" s="227" t="s">
        <v>146</v>
      </c>
      <c r="E101" s="238" t="s">
        <v>19</v>
      </c>
      <c r="F101" s="239" t="s">
        <v>552</v>
      </c>
      <c r="G101" s="237"/>
      <c r="H101" s="240">
        <v>45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146</v>
      </c>
      <c r="AU101" s="246" t="s">
        <v>83</v>
      </c>
      <c r="AV101" s="14" t="s">
        <v>83</v>
      </c>
      <c r="AW101" s="14" t="s">
        <v>33</v>
      </c>
      <c r="AX101" s="14" t="s">
        <v>72</v>
      </c>
      <c r="AY101" s="246" t="s">
        <v>135</v>
      </c>
    </row>
    <row r="102" s="15" customFormat="1">
      <c r="A102" s="15"/>
      <c r="B102" s="247"/>
      <c r="C102" s="248"/>
      <c r="D102" s="227" t="s">
        <v>146</v>
      </c>
      <c r="E102" s="249" t="s">
        <v>19</v>
      </c>
      <c r="F102" s="250" t="s">
        <v>149</v>
      </c>
      <c r="G102" s="248"/>
      <c r="H102" s="251">
        <v>100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146</v>
      </c>
      <c r="AU102" s="257" t="s">
        <v>83</v>
      </c>
      <c r="AV102" s="15" t="s">
        <v>142</v>
      </c>
      <c r="AW102" s="15" t="s">
        <v>33</v>
      </c>
      <c r="AX102" s="15" t="s">
        <v>80</v>
      </c>
      <c r="AY102" s="257" t="s">
        <v>135</v>
      </c>
    </row>
    <row r="103" s="2" customFormat="1" ht="37.8" customHeight="1">
      <c r="A103" s="39"/>
      <c r="B103" s="40"/>
      <c r="C103" s="207" t="s">
        <v>157</v>
      </c>
      <c r="D103" s="207" t="s">
        <v>137</v>
      </c>
      <c r="E103" s="208" t="s">
        <v>184</v>
      </c>
      <c r="F103" s="209" t="s">
        <v>185</v>
      </c>
      <c r="G103" s="210" t="s">
        <v>152</v>
      </c>
      <c r="H103" s="211">
        <v>55</v>
      </c>
      <c r="I103" s="212"/>
      <c r="J103" s="213">
        <f>ROUND(I103*H103,2)</f>
        <v>0</v>
      </c>
      <c r="K103" s="209" t="s">
        <v>141</v>
      </c>
      <c r="L103" s="45"/>
      <c r="M103" s="214" t="s">
        <v>19</v>
      </c>
      <c r="N103" s="215" t="s">
        <v>43</v>
      </c>
      <c r="O103" s="85"/>
      <c r="P103" s="216">
        <f>O103*H103</f>
        <v>0</v>
      </c>
      <c r="Q103" s="216">
        <v>0</v>
      </c>
      <c r="R103" s="216">
        <f>Q103*H103</f>
        <v>0</v>
      </c>
      <c r="S103" s="216">
        <v>0</v>
      </c>
      <c r="T103" s="217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8" t="s">
        <v>142</v>
      </c>
      <c r="AT103" s="218" t="s">
        <v>137</v>
      </c>
      <c r="AU103" s="218" t="s">
        <v>83</v>
      </c>
      <c r="AY103" s="18" t="s">
        <v>135</v>
      </c>
      <c r="BE103" s="219">
        <f>IF(N103="základní",J103,0)</f>
        <v>0</v>
      </c>
      <c r="BF103" s="219">
        <f>IF(N103="snížená",J103,0)</f>
        <v>0</v>
      </c>
      <c r="BG103" s="219">
        <f>IF(N103="zákl. přenesená",J103,0)</f>
        <v>0</v>
      </c>
      <c r="BH103" s="219">
        <f>IF(N103="sníž. přenesená",J103,0)</f>
        <v>0</v>
      </c>
      <c r="BI103" s="219">
        <f>IF(N103="nulová",J103,0)</f>
        <v>0</v>
      </c>
      <c r="BJ103" s="18" t="s">
        <v>80</v>
      </c>
      <c r="BK103" s="219">
        <f>ROUND(I103*H103,2)</f>
        <v>0</v>
      </c>
      <c r="BL103" s="18" t="s">
        <v>142</v>
      </c>
      <c r="BM103" s="218" t="s">
        <v>553</v>
      </c>
    </row>
    <row r="104" s="2" customFormat="1">
      <c r="A104" s="39"/>
      <c r="B104" s="40"/>
      <c r="C104" s="41"/>
      <c r="D104" s="220" t="s">
        <v>144</v>
      </c>
      <c r="E104" s="41"/>
      <c r="F104" s="221" t="s">
        <v>187</v>
      </c>
      <c r="G104" s="41"/>
      <c r="H104" s="41"/>
      <c r="I104" s="222"/>
      <c r="J104" s="41"/>
      <c r="K104" s="41"/>
      <c r="L104" s="45"/>
      <c r="M104" s="223"/>
      <c r="N104" s="224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144</v>
      </c>
      <c r="AU104" s="18" t="s">
        <v>83</v>
      </c>
    </row>
    <row r="105" s="13" customFormat="1">
      <c r="A105" s="13"/>
      <c r="B105" s="225"/>
      <c r="C105" s="226"/>
      <c r="D105" s="227" t="s">
        <v>146</v>
      </c>
      <c r="E105" s="228" t="s">
        <v>19</v>
      </c>
      <c r="F105" s="229" t="s">
        <v>550</v>
      </c>
      <c r="G105" s="226"/>
      <c r="H105" s="228" t="s">
        <v>19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146</v>
      </c>
      <c r="AU105" s="235" t="s">
        <v>83</v>
      </c>
      <c r="AV105" s="13" t="s">
        <v>80</v>
      </c>
      <c r="AW105" s="13" t="s">
        <v>33</v>
      </c>
      <c r="AX105" s="13" t="s">
        <v>72</v>
      </c>
      <c r="AY105" s="235" t="s">
        <v>135</v>
      </c>
    </row>
    <row r="106" s="14" customFormat="1">
      <c r="A106" s="14"/>
      <c r="B106" s="236"/>
      <c r="C106" s="237"/>
      <c r="D106" s="227" t="s">
        <v>146</v>
      </c>
      <c r="E106" s="238" t="s">
        <v>19</v>
      </c>
      <c r="F106" s="239" t="s">
        <v>548</v>
      </c>
      <c r="G106" s="237"/>
      <c r="H106" s="240">
        <v>55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146</v>
      </c>
      <c r="AU106" s="246" t="s">
        <v>83</v>
      </c>
      <c r="AV106" s="14" t="s">
        <v>83</v>
      </c>
      <c r="AW106" s="14" t="s">
        <v>33</v>
      </c>
      <c r="AX106" s="14" t="s">
        <v>72</v>
      </c>
      <c r="AY106" s="246" t="s">
        <v>135</v>
      </c>
    </row>
    <row r="107" s="15" customFormat="1">
      <c r="A107" s="15"/>
      <c r="B107" s="247"/>
      <c r="C107" s="248"/>
      <c r="D107" s="227" t="s">
        <v>146</v>
      </c>
      <c r="E107" s="249" t="s">
        <v>19</v>
      </c>
      <c r="F107" s="250" t="s">
        <v>149</v>
      </c>
      <c r="G107" s="248"/>
      <c r="H107" s="251">
        <v>55</v>
      </c>
      <c r="I107" s="252"/>
      <c r="J107" s="248"/>
      <c r="K107" s="248"/>
      <c r="L107" s="253"/>
      <c r="M107" s="254"/>
      <c r="N107" s="255"/>
      <c r="O107" s="255"/>
      <c r="P107" s="255"/>
      <c r="Q107" s="255"/>
      <c r="R107" s="255"/>
      <c r="S107" s="255"/>
      <c r="T107" s="256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7" t="s">
        <v>146</v>
      </c>
      <c r="AU107" s="257" t="s">
        <v>83</v>
      </c>
      <c r="AV107" s="15" t="s">
        <v>142</v>
      </c>
      <c r="AW107" s="15" t="s">
        <v>33</v>
      </c>
      <c r="AX107" s="15" t="s">
        <v>80</v>
      </c>
      <c r="AY107" s="257" t="s">
        <v>135</v>
      </c>
    </row>
    <row r="108" s="2" customFormat="1" ht="44.25" customHeight="1">
      <c r="A108" s="39"/>
      <c r="B108" s="40"/>
      <c r="C108" s="207" t="s">
        <v>142</v>
      </c>
      <c r="D108" s="207" t="s">
        <v>137</v>
      </c>
      <c r="E108" s="208" t="s">
        <v>554</v>
      </c>
      <c r="F108" s="209" t="s">
        <v>555</v>
      </c>
      <c r="G108" s="210" t="s">
        <v>152</v>
      </c>
      <c r="H108" s="211">
        <v>45</v>
      </c>
      <c r="I108" s="212"/>
      <c r="J108" s="213">
        <f>ROUND(I108*H108,2)</f>
        <v>0</v>
      </c>
      <c r="K108" s="209" t="s">
        <v>141</v>
      </c>
      <c r="L108" s="45"/>
      <c r="M108" s="214" t="s">
        <v>19</v>
      </c>
      <c r="N108" s="215" t="s">
        <v>43</v>
      </c>
      <c r="O108" s="85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8" t="s">
        <v>142</v>
      </c>
      <c r="AT108" s="218" t="s">
        <v>137</v>
      </c>
      <c r="AU108" s="218" t="s">
        <v>83</v>
      </c>
      <c r="AY108" s="18" t="s">
        <v>135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8" t="s">
        <v>80</v>
      </c>
      <c r="BK108" s="219">
        <f>ROUND(I108*H108,2)</f>
        <v>0</v>
      </c>
      <c r="BL108" s="18" t="s">
        <v>142</v>
      </c>
      <c r="BM108" s="218" t="s">
        <v>556</v>
      </c>
    </row>
    <row r="109" s="2" customFormat="1">
      <c r="A109" s="39"/>
      <c r="B109" s="40"/>
      <c r="C109" s="41"/>
      <c r="D109" s="220" t="s">
        <v>144</v>
      </c>
      <c r="E109" s="41"/>
      <c r="F109" s="221" t="s">
        <v>557</v>
      </c>
      <c r="G109" s="41"/>
      <c r="H109" s="41"/>
      <c r="I109" s="222"/>
      <c r="J109" s="41"/>
      <c r="K109" s="41"/>
      <c r="L109" s="45"/>
      <c r="M109" s="223"/>
      <c r="N109" s="224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144</v>
      </c>
      <c r="AU109" s="18" t="s">
        <v>83</v>
      </c>
    </row>
    <row r="110" s="13" customFormat="1">
      <c r="A110" s="13"/>
      <c r="B110" s="225"/>
      <c r="C110" s="226"/>
      <c r="D110" s="227" t="s">
        <v>146</v>
      </c>
      <c r="E110" s="228" t="s">
        <v>19</v>
      </c>
      <c r="F110" s="229" t="s">
        <v>551</v>
      </c>
      <c r="G110" s="226"/>
      <c r="H110" s="228" t="s">
        <v>19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146</v>
      </c>
      <c r="AU110" s="235" t="s">
        <v>83</v>
      </c>
      <c r="AV110" s="13" t="s">
        <v>80</v>
      </c>
      <c r="AW110" s="13" t="s">
        <v>33</v>
      </c>
      <c r="AX110" s="13" t="s">
        <v>72</v>
      </c>
      <c r="AY110" s="235" t="s">
        <v>135</v>
      </c>
    </row>
    <row r="111" s="14" customFormat="1">
      <c r="A111" s="14"/>
      <c r="B111" s="236"/>
      <c r="C111" s="237"/>
      <c r="D111" s="227" t="s">
        <v>146</v>
      </c>
      <c r="E111" s="238" t="s">
        <v>19</v>
      </c>
      <c r="F111" s="239" t="s">
        <v>552</v>
      </c>
      <c r="G111" s="237"/>
      <c r="H111" s="240">
        <v>45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146</v>
      </c>
      <c r="AU111" s="246" t="s">
        <v>83</v>
      </c>
      <c r="AV111" s="14" t="s">
        <v>83</v>
      </c>
      <c r="AW111" s="14" t="s">
        <v>33</v>
      </c>
      <c r="AX111" s="14" t="s">
        <v>72</v>
      </c>
      <c r="AY111" s="246" t="s">
        <v>135</v>
      </c>
    </row>
    <row r="112" s="15" customFormat="1">
      <c r="A112" s="15"/>
      <c r="B112" s="247"/>
      <c r="C112" s="248"/>
      <c r="D112" s="227" t="s">
        <v>146</v>
      </c>
      <c r="E112" s="249" t="s">
        <v>19</v>
      </c>
      <c r="F112" s="250" t="s">
        <v>149</v>
      </c>
      <c r="G112" s="248"/>
      <c r="H112" s="251">
        <v>45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7" t="s">
        <v>146</v>
      </c>
      <c r="AU112" s="257" t="s">
        <v>83</v>
      </c>
      <c r="AV112" s="15" t="s">
        <v>142</v>
      </c>
      <c r="AW112" s="15" t="s">
        <v>33</v>
      </c>
      <c r="AX112" s="15" t="s">
        <v>80</v>
      </c>
      <c r="AY112" s="257" t="s">
        <v>135</v>
      </c>
    </row>
    <row r="113" s="2" customFormat="1" ht="33" customHeight="1">
      <c r="A113" s="39"/>
      <c r="B113" s="40"/>
      <c r="C113" s="207" t="s">
        <v>170</v>
      </c>
      <c r="D113" s="207" t="s">
        <v>137</v>
      </c>
      <c r="E113" s="208" t="s">
        <v>216</v>
      </c>
      <c r="F113" s="209" t="s">
        <v>217</v>
      </c>
      <c r="G113" s="210" t="s">
        <v>140</v>
      </c>
      <c r="H113" s="211">
        <v>17.984999999999999</v>
      </c>
      <c r="I113" s="212"/>
      <c r="J113" s="213">
        <f>ROUND(I113*H113,2)</f>
        <v>0</v>
      </c>
      <c r="K113" s="209" t="s">
        <v>141</v>
      </c>
      <c r="L113" s="45"/>
      <c r="M113" s="214" t="s">
        <v>19</v>
      </c>
      <c r="N113" s="215" t="s">
        <v>43</v>
      </c>
      <c r="O113" s="85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8" t="s">
        <v>142</v>
      </c>
      <c r="AT113" s="218" t="s">
        <v>137</v>
      </c>
      <c r="AU113" s="218" t="s">
        <v>83</v>
      </c>
      <c r="AY113" s="18" t="s">
        <v>135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8" t="s">
        <v>80</v>
      </c>
      <c r="BK113" s="219">
        <f>ROUND(I113*H113,2)</f>
        <v>0</v>
      </c>
      <c r="BL113" s="18" t="s">
        <v>142</v>
      </c>
      <c r="BM113" s="218" t="s">
        <v>558</v>
      </c>
    </row>
    <row r="114" s="2" customFormat="1">
      <c r="A114" s="39"/>
      <c r="B114" s="40"/>
      <c r="C114" s="41"/>
      <c r="D114" s="220" t="s">
        <v>144</v>
      </c>
      <c r="E114" s="41"/>
      <c r="F114" s="221" t="s">
        <v>219</v>
      </c>
      <c r="G114" s="41"/>
      <c r="H114" s="41"/>
      <c r="I114" s="222"/>
      <c r="J114" s="41"/>
      <c r="K114" s="41"/>
      <c r="L114" s="45"/>
      <c r="M114" s="223"/>
      <c r="N114" s="22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144</v>
      </c>
      <c r="AU114" s="18" t="s">
        <v>83</v>
      </c>
    </row>
    <row r="115" s="13" customFormat="1">
      <c r="A115" s="13"/>
      <c r="B115" s="225"/>
      <c r="C115" s="226"/>
      <c r="D115" s="227" t="s">
        <v>146</v>
      </c>
      <c r="E115" s="228" t="s">
        <v>19</v>
      </c>
      <c r="F115" s="229" t="s">
        <v>559</v>
      </c>
      <c r="G115" s="226"/>
      <c r="H115" s="228" t="s">
        <v>19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146</v>
      </c>
      <c r="AU115" s="235" t="s">
        <v>83</v>
      </c>
      <c r="AV115" s="13" t="s">
        <v>80</v>
      </c>
      <c r="AW115" s="13" t="s">
        <v>33</v>
      </c>
      <c r="AX115" s="13" t="s">
        <v>72</v>
      </c>
      <c r="AY115" s="235" t="s">
        <v>135</v>
      </c>
    </row>
    <row r="116" s="14" customFormat="1">
      <c r="A116" s="14"/>
      <c r="B116" s="236"/>
      <c r="C116" s="237"/>
      <c r="D116" s="227" t="s">
        <v>146</v>
      </c>
      <c r="E116" s="238" t="s">
        <v>19</v>
      </c>
      <c r="F116" s="239" t="s">
        <v>560</v>
      </c>
      <c r="G116" s="237"/>
      <c r="H116" s="240">
        <v>1.4159999999999999</v>
      </c>
      <c r="I116" s="241"/>
      <c r="J116" s="237"/>
      <c r="K116" s="237"/>
      <c r="L116" s="242"/>
      <c r="M116" s="243"/>
      <c r="N116" s="244"/>
      <c r="O116" s="244"/>
      <c r="P116" s="244"/>
      <c r="Q116" s="244"/>
      <c r="R116" s="244"/>
      <c r="S116" s="244"/>
      <c r="T116" s="24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6" t="s">
        <v>146</v>
      </c>
      <c r="AU116" s="246" t="s">
        <v>83</v>
      </c>
      <c r="AV116" s="14" t="s">
        <v>83</v>
      </c>
      <c r="AW116" s="14" t="s">
        <v>33</v>
      </c>
      <c r="AX116" s="14" t="s">
        <v>72</v>
      </c>
      <c r="AY116" s="246" t="s">
        <v>135</v>
      </c>
    </row>
    <row r="117" s="13" customFormat="1">
      <c r="A117" s="13"/>
      <c r="B117" s="225"/>
      <c r="C117" s="226"/>
      <c r="D117" s="227" t="s">
        <v>146</v>
      </c>
      <c r="E117" s="228" t="s">
        <v>19</v>
      </c>
      <c r="F117" s="229" t="s">
        <v>561</v>
      </c>
      <c r="G117" s="226"/>
      <c r="H117" s="228" t="s">
        <v>19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146</v>
      </c>
      <c r="AU117" s="235" t="s">
        <v>83</v>
      </c>
      <c r="AV117" s="13" t="s">
        <v>80</v>
      </c>
      <c r="AW117" s="13" t="s">
        <v>33</v>
      </c>
      <c r="AX117" s="13" t="s">
        <v>72</v>
      </c>
      <c r="AY117" s="235" t="s">
        <v>135</v>
      </c>
    </row>
    <row r="118" s="14" customFormat="1">
      <c r="A118" s="14"/>
      <c r="B118" s="236"/>
      <c r="C118" s="237"/>
      <c r="D118" s="227" t="s">
        <v>146</v>
      </c>
      <c r="E118" s="238" t="s">
        <v>19</v>
      </c>
      <c r="F118" s="239" t="s">
        <v>562</v>
      </c>
      <c r="G118" s="237"/>
      <c r="H118" s="240">
        <v>16.568999999999999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146</v>
      </c>
      <c r="AU118" s="246" t="s">
        <v>83</v>
      </c>
      <c r="AV118" s="14" t="s">
        <v>83</v>
      </c>
      <c r="AW118" s="14" t="s">
        <v>33</v>
      </c>
      <c r="AX118" s="14" t="s">
        <v>72</v>
      </c>
      <c r="AY118" s="246" t="s">
        <v>135</v>
      </c>
    </row>
    <row r="119" s="15" customFormat="1">
      <c r="A119" s="15"/>
      <c r="B119" s="247"/>
      <c r="C119" s="248"/>
      <c r="D119" s="227" t="s">
        <v>146</v>
      </c>
      <c r="E119" s="249" t="s">
        <v>19</v>
      </c>
      <c r="F119" s="250" t="s">
        <v>149</v>
      </c>
      <c r="G119" s="248"/>
      <c r="H119" s="251">
        <v>17.984999999999999</v>
      </c>
      <c r="I119" s="252"/>
      <c r="J119" s="248"/>
      <c r="K119" s="248"/>
      <c r="L119" s="253"/>
      <c r="M119" s="254"/>
      <c r="N119" s="255"/>
      <c r="O119" s="255"/>
      <c r="P119" s="255"/>
      <c r="Q119" s="255"/>
      <c r="R119" s="255"/>
      <c r="S119" s="255"/>
      <c r="T119" s="256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7" t="s">
        <v>146</v>
      </c>
      <c r="AU119" s="257" t="s">
        <v>83</v>
      </c>
      <c r="AV119" s="15" t="s">
        <v>142</v>
      </c>
      <c r="AW119" s="15" t="s">
        <v>33</v>
      </c>
      <c r="AX119" s="15" t="s">
        <v>80</v>
      </c>
      <c r="AY119" s="257" t="s">
        <v>135</v>
      </c>
    </row>
    <row r="120" s="12" customFormat="1" ht="22.8" customHeight="1">
      <c r="A120" s="12"/>
      <c r="B120" s="191"/>
      <c r="C120" s="192"/>
      <c r="D120" s="193" t="s">
        <v>71</v>
      </c>
      <c r="E120" s="205" t="s">
        <v>83</v>
      </c>
      <c r="F120" s="205" t="s">
        <v>408</v>
      </c>
      <c r="G120" s="192"/>
      <c r="H120" s="192"/>
      <c r="I120" s="195"/>
      <c r="J120" s="206">
        <f>BK120</f>
        <v>0</v>
      </c>
      <c r="K120" s="192"/>
      <c r="L120" s="197"/>
      <c r="M120" s="198"/>
      <c r="N120" s="199"/>
      <c r="O120" s="199"/>
      <c r="P120" s="200">
        <f>SUM(P121:P139)</f>
        <v>0</v>
      </c>
      <c r="Q120" s="199"/>
      <c r="R120" s="200">
        <f>SUM(R121:R139)</f>
        <v>3.3787049199999997</v>
      </c>
      <c r="S120" s="199"/>
      <c r="T120" s="201">
        <f>SUM(T121:T139)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80</v>
      </c>
      <c r="AT120" s="203" t="s">
        <v>71</v>
      </c>
      <c r="AU120" s="203" t="s">
        <v>80</v>
      </c>
      <c r="AY120" s="202" t="s">
        <v>135</v>
      </c>
      <c r="BK120" s="204">
        <f>SUM(BK121:BK139)</f>
        <v>0</v>
      </c>
    </row>
    <row r="121" s="2" customFormat="1" ht="24.15" customHeight="1">
      <c r="A121" s="39"/>
      <c r="B121" s="40"/>
      <c r="C121" s="207" t="s">
        <v>177</v>
      </c>
      <c r="D121" s="207" t="s">
        <v>137</v>
      </c>
      <c r="E121" s="208" t="s">
        <v>563</v>
      </c>
      <c r="F121" s="209" t="s">
        <v>564</v>
      </c>
      <c r="G121" s="210" t="s">
        <v>152</v>
      </c>
      <c r="H121" s="211">
        <v>0.14199999999999999</v>
      </c>
      <c r="I121" s="212"/>
      <c r="J121" s="213">
        <f>ROUND(I121*H121,2)</f>
        <v>0</v>
      </c>
      <c r="K121" s="209" t="s">
        <v>141</v>
      </c>
      <c r="L121" s="45"/>
      <c r="M121" s="214" t="s">
        <v>19</v>
      </c>
      <c r="N121" s="215" t="s">
        <v>43</v>
      </c>
      <c r="O121" s="85"/>
      <c r="P121" s="216">
        <f>O121*H121</f>
        <v>0</v>
      </c>
      <c r="Q121" s="216">
        <v>2.3010199999999998</v>
      </c>
      <c r="R121" s="216">
        <f>Q121*H121</f>
        <v>0.32674483999999993</v>
      </c>
      <c r="S121" s="216">
        <v>0</v>
      </c>
      <c r="T121" s="21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8" t="s">
        <v>142</v>
      </c>
      <c r="AT121" s="218" t="s">
        <v>137</v>
      </c>
      <c r="AU121" s="218" t="s">
        <v>83</v>
      </c>
      <c r="AY121" s="18" t="s">
        <v>135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80</v>
      </c>
      <c r="BK121" s="219">
        <f>ROUND(I121*H121,2)</f>
        <v>0</v>
      </c>
      <c r="BL121" s="18" t="s">
        <v>142</v>
      </c>
      <c r="BM121" s="218" t="s">
        <v>565</v>
      </c>
    </row>
    <row r="122" s="2" customFormat="1">
      <c r="A122" s="39"/>
      <c r="B122" s="40"/>
      <c r="C122" s="41"/>
      <c r="D122" s="220" t="s">
        <v>144</v>
      </c>
      <c r="E122" s="41"/>
      <c r="F122" s="221" t="s">
        <v>566</v>
      </c>
      <c r="G122" s="41"/>
      <c r="H122" s="41"/>
      <c r="I122" s="222"/>
      <c r="J122" s="41"/>
      <c r="K122" s="41"/>
      <c r="L122" s="45"/>
      <c r="M122" s="223"/>
      <c r="N122" s="22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83</v>
      </c>
    </row>
    <row r="123" s="13" customFormat="1">
      <c r="A123" s="13"/>
      <c r="B123" s="225"/>
      <c r="C123" s="226"/>
      <c r="D123" s="227" t="s">
        <v>146</v>
      </c>
      <c r="E123" s="228" t="s">
        <v>19</v>
      </c>
      <c r="F123" s="229" t="s">
        <v>567</v>
      </c>
      <c r="G123" s="226"/>
      <c r="H123" s="228" t="s">
        <v>19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146</v>
      </c>
      <c r="AU123" s="235" t="s">
        <v>83</v>
      </c>
      <c r="AV123" s="13" t="s">
        <v>80</v>
      </c>
      <c r="AW123" s="13" t="s">
        <v>33</v>
      </c>
      <c r="AX123" s="13" t="s">
        <v>72</v>
      </c>
      <c r="AY123" s="235" t="s">
        <v>135</v>
      </c>
    </row>
    <row r="124" s="14" customFormat="1">
      <c r="A124" s="14"/>
      <c r="B124" s="236"/>
      <c r="C124" s="237"/>
      <c r="D124" s="227" t="s">
        <v>146</v>
      </c>
      <c r="E124" s="238" t="s">
        <v>19</v>
      </c>
      <c r="F124" s="239" t="s">
        <v>568</v>
      </c>
      <c r="G124" s="237"/>
      <c r="H124" s="240">
        <v>0.14199999999999999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146</v>
      </c>
      <c r="AU124" s="246" t="s">
        <v>83</v>
      </c>
      <c r="AV124" s="14" t="s">
        <v>83</v>
      </c>
      <c r="AW124" s="14" t="s">
        <v>33</v>
      </c>
      <c r="AX124" s="14" t="s">
        <v>72</v>
      </c>
      <c r="AY124" s="246" t="s">
        <v>135</v>
      </c>
    </row>
    <row r="125" s="15" customFormat="1">
      <c r="A125" s="15"/>
      <c r="B125" s="247"/>
      <c r="C125" s="248"/>
      <c r="D125" s="227" t="s">
        <v>146</v>
      </c>
      <c r="E125" s="249" t="s">
        <v>19</v>
      </c>
      <c r="F125" s="250" t="s">
        <v>149</v>
      </c>
      <c r="G125" s="248"/>
      <c r="H125" s="251">
        <v>0.14199999999999999</v>
      </c>
      <c r="I125" s="252"/>
      <c r="J125" s="248"/>
      <c r="K125" s="248"/>
      <c r="L125" s="253"/>
      <c r="M125" s="254"/>
      <c r="N125" s="255"/>
      <c r="O125" s="255"/>
      <c r="P125" s="255"/>
      <c r="Q125" s="255"/>
      <c r="R125" s="255"/>
      <c r="S125" s="255"/>
      <c r="T125" s="25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7" t="s">
        <v>146</v>
      </c>
      <c r="AU125" s="257" t="s">
        <v>83</v>
      </c>
      <c r="AV125" s="15" t="s">
        <v>142</v>
      </c>
      <c r="AW125" s="15" t="s">
        <v>33</v>
      </c>
      <c r="AX125" s="15" t="s">
        <v>80</v>
      </c>
      <c r="AY125" s="257" t="s">
        <v>135</v>
      </c>
    </row>
    <row r="126" s="2" customFormat="1" ht="24.15" customHeight="1">
      <c r="A126" s="39"/>
      <c r="B126" s="40"/>
      <c r="C126" s="207" t="s">
        <v>183</v>
      </c>
      <c r="D126" s="207" t="s">
        <v>137</v>
      </c>
      <c r="E126" s="208" t="s">
        <v>569</v>
      </c>
      <c r="F126" s="209" t="s">
        <v>570</v>
      </c>
      <c r="G126" s="210" t="s">
        <v>152</v>
      </c>
      <c r="H126" s="211">
        <v>1.1439999999999999</v>
      </c>
      <c r="I126" s="212"/>
      <c r="J126" s="213">
        <f>ROUND(I126*H126,2)</f>
        <v>0</v>
      </c>
      <c r="K126" s="209" t="s">
        <v>141</v>
      </c>
      <c r="L126" s="45"/>
      <c r="M126" s="214" t="s">
        <v>19</v>
      </c>
      <c r="N126" s="215" t="s">
        <v>43</v>
      </c>
      <c r="O126" s="85"/>
      <c r="P126" s="216">
        <f>O126*H126</f>
        <v>0</v>
      </c>
      <c r="Q126" s="216">
        <v>2.5018699999999998</v>
      </c>
      <c r="R126" s="216">
        <f>Q126*H126</f>
        <v>2.8621392799999996</v>
      </c>
      <c r="S126" s="216">
        <v>0</v>
      </c>
      <c r="T126" s="217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8" t="s">
        <v>142</v>
      </c>
      <c r="AT126" s="218" t="s">
        <v>137</v>
      </c>
      <c r="AU126" s="218" t="s">
        <v>83</v>
      </c>
      <c r="AY126" s="18" t="s">
        <v>135</v>
      </c>
      <c r="BE126" s="219">
        <f>IF(N126="základní",J126,0)</f>
        <v>0</v>
      </c>
      <c r="BF126" s="219">
        <f>IF(N126="snížená",J126,0)</f>
        <v>0</v>
      </c>
      <c r="BG126" s="219">
        <f>IF(N126="zákl. přenesená",J126,0)</f>
        <v>0</v>
      </c>
      <c r="BH126" s="219">
        <f>IF(N126="sníž. přenesená",J126,0)</f>
        <v>0</v>
      </c>
      <c r="BI126" s="219">
        <f>IF(N126="nulová",J126,0)</f>
        <v>0</v>
      </c>
      <c r="BJ126" s="18" t="s">
        <v>80</v>
      </c>
      <c r="BK126" s="219">
        <f>ROUND(I126*H126,2)</f>
        <v>0</v>
      </c>
      <c r="BL126" s="18" t="s">
        <v>142</v>
      </c>
      <c r="BM126" s="218" t="s">
        <v>571</v>
      </c>
    </row>
    <row r="127" s="2" customFormat="1">
      <c r="A127" s="39"/>
      <c r="B127" s="40"/>
      <c r="C127" s="41"/>
      <c r="D127" s="220" t="s">
        <v>144</v>
      </c>
      <c r="E127" s="41"/>
      <c r="F127" s="221" t="s">
        <v>572</v>
      </c>
      <c r="G127" s="41"/>
      <c r="H127" s="41"/>
      <c r="I127" s="222"/>
      <c r="J127" s="41"/>
      <c r="K127" s="41"/>
      <c r="L127" s="45"/>
      <c r="M127" s="223"/>
      <c r="N127" s="224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144</v>
      </c>
      <c r="AU127" s="18" t="s">
        <v>83</v>
      </c>
    </row>
    <row r="128" s="13" customFormat="1">
      <c r="A128" s="13"/>
      <c r="B128" s="225"/>
      <c r="C128" s="226"/>
      <c r="D128" s="227" t="s">
        <v>146</v>
      </c>
      <c r="E128" s="228" t="s">
        <v>19</v>
      </c>
      <c r="F128" s="229" t="s">
        <v>573</v>
      </c>
      <c r="G128" s="226"/>
      <c r="H128" s="228" t="s">
        <v>19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146</v>
      </c>
      <c r="AU128" s="235" t="s">
        <v>83</v>
      </c>
      <c r="AV128" s="13" t="s">
        <v>80</v>
      </c>
      <c r="AW128" s="13" t="s">
        <v>33</v>
      </c>
      <c r="AX128" s="13" t="s">
        <v>72</v>
      </c>
      <c r="AY128" s="235" t="s">
        <v>135</v>
      </c>
    </row>
    <row r="129" s="14" customFormat="1">
      <c r="A129" s="14"/>
      <c r="B129" s="236"/>
      <c r="C129" s="237"/>
      <c r="D129" s="227" t="s">
        <v>146</v>
      </c>
      <c r="E129" s="238" t="s">
        <v>19</v>
      </c>
      <c r="F129" s="239" t="s">
        <v>574</v>
      </c>
      <c r="G129" s="237"/>
      <c r="H129" s="240">
        <v>0.78400000000000003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146</v>
      </c>
      <c r="AU129" s="246" t="s">
        <v>83</v>
      </c>
      <c r="AV129" s="14" t="s">
        <v>83</v>
      </c>
      <c r="AW129" s="14" t="s">
        <v>33</v>
      </c>
      <c r="AX129" s="14" t="s">
        <v>72</v>
      </c>
      <c r="AY129" s="246" t="s">
        <v>135</v>
      </c>
    </row>
    <row r="130" s="13" customFormat="1">
      <c r="A130" s="13"/>
      <c r="B130" s="225"/>
      <c r="C130" s="226"/>
      <c r="D130" s="227" t="s">
        <v>146</v>
      </c>
      <c r="E130" s="228" t="s">
        <v>19</v>
      </c>
      <c r="F130" s="229" t="s">
        <v>575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146</v>
      </c>
      <c r="AU130" s="235" t="s">
        <v>83</v>
      </c>
      <c r="AV130" s="13" t="s">
        <v>80</v>
      </c>
      <c r="AW130" s="13" t="s">
        <v>33</v>
      </c>
      <c r="AX130" s="13" t="s">
        <v>72</v>
      </c>
      <c r="AY130" s="235" t="s">
        <v>135</v>
      </c>
    </row>
    <row r="131" s="14" customFormat="1">
      <c r="A131" s="14"/>
      <c r="B131" s="236"/>
      <c r="C131" s="237"/>
      <c r="D131" s="227" t="s">
        <v>146</v>
      </c>
      <c r="E131" s="238" t="s">
        <v>19</v>
      </c>
      <c r="F131" s="239" t="s">
        <v>576</v>
      </c>
      <c r="G131" s="237"/>
      <c r="H131" s="240">
        <v>0.35999999999999999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146</v>
      </c>
      <c r="AU131" s="246" t="s">
        <v>83</v>
      </c>
      <c r="AV131" s="14" t="s">
        <v>83</v>
      </c>
      <c r="AW131" s="14" t="s">
        <v>33</v>
      </c>
      <c r="AX131" s="14" t="s">
        <v>72</v>
      </c>
      <c r="AY131" s="246" t="s">
        <v>135</v>
      </c>
    </row>
    <row r="132" s="15" customFormat="1">
      <c r="A132" s="15"/>
      <c r="B132" s="247"/>
      <c r="C132" s="248"/>
      <c r="D132" s="227" t="s">
        <v>146</v>
      </c>
      <c r="E132" s="249" t="s">
        <v>19</v>
      </c>
      <c r="F132" s="250" t="s">
        <v>149</v>
      </c>
      <c r="G132" s="248"/>
      <c r="H132" s="251">
        <v>1.1439999999999999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146</v>
      </c>
      <c r="AU132" s="257" t="s">
        <v>83</v>
      </c>
      <c r="AV132" s="15" t="s">
        <v>142</v>
      </c>
      <c r="AW132" s="15" t="s">
        <v>33</v>
      </c>
      <c r="AX132" s="15" t="s">
        <v>80</v>
      </c>
      <c r="AY132" s="257" t="s">
        <v>135</v>
      </c>
    </row>
    <row r="133" s="2" customFormat="1" ht="24.15" customHeight="1">
      <c r="A133" s="39"/>
      <c r="B133" s="40"/>
      <c r="C133" s="207" t="s">
        <v>189</v>
      </c>
      <c r="D133" s="207" t="s">
        <v>137</v>
      </c>
      <c r="E133" s="208" t="s">
        <v>577</v>
      </c>
      <c r="F133" s="209" t="s">
        <v>578</v>
      </c>
      <c r="G133" s="210" t="s">
        <v>140</v>
      </c>
      <c r="H133" s="211">
        <v>5.4080000000000004</v>
      </c>
      <c r="I133" s="212"/>
      <c r="J133" s="213">
        <f>ROUND(I133*H133,2)</f>
        <v>0</v>
      </c>
      <c r="K133" s="209" t="s">
        <v>141</v>
      </c>
      <c r="L133" s="45"/>
      <c r="M133" s="214" t="s">
        <v>19</v>
      </c>
      <c r="N133" s="215" t="s">
        <v>43</v>
      </c>
      <c r="O133" s="85"/>
      <c r="P133" s="216">
        <f>O133*H133</f>
        <v>0</v>
      </c>
      <c r="Q133" s="216">
        <v>0.035099999999999999</v>
      </c>
      <c r="R133" s="216">
        <f>Q133*H133</f>
        <v>0.18982080000000001</v>
      </c>
      <c r="S133" s="216">
        <v>0</v>
      </c>
      <c r="T133" s="21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8" t="s">
        <v>142</v>
      </c>
      <c r="AT133" s="218" t="s">
        <v>137</v>
      </c>
      <c r="AU133" s="218" t="s">
        <v>83</v>
      </c>
      <c r="AY133" s="18" t="s">
        <v>135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8" t="s">
        <v>80</v>
      </c>
      <c r="BK133" s="219">
        <f>ROUND(I133*H133,2)</f>
        <v>0</v>
      </c>
      <c r="BL133" s="18" t="s">
        <v>142</v>
      </c>
      <c r="BM133" s="218" t="s">
        <v>579</v>
      </c>
    </row>
    <row r="134" s="2" customFormat="1">
      <c r="A134" s="39"/>
      <c r="B134" s="40"/>
      <c r="C134" s="41"/>
      <c r="D134" s="220" t="s">
        <v>144</v>
      </c>
      <c r="E134" s="41"/>
      <c r="F134" s="221" t="s">
        <v>580</v>
      </c>
      <c r="G134" s="41"/>
      <c r="H134" s="41"/>
      <c r="I134" s="222"/>
      <c r="J134" s="41"/>
      <c r="K134" s="41"/>
      <c r="L134" s="45"/>
      <c r="M134" s="223"/>
      <c r="N134" s="224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144</v>
      </c>
      <c r="AU134" s="18" t="s">
        <v>83</v>
      </c>
    </row>
    <row r="135" s="13" customFormat="1">
      <c r="A135" s="13"/>
      <c r="B135" s="225"/>
      <c r="C135" s="226"/>
      <c r="D135" s="227" t="s">
        <v>146</v>
      </c>
      <c r="E135" s="228" t="s">
        <v>19</v>
      </c>
      <c r="F135" s="229" t="s">
        <v>581</v>
      </c>
      <c r="G135" s="226"/>
      <c r="H135" s="228" t="s">
        <v>19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146</v>
      </c>
      <c r="AU135" s="235" t="s">
        <v>83</v>
      </c>
      <c r="AV135" s="13" t="s">
        <v>80</v>
      </c>
      <c r="AW135" s="13" t="s">
        <v>33</v>
      </c>
      <c r="AX135" s="13" t="s">
        <v>72</v>
      </c>
      <c r="AY135" s="235" t="s">
        <v>135</v>
      </c>
    </row>
    <row r="136" s="14" customFormat="1">
      <c r="A136" s="14"/>
      <c r="B136" s="236"/>
      <c r="C136" s="237"/>
      <c r="D136" s="227" t="s">
        <v>146</v>
      </c>
      <c r="E136" s="238" t="s">
        <v>19</v>
      </c>
      <c r="F136" s="239" t="s">
        <v>582</v>
      </c>
      <c r="G136" s="237"/>
      <c r="H136" s="240">
        <v>3.1680000000000001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146</v>
      </c>
      <c r="AU136" s="246" t="s">
        <v>83</v>
      </c>
      <c r="AV136" s="14" t="s">
        <v>83</v>
      </c>
      <c r="AW136" s="14" t="s">
        <v>33</v>
      </c>
      <c r="AX136" s="14" t="s">
        <v>72</v>
      </c>
      <c r="AY136" s="246" t="s">
        <v>135</v>
      </c>
    </row>
    <row r="137" s="13" customFormat="1">
      <c r="A137" s="13"/>
      <c r="B137" s="225"/>
      <c r="C137" s="226"/>
      <c r="D137" s="227" t="s">
        <v>146</v>
      </c>
      <c r="E137" s="228" t="s">
        <v>19</v>
      </c>
      <c r="F137" s="229" t="s">
        <v>583</v>
      </c>
      <c r="G137" s="226"/>
      <c r="H137" s="228" t="s">
        <v>19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146</v>
      </c>
      <c r="AU137" s="235" t="s">
        <v>83</v>
      </c>
      <c r="AV137" s="13" t="s">
        <v>80</v>
      </c>
      <c r="AW137" s="13" t="s">
        <v>33</v>
      </c>
      <c r="AX137" s="13" t="s">
        <v>72</v>
      </c>
      <c r="AY137" s="235" t="s">
        <v>135</v>
      </c>
    </row>
    <row r="138" s="14" customFormat="1">
      <c r="A138" s="14"/>
      <c r="B138" s="236"/>
      <c r="C138" s="237"/>
      <c r="D138" s="227" t="s">
        <v>146</v>
      </c>
      <c r="E138" s="238" t="s">
        <v>19</v>
      </c>
      <c r="F138" s="239" t="s">
        <v>584</v>
      </c>
      <c r="G138" s="237"/>
      <c r="H138" s="240">
        <v>2.2400000000000002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6" t="s">
        <v>146</v>
      </c>
      <c r="AU138" s="246" t="s">
        <v>83</v>
      </c>
      <c r="AV138" s="14" t="s">
        <v>83</v>
      </c>
      <c r="AW138" s="14" t="s">
        <v>33</v>
      </c>
      <c r="AX138" s="14" t="s">
        <v>72</v>
      </c>
      <c r="AY138" s="246" t="s">
        <v>135</v>
      </c>
    </row>
    <row r="139" s="15" customFormat="1">
      <c r="A139" s="15"/>
      <c r="B139" s="247"/>
      <c r="C139" s="248"/>
      <c r="D139" s="227" t="s">
        <v>146</v>
      </c>
      <c r="E139" s="249" t="s">
        <v>19</v>
      </c>
      <c r="F139" s="250" t="s">
        <v>149</v>
      </c>
      <c r="G139" s="248"/>
      <c r="H139" s="251">
        <v>5.4080000000000004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7" t="s">
        <v>146</v>
      </c>
      <c r="AU139" s="257" t="s">
        <v>83</v>
      </c>
      <c r="AV139" s="15" t="s">
        <v>142</v>
      </c>
      <c r="AW139" s="15" t="s">
        <v>33</v>
      </c>
      <c r="AX139" s="15" t="s">
        <v>80</v>
      </c>
      <c r="AY139" s="257" t="s">
        <v>135</v>
      </c>
    </row>
    <row r="140" s="12" customFormat="1" ht="22.8" customHeight="1">
      <c r="A140" s="12"/>
      <c r="B140" s="191"/>
      <c r="C140" s="192"/>
      <c r="D140" s="193" t="s">
        <v>71</v>
      </c>
      <c r="E140" s="205" t="s">
        <v>157</v>
      </c>
      <c r="F140" s="205" t="s">
        <v>417</v>
      </c>
      <c r="G140" s="192"/>
      <c r="H140" s="192"/>
      <c r="I140" s="195"/>
      <c r="J140" s="206">
        <f>BK140</f>
        <v>0</v>
      </c>
      <c r="K140" s="192"/>
      <c r="L140" s="197"/>
      <c r="M140" s="198"/>
      <c r="N140" s="199"/>
      <c r="O140" s="199"/>
      <c r="P140" s="200">
        <f>SUM(P141:P152)</f>
        <v>0</v>
      </c>
      <c r="Q140" s="199"/>
      <c r="R140" s="200">
        <f>SUM(R141:R152)</f>
        <v>0.29656545000000001</v>
      </c>
      <c r="S140" s="199"/>
      <c r="T140" s="201">
        <f>SUM(T141:T152)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80</v>
      </c>
      <c r="AT140" s="203" t="s">
        <v>71</v>
      </c>
      <c r="AU140" s="203" t="s">
        <v>80</v>
      </c>
      <c r="AY140" s="202" t="s">
        <v>135</v>
      </c>
      <c r="BK140" s="204">
        <f>SUM(BK141:BK152)</f>
        <v>0</v>
      </c>
    </row>
    <row r="141" s="2" customFormat="1" ht="33" customHeight="1">
      <c r="A141" s="39"/>
      <c r="B141" s="40"/>
      <c r="C141" s="207" t="s">
        <v>196</v>
      </c>
      <c r="D141" s="207" t="s">
        <v>137</v>
      </c>
      <c r="E141" s="208" t="s">
        <v>585</v>
      </c>
      <c r="F141" s="209" t="s">
        <v>586</v>
      </c>
      <c r="G141" s="210" t="s">
        <v>152</v>
      </c>
      <c r="H141" s="211">
        <v>0.44800000000000001</v>
      </c>
      <c r="I141" s="212"/>
      <c r="J141" s="213">
        <f>ROUND(I141*H141,2)</f>
        <v>0</v>
      </c>
      <c r="K141" s="209" t="s">
        <v>141</v>
      </c>
      <c r="L141" s="45"/>
      <c r="M141" s="214" t="s">
        <v>19</v>
      </c>
      <c r="N141" s="215" t="s">
        <v>43</v>
      </c>
      <c r="O141" s="85"/>
      <c r="P141" s="216">
        <f>O141*H141</f>
        <v>0</v>
      </c>
      <c r="Q141" s="216">
        <v>0.079549999999999996</v>
      </c>
      <c r="R141" s="216">
        <f>Q141*H141</f>
        <v>0.035638400000000001</v>
      </c>
      <c r="S141" s="216">
        <v>0</v>
      </c>
      <c r="T141" s="21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8" t="s">
        <v>142</v>
      </c>
      <c r="AT141" s="218" t="s">
        <v>137</v>
      </c>
      <c r="AU141" s="218" t="s">
        <v>83</v>
      </c>
      <c r="AY141" s="18" t="s">
        <v>135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8" t="s">
        <v>80</v>
      </c>
      <c r="BK141" s="219">
        <f>ROUND(I141*H141,2)</f>
        <v>0</v>
      </c>
      <c r="BL141" s="18" t="s">
        <v>142</v>
      </c>
      <c r="BM141" s="218" t="s">
        <v>587</v>
      </c>
    </row>
    <row r="142" s="2" customFormat="1">
      <c r="A142" s="39"/>
      <c r="B142" s="40"/>
      <c r="C142" s="41"/>
      <c r="D142" s="220" t="s">
        <v>144</v>
      </c>
      <c r="E142" s="41"/>
      <c r="F142" s="221" t="s">
        <v>588</v>
      </c>
      <c r="G142" s="41"/>
      <c r="H142" s="41"/>
      <c r="I142" s="222"/>
      <c r="J142" s="41"/>
      <c r="K142" s="41"/>
      <c r="L142" s="45"/>
      <c r="M142" s="223"/>
      <c r="N142" s="224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144</v>
      </c>
      <c r="AU142" s="18" t="s">
        <v>83</v>
      </c>
    </row>
    <row r="143" s="13" customFormat="1">
      <c r="A143" s="13"/>
      <c r="B143" s="225"/>
      <c r="C143" s="226"/>
      <c r="D143" s="227" t="s">
        <v>146</v>
      </c>
      <c r="E143" s="228" t="s">
        <v>19</v>
      </c>
      <c r="F143" s="229" t="s">
        <v>589</v>
      </c>
      <c r="G143" s="226"/>
      <c r="H143" s="228" t="s">
        <v>19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146</v>
      </c>
      <c r="AU143" s="235" t="s">
        <v>83</v>
      </c>
      <c r="AV143" s="13" t="s">
        <v>80</v>
      </c>
      <c r="AW143" s="13" t="s">
        <v>33</v>
      </c>
      <c r="AX143" s="13" t="s">
        <v>72</v>
      </c>
      <c r="AY143" s="235" t="s">
        <v>135</v>
      </c>
    </row>
    <row r="144" s="14" customFormat="1">
      <c r="A144" s="14"/>
      <c r="B144" s="236"/>
      <c r="C144" s="237"/>
      <c r="D144" s="227" t="s">
        <v>146</v>
      </c>
      <c r="E144" s="238" t="s">
        <v>19</v>
      </c>
      <c r="F144" s="239" t="s">
        <v>590</v>
      </c>
      <c r="G144" s="237"/>
      <c r="H144" s="240">
        <v>0.44800000000000001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146</v>
      </c>
      <c r="AU144" s="246" t="s">
        <v>83</v>
      </c>
      <c r="AV144" s="14" t="s">
        <v>83</v>
      </c>
      <c r="AW144" s="14" t="s">
        <v>33</v>
      </c>
      <c r="AX144" s="14" t="s">
        <v>72</v>
      </c>
      <c r="AY144" s="246" t="s">
        <v>135</v>
      </c>
    </row>
    <row r="145" s="15" customFormat="1">
      <c r="A145" s="15"/>
      <c r="B145" s="247"/>
      <c r="C145" s="248"/>
      <c r="D145" s="227" t="s">
        <v>146</v>
      </c>
      <c r="E145" s="249" t="s">
        <v>19</v>
      </c>
      <c r="F145" s="250" t="s">
        <v>149</v>
      </c>
      <c r="G145" s="248"/>
      <c r="H145" s="251">
        <v>0.44800000000000001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146</v>
      </c>
      <c r="AU145" s="257" t="s">
        <v>83</v>
      </c>
      <c r="AV145" s="15" t="s">
        <v>142</v>
      </c>
      <c r="AW145" s="15" t="s">
        <v>33</v>
      </c>
      <c r="AX145" s="15" t="s">
        <v>80</v>
      </c>
      <c r="AY145" s="257" t="s">
        <v>135</v>
      </c>
    </row>
    <row r="146" s="2" customFormat="1" ht="90" customHeight="1">
      <c r="A146" s="39"/>
      <c r="B146" s="40"/>
      <c r="C146" s="207" t="s">
        <v>203</v>
      </c>
      <c r="D146" s="207" t="s">
        <v>137</v>
      </c>
      <c r="E146" s="208" t="s">
        <v>491</v>
      </c>
      <c r="F146" s="209" t="s">
        <v>492</v>
      </c>
      <c r="G146" s="210" t="s">
        <v>236</v>
      </c>
      <c r="H146" s="211">
        <v>0.251</v>
      </c>
      <c r="I146" s="212"/>
      <c r="J146" s="213">
        <f>ROUND(I146*H146,2)</f>
        <v>0</v>
      </c>
      <c r="K146" s="209" t="s">
        <v>141</v>
      </c>
      <c r="L146" s="45"/>
      <c r="M146" s="214" t="s">
        <v>19</v>
      </c>
      <c r="N146" s="215" t="s">
        <v>43</v>
      </c>
      <c r="O146" s="85"/>
      <c r="P146" s="216">
        <f>O146*H146</f>
        <v>0</v>
      </c>
      <c r="Q146" s="216">
        <v>1.03955</v>
      </c>
      <c r="R146" s="216">
        <f>Q146*H146</f>
        <v>0.26092704999999999</v>
      </c>
      <c r="S146" s="216">
        <v>0</v>
      </c>
      <c r="T146" s="21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8" t="s">
        <v>142</v>
      </c>
      <c r="AT146" s="218" t="s">
        <v>137</v>
      </c>
      <c r="AU146" s="218" t="s">
        <v>83</v>
      </c>
      <c r="AY146" s="18" t="s">
        <v>135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8" t="s">
        <v>80</v>
      </c>
      <c r="BK146" s="219">
        <f>ROUND(I146*H146,2)</f>
        <v>0</v>
      </c>
      <c r="BL146" s="18" t="s">
        <v>142</v>
      </c>
      <c r="BM146" s="218" t="s">
        <v>591</v>
      </c>
    </row>
    <row r="147" s="2" customFormat="1">
      <c r="A147" s="39"/>
      <c r="B147" s="40"/>
      <c r="C147" s="41"/>
      <c r="D147" s="220" t="s">
        <v>144</v>
      </c>
      <c r="E147" s="41"/>
      <c r="F147" s="221" t="s">
        <v>494</v>
      </c>
      <c r="G147" s="41"/>
      <c r="H147" s="41"/>
      <c r="I147" s="222"/>
      <c r="J147" s="41"/>
      <c r="K147" s="41"/>
      <c r="L147" s="45"/>
      <c r="M147" s="223"/>
      <c r="N147" s="224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144</v>
      </c>
      <c r="AU147" s="18" t="s">
        <v>83</v>
      </c>
    </row>
    <row r="148" s="13" customFormat="1">
      <c r="A148" s="13"/>
      <c r="B148" s="225"/>
      <c r="C148" s="226"/>
      <c r="D148" s="227" t="s">
        <v>146</v>
      </c>
      <c r="E148" s="228" t="s">
        <v>19</v>
      </c>
      <c r="F148" s="229" t="s">
        <v>592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146</v>
      </c>
      <c r="AU148" s="235" t="s">
        <v>83</v>
      </c>
      <c r="AV148" s="13" t="s">
        <v>80</v>
      </c>
      <c r="AW148" s="13" t="s">
        <v>33</v>
      </c>
      <c r="AX148" s="13" t="s">
        <v>72</v>
      </c>
      <c r="AY148" s="235" t="s">
        <v>135</v>
      </c>
    </row>
    <row r="149" s="14" customFormat="1">
      <c r="A149" s="14"/>
      <c r="B149" s="236"/>
      <c r="C149" s="237"/>
      <c r="D149" s="227" t="s">
        <v>146</v>
      </c>
      <c r="E149" s="238" t="s">
        <v>19</v>
      </c>
      <c r="F149" s="239" t="s">
        <v>593</v>
      </c>
      <c r="G149" s="237"/>
      <c r="H149" s="240">
        <v>0.0080000000000000002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146</v>
      </c>
      <c r="AU149" s="246" t="s">
        <v>83</v>
      </c>
      <c r="AV149" s="14" t="s">
        <v>83</v>
      </c>
      <c r="AW149" s="14" t="s">
        <v>33</v>
      </c>
      <c r="AX149" s="14" t="s">
        <v>72</v>
      </c>
      <c r="AY149" s="246" t="s">
        <v>135</v>
      </c>
    </row>
    <row r="150" s="13" customFormat="1">
      <c r="A150" s="13"/>
      <c r="B150" s="225"/>
      <c r="C150" s="226"/>
      <c r="D150" s="227" t="s">
        <v>146</v>
      </c>
      <c r="E150" s="228" t="s">
        <v>19</v>
      </c>
      <c r="F150" s="229" t="s">
        <v>594</v>
      </c>
      <c r="G150" s="226"/>
      <c r="H150" s="228" t="s">
        <v>19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146</v>
      </c>
      <c r="AU150" s="235" t="s">
        <v>83</v>
      </c>
      <c r="AV150" s="13" t="s">
        <v>80</v>
      </c>
      <c r="AW150" s="13" t="s">
        <v>33</v>
      </c>
      <c r="AX150" s="13" t="s">
        <v>72</v>
      </c>
      <c r="AY150" s="235" t="s">
        <v>135</v>
      </c>
    </row>
    <row r="151" s="14" customFormat="1">
      <c r="A151" s="14"/>
      <c r="B151" s="236"/>
      <c r="C151" s="237"/>
      <c r="D151" s="227" t="s">
        <v>146</v>
      </c>
      <c r="E151" s="238" t="s">
        <v>19</v>
      </c>
      <c r="F151" s="239" t="s">
        <v>595</v>
      </c>
      <c r="G151" s="237"/>
      <c r="H151" s="240">
        <v>0.24299999999999999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146</v>
      </c>
      <c r="AU151" s="246" t="s">
        <v>83</v>
      </c>
      <c r="AV151" s="14" t="s">
        <v>83</v>
      </c>
      <c r="AW151" s="14" t="s">
        <v>33</v>
      </c>
      <c r="AX151" s="14" t="s">
        <v>72</v>
      </c>
      <c r="AY151" s="246" t="s">
        <v>135</v>
      </c>
    </row>
    <row r="152" s="15" customFormat="1">
      <c r="A152" s="15"/>
      <c r="B152" s="247"/>
      <c r="C152" s="248"/>
      <c r="D152" s="227" t="s">
        <v>146</v>
      </c>
      <c r="E152" s="249" t="s">
        <v>19</v>
      </c>
      <c r="F152" s="250" t="s">
        <v>149</v>
      </c>
      <c r="G152" s="248"/>
      <c r="H152" s="251">
        <v>0.251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7" t="s">
        <v>146</v>
      </c>
      <c r="AU152" s="257" t="s">
        <v>83</v>
      </c>
      <c r="AV152" s="15" t="s">
        <v>142</v>
      </c>
      <c r="AW152" s="15" t="s">
        <v>33</v>
      </c>
      <c r="AX152" s="15" t="s">
        <v>80</v>
      </c>
      <c r="AY152" s="257" t="s">
        <v>135</v>
      </c>
    </row>
    <row r="153" s="12" customFormat="1" ht="22.8" customHeight="1">
      <c r="A153" s="12"/>
      <c r="B153" s="191"/>
      <c r="C153" s="192"/>
      <c r="D153" s="193" t="s">
        <v>71</v>
      </c>
      <c r="E153" s="205" t="s">
        <v>142</v>
      </c>
      <c r="F153" s="205" t="s">
        <v>317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SUM(P154:P160)</f>
        <v>0</v>
      </c>
      <c r="Q153" s="199"/>
      <c r="R153" s="200">
        <f>SUM(R154:R160)</f>
        <v>0</v>
      </c>
      <c r="S153" s="199"/>
      <c r="T153" s="201">
        <f>SUM(T154:T160)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80</v>
      </c>
      <c r="AT153" s="203" t="s">
        <v>71</v>
      </c>
      <c r="AU153" s="203" t="s">
        <v>80</v>
      </c>
      <c r="AY153" s="202" t="s">
        <v>135</v>
      </c>
      <c r="BK153" s="204">
        <f>SUM(BK154:BK160)</f>
        <v>0</v>
      </c>
    </row>
    <row r="154" s="2" customFormat="1" ht="24.15" customHeight="1">
      <c r="A154" s="39"/>
      <c r="B154" s="40"/>
      <c r="C154" s="207" t="s">
        <v>209</v>
      </c>
      <c r="D154" s="207" t="s">
        <v>137</v>
      </c>
      <c r="E154" s="208" t="s">
        <v>596</v>
      </c>
      <c r="F154" s="209" t="s">
        <v>597</v>
      </c>
      <c r="G154" s="210" t="s">
        <v>152</v>
      </c>
      <c r="H154" s="211">
        <v>1.2130000000000001</v>
      </c>
      <c r="I154" s="212"/>
      <c r="J154" s="213">
        <f>ROUND(I154*H154,2)</f>
        <v>0</v>
      </c>
      <c r="K154" s="209" t="s">
        <v>141</v>
      </c>
      <c r="L154" s="45"/>
      <c r="M154" s="214" t="s">
        <v>19</v>
      </c>
      <c r="N154" s="215" t="s">
        <v>43</v>
      </c>
      <c r="O154" s="85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8" t="s">
        <v>142</v>
      </c>
      <c r="AT154" s="218" t="s">
        <v>137</v>
      </c>
      <c r="AU154" s="218" t="s">
        <v>83</v>
      </c>
      <c r="AY154" s="18" t="s">
        <v>135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8" t="s">
        <v>80</v>
      </c>
      <c r="BK154" s="219">
        <f>ROUND(I154*H154,2)</f>
        <v>0</v>
      </c>
      <c r="BL154" s="18" t="s">
        <v>142</v>
      </c>
      <c r="BM154" s="218" t="s">
        <v>598</v>
      </c>
    </row>
    <row r="155" s="2" customFormat="1">
      <c r="A155" s="39"/>
      <c r="B155" s="40"/>
      <c r="C155" s="41"/>
      <c r="D155" s="220" t="s">
        <v>144</v>
      </c>
      <c r="E155" s="41"/>
      <c r="F155" s="221" t="s">
        <v>599</v>
      </c>
      <c r="G155" s="41"/>
      <c r="H155" s="41"/>
      <c r="I155" s="222"/>
      <c r="J155" s="41"/>
      <c r="K155" s="41"/>
      <c r="L155" s="45"/>
      <c r="M155" s="223"/>
      <c r="N155" s="224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144</v>
      </c>
      <c r="AU155" s="18" t="s">
        <v>83</v>
      </c>
    </row>
    <row r="156" s="13" customFormat="1">
      <c r="A156" s="13"/>
      <c r="B156" s="225"/>
      <c r="C156" s="226"/>
      <c r="D156" s="227" t="s">
        <v>146</v>
      </c>
      <c r="E156" s="228" t="s">
        <v>19</v>
      </c>
      <c r="F156" s="229" t="s">
        <v>600</v>
      </c>
      <c r="G156" s="226"/>
      <c r="H156" s="228" t="s">
        <v>19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146</v>
      </c>
      <c r="AU156" s="235" t="s">
        <v>83</v>
      </c>
      <c r="AV156" s="13" t="s">
        <v>80</v>
      </c>
      <c r="AW156" s="13" t="s">
        <v>33</v>
      </c>
      <c r="AX156" s="13" t="s">
        <v>72</v>
      </c>
      <c r="AY156" s="235" t="s">
        <v>135</v>
      </c>
    </row>
    <row r="157" s="14" customFormat="1">
      <c r="A157" s="14"/>
      <c r="B157" s="236"/>
      <c r="C157" s="237"/>
      <c r="D157" s="227" t="s">
        <v>146</v>
      </c>
      <c r="E157" s="238" t="s">
        <v>19</v>
      </c>
      <c r="F157" s="239" t="s">
        <v>601</v>
      </c>
      <c r="G157" s="237"/>
      <c r="H157" s="240">
        <v>1.069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146</v>
      </c>
      <c r="AU157" s="246" t="s">
        <v>83</v>
      </c>
      <c r="AV157" s="14" t="s">
        <v>83</v>
      </c>
      <c r="AW157" s="14" t="s">
        <v>33</v>
      </c>
      <c r="AX157" s="14" t="s">
        <v>72</v>
      </c>
      <c r="AY157" s="246" t="s">
        <v>135</v>
      </c>
    </row>
    <row r="158" s="13" customFormat="1">
      <c r="A158" s="13"/>
      <c r="B158" s="225"/>
      <c r="C158" s="226"/>
      <c r="D158" s="227" t="s">
        <v>146</v>
      </c>
      <c r="E158" s="228" t="s">
        <v>19</v>
      </c>
      <c r="F158" s="229" t="s">
        <v>602</v>
      </c>
      <c r="G158" s="226"/>
      <c r="H158" s="228" t="s">
        <v>19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146</v>
      </c>
      <c r="AU158" s="235" t="s">
        <v>83</v>
      </c>
      <c r="AV158" s="13" t="s">
        <v>80</v>
      </c>
      <c r="AW158" s="13" t="s">
        <v>33</v>
      </c>
      <c r="AX158" s="13" t="s">
        <v>72</v>
      </c>
      <c r="AY158" s="235" t="s">
        <v>135</v>
      </c>
    </row>
    <row r="159" s="14" customFormat="1">
      <c r="A159" s="14"/>
      <c r="B159" s="236"/>
      <c r="C159" s="237"/>
      <c r="D159" s="227" t="s">
        <v>146</v>
      </c>
      <c r="E159" s="238" t="s">
        <v>19</v>
      </c>
      <c r="F159" s="239" t="s">
        <v>603</v>
      </c>
      <c r="G159" s="237"/>
      <c r="H159" s="240">
        <v>0.14399999999999999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146</v>
      </c>
      <c r="AU159" s="246" t="s">
        <v>83</v>
      </c>
      <c r="AV159" s="14" t="s">
        <v>83</v>
      </c>
      <c r="AW159" s="14" t="s">
        <v>33</v>
      </c>
      <c r="AX159" s="14" t="s">
        <v>72</v>
      </c>
      <c r="AY159" s="246" t="s">
        <v>135</v>
      </c>
    </row>
    <row r="160" s="15" customFormat="1">
      <c r="A160" s="15"/>
      <c r="B160" s="247"/>
      <c r="C160" s="248"/>
      <c r="D160" s="227" t="s">
        <v>146</v>
      </c>
      <c r="E160" s="249" t="s">
        <v>19</v>
      </c>
      <c r="F160" s="250" t="s">
        <v>149</v>
      </c>
      <c r="G160" s="248"/>
      <c r="H160" s="251">
        <v>1.2130000000000001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146</v>
      </c>
      <c r="AU160" s="257" t="s">
        <v>83</v>
      </c>
      <c r="AV160" s="15" t="s">
        <v>142</v>
      </c>
      <c r="AW160" s="15" t="s">
        <v>33</v>
      </c>
      <c r="AX160" s="15" t="s">
        <v>80</v>
      </c>
      <c r="AY160" s="257" t="s">
        <v>135</v>
      </c>
    </row>
    <row r="161" s="12" customFormat="1" ht="22.8" customHeight="1">
      <c r="A161" s="12"/>
      <c r="B161" s="191"/>
      <c r="C161" s="192"/>
      <c r="D161" s="193" t="s">
        <v>71</v>
      </c>
      <c r="E161" s="205" t="s">
        <v>189</v>
      </c>
      <c r="F161" s="205" t="s">
        <v>352</v>
      </c>
      <c r="G161" s="192"/>
      <c r="H161" s="192"/>
      <c r="I161" s="195"/>
      <c r="J161" s="206">
        <f>BK161</f>
        <v>0</v>
      </c>
      <c r="K161" s="192"/>
      <c r="L161" s="197"/>
      <c r="M161" s="198"/>
      <c r="N161" s="199"/>
      <c r="O161" s="199"/>
      <c r="P161" s="200">
        <f>SUM(P162:P202)</f>
        <v>0</v>
      </c>
      <c r="Q161" s="199"/>
      <c r="R161" s="200">
        <f>SUM(R162:R202)</f>
        <v>15.7025525</v>
      </c>
      <c r="S161" s="199"/>
      <c r="T161" s="201">
        <f>SUM(T162:T202)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02" t="s">
        <v>80</v>
      </c>
      <c r="AT161" s="203" t="s">
        <v>71</v>
      </c>
      <c r="AU161" s="203" t="s">
        <v>80</v>
      </c>
      <c r="AY161" s="202" t="s">
        <v>135</v>
      </c>
      <c r="BK161" s="204">
        <f>SUM(BK162:BK202)</f>
        <v>0</v>
      </c>
    </row>
    <row r="162" s="2" customFormat="1" ht="33" customHeight="1">
      <c r="A162" s="39"/>
      <c r="B162" s="40"/>
      <c r="C162" s="207" t="s">
        <v>215</v>
      </c>
      <c r="D162" s="207" t="s">
        <v>137</v>
      </c>
      <c r="E162" s="208" t="s">
        <v>604</v>
      </c>
      <c r="F162" s="209" t="s">
        <v>605</v>
      </c>
      <c r="G162" s="210" t="s">
        <v>246</v>
      </c>
      <c r="H162" s="211">
        <v>29.100000000000001</v>
      </c>
      <c r="I162" s="212"/>
      <c r="J162" s="213">
        <f>ROUND(I162*H162,2)</f>
        <v>0</v>
      </c>
      <c r="K162" s="209" t="s">
        <v>141</v>
      </c>
      <c r="L162" s="45"/>
      <c r="M162" s="214" t="s">
        <v>19</v>
      </c>
      <c r="N162" s="215" t="s">
        <v>43</v>
      </c>
      <c r="O162" s="85"/>
      <c r="P162" s="216">
        <f>O162*H162</f>
        <v>0</v>
      </c>
      <c r="Q162" s="216">
        <v>2.0000000000000002E-05</v>
      </c>
      <c r="R162" s="216">
        <f>Q162*H162</f>
        <v>0.00058200000000000005</v>
      </c>
      <c r="S162" s="216">
        <v>0</v>
      </c>
      <c r="T162" s="21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8" t="s">
        <v>142</v>
      </c>
      <c r="AT162" s="218" t="s">
        <v>137</v>
      </c>
      <c r="AU162" s="218" t="s">
        <v>83</v>
      </c>
      <c r="AY162" s="18" t="s">
        <v>135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8" t="s">
        <v>80</v>
      </c>
      <c r="BK162" s="219">
        <f>ROUND(I162*H162,2)</f>
        <v>0</v>
      </c>
      <c r="BL162" s="18" t="s">
        <v>142</v>
      </c>
      <c r="BM162" s="218" t="s">
        <v>606</v>
      </c>
    </row>
    <row r="163" s="2" customFormat="1">
      <c r="A163" s="39"/>
      <c r="B163" s="40"/>
      <c r="C163" s="41"/>
      <c r="D163" s="220" t="s">
        <v>144</v>
      </c>
      <c r="E163" s="41"/>
      <c r="F163" s="221" t="s">
        <v>607</v>
      </c>
      <c r="G163" s="41"/>
      <c r="H163" s="41"/>
      <c r="I163" s="222"/>
      <c r="J163" s="41"/>
      <c r="K163" s="41"/>
      <c r="L163" s="45"/>
      <c r="M163" s="223"/>
      <c r="N163" s="224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144</v>
      </c>
      <c r="AU163" s="18" t="s">
        <v>83</v>
      </c>
    </row>
    <row r="164" s="13" customFormat="1">
      <c r="A164" s="13"/>
      <c r="B164" s="225"/>
      <c r="C164" s="226"/>
      <c r="D164" s="227" t="s">
        <v>146</v>
      </c>
      <c r="E164" s="228" t="s">
        <v>19</v>
      </c>
      <c r="F164" s="229" t="s">
        <v>608</v>
      </c>
      <c r="G164" s="226"/>
      <c r="H164" s="228" t="s">
        <v>19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5" t="s">
        <v>146</v>
      </c>
      <c r="AU164" s="235" t="s">
        <v>83</v>
      </c>
      <c r="AV164" s="13" t="s">
        <v>80</v>
      </c>
      <c r="AW164" s="13" t="s">
        <v>33</v>
      </c>
      <c r="AX164" s="13" t="s">
        <v>72</v>
      </c>
      <c r="AY164" s="235" t="s">
        <v>135</v>
      </c>
    </row>
    <row r="165" s="14" customFormat="1">
      <c r="A165" s="14"/>
      <c r="B165" s="236"/>
      <c r="C165" s="237"/>
      <c r="D165" s="227" t="s">
        <v>146</v>
      </c>
      <c r="E165" s="238" t="s">
        <v>19</v>
      </c>
      <c r="F165" s="239" t="s">
        <v>609</v>
      </c>
      <c r="G165" s="237"/>
      <c r="H165" s="240">
        <v>18.41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146</v>
      </c>
      <c r="AU165" s="246" t="s">
        <v>83</v>
      </c>
      <c r="AV165" s="14" t="s">
        <v>83</v>
      </c>
      <c r="AW165" s="14" t="s">
        <v>33</v>
      </c>
      <c r="AX165" s="14" t="s">
        <v>72</v>
      </c>
      <c r="AY165" s="246" t="s">
        <v>135</v>
      </c>
    </row>
    <row r="166" s="13" customFormat="1">
      <c r="A166" s="13"/>
      <c r="B166" s="225"/>
      <c r="C166" s="226"/>
      <c r="D166" s="227" t="s">
        <v>146</v>
      </c>
      <c r="E166" s="228" t="s">
        <v>19</v>
      </c>
      <c r="F166" s="229" t="s">
        <v>610</v>
      </c>
      <c r="G166" s="226"/>
      <c r="H166" s="228" t="s">
        <v>19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146</v>
      </c>
      <c r="AU166" s="235" t="s">
        <v>83</v>
      </c>
      <c r="AV166" s="13" t="s">
        <v>80</v>
      </c>
      <c r="AW166" s="13" t="s">
        <v>33</v>
      </c>
      <c r="AX166" s="13" t="s">
        <v>72</v>
      </c>
      <c r="AY166" s="235" t="s">
        <v>135</v>
      </c>
    </row>
    <row r="167" s="14" customFormat="1">
      <c r="A167" s="14"/>
      <c r="B167" s="236"/>
      <c r="C167" s="237"/>
      <c r="D167" s="227" t="s">
        <v>146</v>
      </c>
      <c r="E167" s="238" t="s">
        <v>19</v>
      </c>
      <c r="F167" s="239" t="s">
        <v>611</v>
      </c>
      <c r="G167" s="237"/>
      <c r="H167" s="240">
        <v>10.69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146</v>
      </c>
      <c r="AU167" s="246" t="s">
        <v>83</v>
      </c>
      <c r="AV167" s="14" t="s">
        <v>83</v>
      </c>
      <c r="AW167" s="14" t="s">
        <v>33</v>
      </c>
      <c r="AX167" s="14" t="s">
        <v>72</v>
      </c>
      <c r="AY167" s="246" t="s">
        <v>135</v>
      </c>
    </row>
    <row r="168" s="15" customFormat="1">
      <c r="A168" s="15"/>
      <c r="B168" s="247"/>
      <c r="C168" s="248"/>
      <c r="D168" s="227" t="s">
        <v>146</v>
      </c>
      <c r="E168" s="249" t="s">
        <v>19</v>
      </c>
      <c r="F168" s="250" t="s">
        <v>149</v>
      </c>
      <c r="G168" s="248"/>
      <c r="H168" s="251">
        <v>29.100000000000001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7" t="s">
        <v>146</v>
      </c>
      <c r="AU168" s="257" t="s">
        <v>83</v>
      </c>
      <c r="AV168" s="15" t="s">
        <v>142</v>
      </c>
      <c r="AW168" s="15" t="s">
        <v>33</v>
      </c>
      <c r="AX168" s="15" t="s">
        <v>80</v>
      </c>
      <c r="AY168" s="257" t="s">
        <v>135</v>
      </c>
    </row>
    <row r="169" s="2" customFormat="1" ht="24.15" customHeight="1">
      <c r="A169" s="39"/>
      <c r="B169" s="40"/>
      <c r="C169" s="258" t="s">
        <v>222</v>
      </c>
      <c r="D169" s="258" t="s">
        <v>210</v>
      </c>
      <c r="E169" s="259" t="s">
        <v>612</v>
      </c>
      <c r="F169" s="260" t="s">
        <v>613</v>
      </c>
      <c r="G169" s="261" t="s">
        <v>246</v>
      </c>
      <c r="H169" s="262">
        <v>29.536999999999999</v>
      </c>
      <c r="I169" s="263"/>
      <c r="J169" s="264">
        <f>ROUND(I169*H169,2)</f>
        <v>0</v>
      </c>
      <c r="K169" s="260" t="s">
        <v>141</v>
      </c>
      <c r="L169" s="265"/>
      <c r="M169" s="266" t="s">
        <v>19</v>
      </c>
      <c r="N169" s="267" t="s">
        <v>43</v>
      </c>
      <c r="O169" s="85"/>
      <c r="P169" s="216">
        <f>O169*H169</f>
        <v>0</v>
      </c>
      <c r="Q169" s="216">
        <v>0.01142</v>
      </c>
      <c r="R169" s="216">
        <f>Q169*H169</f>
        <v>0.33731253999999999</v>
      </c>
      <c r="S169" s="216">
        <v>0</v>
      </c>
      <c r="T169" s="21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8" t="s">
        <v>189</v>
      </c>
      <c r="AT169" s="218" t="s">
        <v>210</v>
      </c>
      <c r="AU169" s="218" t="s">
        <v>83</v>
      </c>
      <c r="AY169" s="18" t="s">
        <v>135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8" t="s">
        <v>80</v>
      </c>
      <c r="BK169" s="219">
        <f>ROUND(I169*H169,2)</f>
        <v>0</v>
      </c>
      <c r="BL169" s="18" t="s">
        <v>142</v>
      </c>
      <c r="BM169" s="218" t="s">
        <v>614</v>
      </c>
    </row>
    <row r="170" s="14" customFormat="1">
      <c r="A170" s="14"/>
      <c r="B170" s="236"/>
      <c r="C170" s="237"/>
      <c r="D170" s="227" t="s">
        <v>146</v>
      </c>
      <c r="E170" s="237"/>
      <c r="F170" s="239" t="s">
        <v>615</v>
      </c>
      <c r="G170" s="237"/>
      <c r="H170" s="240">
        <v>29.536999999999999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6" t="s">
        <v>146</v>
      </c>
      <c r="AU170" s="246" t="s">
        <v>83</v>
      </c>
      <c r="AV170" s="14" t="s">
        <v>83</v>
      </c>
      <c r="AW170" s="14" t="s">
        <v>4</v>
      </c>
      <c r="AX170" s="14" t="s">
        <v>80</v>
      </c>
      <c r="AY170" s="246" t="s">
        <v>135</v>
      </c>
    </row>
    <row r="171" s="2" customFormat="1" ht="24.15" customHeight="1">
      <c r="A171" s="39"/>
      <c r="B171" s="40"/>
      <c r="C171" s="207" t="s">
        <v>233</v>
      </c>
      <c r="D171" s="207" t="s">
        <v>137</v>
      </c>
      <c r="E171" s="208" t="s">
        <v>616</v>
      </c>
      <c r="F171" s="209" t="s">
        <v>617</v>
      </c>
      <c r="G171" s="210" t="s">
        <v>618</v>
      </c>
      <c r="H171" s="211">
        <v>2</v>
      </c>
      <c r="I171" s="212"/>
      <c r="J171" s="213">
        <f>ROUND(I171*H171,2)</f>
        <v>0</v>
      </c>
      <c r="K171" s="209" t="s">
        <v>141</v>
      </c>
      <c r="L171" s="45"/>
      <c r="M171" s="214" t="s">
        <v>19</v>
      </c>
      <c r="N171" s="215" t="s">
        <v>43</v>
      </c>
      <c r="O171" s="85"/>
      <c r="P171" s="216">
        <f>O171*H171</f>
        <v>0</v>
      </c>
      <c r="Q171" s="216">
        <v>0.010189999999999999</v>
      </c>
      <c r="R171" s="216">
        <f>Q171*H171</f>
        <v>0.020379999999999999</v>
      </c>
      <c r="S171" s="216">
        <v>0</v>
      </c>
      <c r="T171" s="21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8" t="s">
        <v>142</v>
      </c>
      <c r="AT171" s="218" t="s">
        <v>137</v>
      </c>
      <c r="AU171" s="218" t="s">
        <v>83</v>
      </c>
      <c r="AY171" s="18" t="s">
        <v>135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8" t="s">
        <v>80</v>
      </c>
      <c r="BK171" s="219">
        <f>ROUND(I171*H171,2)</f>
        <v>0</v>
      </c>
      <c r="BL171" s="18" t="s">
        <v>142</v>
      </c>
      <c r="BM171" s="218" t="s">
        <v>619</v>
      </c>
    </row>
    <row r="172" s="2" customFormat="1">
      <c r="A172" s="39"/>
      <c r="B172" s="40"/>
      <c r="C172" s="41"/>
      <c r="D172" s="220" t="s">
        <v>144</v>
      </c>
      <c r="E172" s="41"/>
      <c r="F172" s="221" t="s">
        <v>620</v>
      </c>
      <c r="G172" s="41"/>
      <c r="H172" s="41"/>
      <c r="I172" s="222"/>
      <c r="J172" s="41"/>
      <c r="K172" s="41"/>
      <c r="L172" s="45"/>
      <c r="M172" s="223"/>
      <c r="N172" s="224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144</v>
      </c>
      <c r="AU172" s="18" t="s">
        <v>83</v>
      </c>
    </row>
    <row r="173" s="13" customFormat="1">
      <c r="A173" s="13"/>
      <c r="B173" s="225"/>
      <c r="C173" s="226"/>
      <c r="D173" s="227" t="s">
        <v>146</v>
      </c>
      <c r="E173" s="228" t="s">
        <v>19</v>
      </c>
      <c r="F173" s="229" t="s">
        <v>621</v>
      </c>
      <c r="G173" s="226"/>
      <c r="H173" s="228" t="s">
        <v>19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146</v>
      </c>
      <c r="AU173" s="235" t="s">
        <v>83</v>
      </c>
      <c r="AV173" s="13" t="s">
        <v>80</v>
      </c>
      <c r="AW173" s="13" t="s">
        <v>33</v>
      </c>
      <c r="AX173" s="13" t="s">
        <v>72</v>
      </c>
      <c r="AY173" s="235" t="s">
        <v>135</v>
      </c>
    </row>
    <row r="174" s="14" customFormat="1">
      <c r="A174" s="14"/>
      <c r="B174" s="236"/>
      <c r="C174" s="237"/>
      <c r="D174" s="227" t="s">
        <v>146</v>
      </c>
      <c r="E174" s="238" t="s">
        <v>19</v>
      </c>
      <c r="F174" s="239" t="s">
        <v>622</v>
      </c>
      <c r="G174" s="237"/>
      <c r="H174" s="240">
        <v>2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6" t="s">
        <v>146</v>
      </c>
      <c r="AU174" s="246" t="s">
        <v>83</v>
      </c>
      <c r="AV174" s="14" t="s">
        <v>83</v>
      </c>
      <c r="AW174" s="14" t="s">
        <v>33</v>
      </c>
      <c r="AX174" s="14" t="s">
        <v>72</v>
      </c>
      <c r="AY174" s="246" t="s">
        <v>135</v>
      </c>
    </row>
    <row r="175" s="15" customFormat="1">
      <c r="A175" s="15"/>
      <c r="B175" s="247"/>
      <c r="C175" s="248"/>
      <c r="D175" s="227" t="s">
        <v>146</v>
      </c>
      <c r="E175" s="249" t="s">
        <v>19</v>
      </c>
      <c r="F175" s="250" t="s">
        <v>149</v>
      </c>
      <c r="G175" s="248"/>
      <c r="H175" s="251">
        <v>2</v>
      </c>
      <c r="I175" s="252"/>
      <c r="J175" s="248"/>
      <c r="K175" s="248"/>
      <c r="L175" s="253"/>
      <c r="M175" s="254"/>
      <c r="N175" s="255"/>
      <c r="O175" s="255"/>
      <c r="P175" s="255"/>
      <c r="Q175" s="255"/>
      <c r="R175" s="255"/>
      <c r="S175" s="255"/>
      <c r="T175" s="25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7" t="s">
        <v>146</v>
      </c>
      <c r="AU175" s="257" t="s">
        <v>83</v>
      </c>
      <c r="AV175" s="15" t="s">
        <v>142</v>
      </c>
      <c r="AW175" s="15" t="s">
        <v>33</v>
      </c>
      <c r="AX175" s="15" t="s">
        <v>80</v>
      </c>
      <c r="AY175" s="257" t="s">
        <v>135</v>
      </c>
    </row>
    <row r="176" s="2" customFormat="1" ht="21.75" customHeight="1">
      <c r="A176" s="39"/>
      <c r="B176" s="40"/>
      <c r="C176" s="258" t="s">
        <v>8</v>
      </c>
      <c r="D176" s="258" t="s">
        <v>210</v>
      </c>
      <c r="E176" s="259" t="s">
        <v>623</v>
      </c>
      <c r="F176" s="260" t="s">
        <v>624</v>
      </c>
      <c r="G176" s="261" t="s">
        <v>618</v>
      </c>
      <c r="H176" s="262">
        <v>2</v>
      </c>
      <c r="I176" s="263"/>
      <c r="J176" s="264">
        <f>ROUND(I176*H176,2)</f>
        <v>0</v>
      </c>
      <c r="K176" s="260" t="s">
        <v>141</v>
      </c>
      <c r="L176" s="265"/>
      <c r="M176" s="266" t="s">
        <v>19</v>
      </c>
      <c r="N176" s="267" t="s">
        <v>43</v>
      </c>
      <c r="O176" s="85"/>
      <c r="P176" s="216">
        <f>O176*H176</f>
        <v>0</v>
      </c>
      <c r="Q176" s="216">
        <v>0.50600000000000001</v>
      </c>
      <c r="R176" s="216">
        <f>Q176*H176</f>
        <v>1.012</v>
      </c>
      <c r="S176" s="216">
        <v>0</v>
      </c>
      <c r="T176" s="21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8" t="s">
        <v>189</v>
      </c>
      <c r="AT176" s="218" t="s">
        <v>210</v>
      </c>
      <c r="AU176" s="218" t="s">
        <v>83</v>
      </c>
      <c r="AY176" s="18" t="s">
        <v>135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8" t="s">
        <v>80</v>
      </c>
      <c r="BK176" s="219">
        <f>ROUND(I176*H176,2)</f>
        <v>0</v>
      </c>
      <c r="BL176" s="18" t="s">
        <v>142</v>
      </c>
      <c r="BM176" s="218" t="s">
        <v>625</v>
      </c>
    </row>
    <row r="177" s="2" customFormat="1" ht="24.15" customHeight="1">
      <c r="A177" s="39"/>
      <c r="B177" s="40"/>
      <c r="C177" s="207" t="s">
        <v>324</v>
      </c>
      <c r="D177" s="207" t="s">
        <v>137</v>
      </c>
      <c r="E177" s="208" t="s">
        <v>626</v>
      </c>
      <c r="F177" s="209" t="s">
        <v>627</v>
      </c>
      <c r="G177" s="210" t="s">
        <v>618</v>
      </c>
      <c r="H177" s="211">
        <v>1</v>
      </c>
      <c r="I177" s="212"/>
      <c r="J177" s="213">
        <f>ROUND(I177*H177,2)</f>
        <v>0</v>
      </c>
      <c r="K177" s="209" t="s">
        <v>141</v>
      </c>
      <c r="L177" s="45"/>
      <c r="M177" s="214" t="s">
        <v>19</v>
      </c>
      <c r="N177" s="215" t="s">
        <v>43</v>
      </c>
      <c r="O177" s="85"/>
      <c r="P177" s="216">
        <f>O177*H177</f>
        <v>0</v>
      </c>
      <c r="Q177" s="216">
        <v>0.028539999999999999</v>
      </c>
      <c r="R177" s="216">
        <f>Q177*H177</f>
        <v>0.028539999999999999</v>
      </c>
      <c r="S177" s="216">
        <v>0</v>
      </c>
      <c r="T177" s="21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8" t="s">
        <v>142</v>
      </c>
      <c r="AT177" s="218" t="s">
        <v>137</v>
      </c>
      <c r="AU177" s="218" t="s">
        <v>83</v>
      </c>
      <c r="AY177" s="18" t="s">
        <v>135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8" t="s">
        <v>80</v>
      </c>
      <c r="BK177" s="219">
        <f>ROUND(I177*H177,2)</f>
        <v>0</v>
      </c>
      <c r="BL177" s="18" t="s">
        <v>142</v>
      </c>
      <c r="BM177" s="218" t="s">
        <v>628</v>
      </c>
    </row>
    <row r="178" s="2" customFormat="1">
      <c r="A178" s="39"/>
      <c r="B178" s="40"/>
      <c r="C178" s="41"/>
      <c r="D178" s="220" t="s">
        <v>144</v>
      </c>
      <c r="E178" s="41"/>
      <c r="F178" s="221" t="s">
        <v>629</v>
      </c>
      <c r="G178" s="41"/>
      <c r="H178" s="41"/>
      <c r="I178" s="222"/>
      <c r="J178" s="41"/>
      <c r="K178" s="41"/>
      <c r="L178" s="45"/>
      <c r="M178" s="223"/>
      <c r="N178" s="224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144</v>
      </c>
      <c r="AU178" s="18" t="s">
        <v>83</v>
      </c>
    </row>
    <row r="179" s="13" customFormat="1">
      <c r="A179" s="13"/>
      <c r="B179" s="225"/>
      <c r="C179" s="226"/>
      <c r="D179" s="227" t="s">
        <v>146</v>
      </c>
      <c r="E179" s="228" t="s">
        <v>19</v>
      </c>
      <c r="F179" s="229" t="s">
        <v>630</v>
      </c>
      <c r="G179" s="226"/>
      <c r="H179" s="228" t="s">
        <v>19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146</v>
      </c>
      <c r="AU179" s="235" t="s">
        <v>83</v>
      </c>
      <c r="AV179" s="13" t="s">
        <v>80</v>
      </c>
      <c r="AW179" s="13" t="s">
        <v>33</v>
      </c>
      <c r="AX179" s="13" t="s">
        <v>72</v>
      </c>
      <c r="AY179" s="235" t="s">
        <v>135</v>
      </c>
    </row>
    <row r="180" s="14" customFormat="1">
      <c r="A180" s="14"/>
      <c r="B180" s="236"/>
      <c r="C180" s="237"/>
      <c r="D180" s="227" t="s">
        <v>146</v>
      </c>
      <c r="E180" s="238" t="s">
        <v>19</v>
      </c>
      <c r="F180" s="239" t="s">
        <v>536</v>
      </c>
      <c r="G180" s="237"/>
      <c r="H180" s="240">
        <v>1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146</v>
      </c>
      <c r="AU180" s="246" t="s">
        <v>83</v>
      </c>
      <c r="AV180" s="14" t="s">
        <v>83</v>
      </c>
      <c r="AW180" s="14" t="s">
        <v>33</v>
      </c>
      <c r="AX180" s="14" t="s">
        <v>72</v>
      </c>
      <c r="AY180" s="246" t="s">
        <v>135</v>
      </c>
    </row>
    <row r="181" s="15" customFormat="1">
      <c r="A181" s="15"/>
      <c r="B181" s="247"/>
      <c r="C181" s="248"/>
      <c r="D181" s="227" t="s">
        <v>146</v>
      </c>
      <c r="E181" s="249" t="s">
        <v>19</v>
      </c>
      <c r="F181" s="250" t="s">
        <v>149</v>
      </c>
      <c r="G181" s="248"/>
      <c r="H181" s="251">
        <v>1</v>
      </c>
      <c r="I181" s="252"/>
      <c r="J181" s="248"/>
      <c r="K181" s="248"/>
      <c r="L181" s="253"/>
      <c r="M181" s="254"/>
      <c r="N181" s="255"/>
      <c r="O181" s="255"/>
      <c r="P181" s="255"/>
      <c r="Q181" s="255"/>
      <c r="R181" s="255"/>
      <c r="S181" s="255"/>
      <c r="T181" s="25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7" t="s">
        <v>146</v>
      </c>
      <c r="AU181" s="257" t="s">
        <v>83</v>
      </c>
      <c r="AV181" s="15" t="s">
        <v>142</v>
      </c>
      <c r="AW181" s="15" t="s">
        <v>33</v>
      </c>
      <c r="AX181" s="15" t="s">
        <v>80</v>
      </c>
      <c r="AY181" s="257" t="s">
        <v>135</v>
      </c>
    </row>
    <row r="182" s="2" customFormat="1" ht="21.75" customHeight="1">
      <c r="A182" s="39"/>
      <c r="B182" s="40"/>
      <c r="C182" s="258" t="s">
        <v>331</v>
      </c>
      <c r="D182" s="258" t="s">
        <v>210</v>
      </c>
      <c r="E182" s="259" t="s">
        <v>631</v>
      </c>
      <c r="F182" s="260" t="s">
        <v>632</v>
      </c>
      <c r="G182" s="261" t="s">
        <v>618</v>
      </c>
      <c r="H182" s="262">
        <v>1</v>
      </c>
      <c r="I182" s="263"/>
      <c r="J182" s="264">
        <f>ROUND(I182*H182,2)</f>
        <v>0</v>
      </c>
      <c r="K182" s="260" t="s">
        <v>141</v>
      </c>
      <c r="L182" s="265"/>
      <c r="M182" s="266" t="s">
        <v>19</v>
      </c>
      <c r="N182" s="267" t="s">
        <v>43</v>
      </c>
      <c r="O182" s="85"/>
      <c r="P182" s="216">
        <f>O182*H182</f>
        <v>0</v>
      </c>
      <c r="Q182" s="216">
        <v>1.6000000000000001</v>
      </c>
      <c r="R182" s="216">
        <f>Q182*H182</f>
        <v>1.6000000000000001</v>
      </c>
      <c r="S182" s="216">
        <v>0</v>
      </c>
      <c r="T182" s="21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8" t="s">
        <v>189</v>
      </c>
      <c r="AT182" s="218" t="s">
        <v>210</v>
      </c>
      <c r="AU182" s="218" t="s">
        <v>83</v>
      </c>
      <c r="AY182" s="18" t="s">
        <v>135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8" t="s">
        <v>80</v>
      </c>
      <c r="BK182" s="219">
        <f>ROUND(I182*H182,2)</f>
        <v>0</v>
      </c>
      <c r="BL182" s="18" t="s">
        <v>142</v>
      </c>
      <c r="BM182" s="218" t="s">
        <v>633</v>
      </c>
    </row>
    <row r="183" s="2" customFormat="1" ht="24.15" customHeight="1">
      <c r="A183" s="39"/>
      <c r="B183" s="40"/>
      <c r="C183" s="207" t="s">
        <v>338</v>
      </c>
      <c r="D183" s="207" t="s">
        <v>137</v>
      </c>
      <c r="E183" s="208" t="s">
        <v>634</v>
      </c>
      <c r="F183" s="209" t="s">
        <v>635</v>
      </c>
      <c r="G183" s="210" t="s">
        <v>618</v>
      </c>
      <c r="H183" s="211">
        <v>1</v>
      </c>
      <c r="I183" s="212"/>
      <c r="J183" s="213">
        <f>ROUND(I183*H183,2)</f>
        <v>0</v>
      </c>
      <c r="K183" s="209" t="s">
        <v>141</v>
      </c>
      <c r="L183" s="45"/>
      <c r="M183" s="214" t="s">
        <v>19</v>
      </c>
      <c r="N183" s="215" t="s">
        <v>43</v>
      </c>
      <c r="O183" s="85"/>
      <c r="P183" s="216">
        <f>O183*H183</f>
        <v>0</v>
      </c>
      <c r="Q183" s="216">
        <v>0.039269999999999999</v>
      </c>
      <c r="R183" s="216">
        <f>Q183*H183</f>
        <v>0.039269999999999999</v>
      </c>
      <c r="S183" s="216">
        <v>0</v>
      </c>
      <c r="T183" s="21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8" t="s">
        <v>142</v>
      </c>
      <c r="AT183" s="218" t="s">
        <v>137</v>
      </c>
      <c r="AU183" s="218" t="s">
        <v>83</v>
      </c>
      <c r="AY183" s="18" t="s">
        <v>135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8" t="s">
        <v>80</v>
      </c>
      <c r="BK183" s="219">
        <f>ROUND(I183*H183,2)</f>
        <v>0</v>
      </c>
      <c r="BL183" s="18" t="s">
        <v>142</v>
      </c>
      <c r="BM183" s="218" t="s">
        <v>636</v>
      </c>
    </row>
    <row r="184" s="2" customFormat="1">
      <c r="A184" s="39"/>
      <c r="B184" s="40"/>
      <c r="C184" s="41"/>
      <c r="D184" s="220" t="s">
        <v>144</v>
      </c>
      <c r="E184" s="41"/>
      <c r="F184" s="221" t="s">
        <v>637</v>
      </c>
      <c r="G184" s="41"/>
      <c r="H184" s="41"/>
      <c r="I184" s="222"/>
      <c r="J184" s="41"/>
      <c r="K184" s="41"/>
      <c r="L184" s="45"/>
      <c r="M184" s="223"/>
      <c r="N184" s="224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144</v>
      </c>
      <c r="AU184" s="18" t="s">
        <v>83</v>
      </c>
    </row>
    <row r="185" s="13" customFormat="1">
      <c r="A185" s="13"/>
      <c r="B185" s="225"/>
      <c r="C185" s="226"/>
      <c r="D185" s="227" t="s">
        <v>146</v>
      </c>
      <c r="E185" s="228" t="s">
        <v>19</v>
      </c>
      <c r="F185" s="229" t="s">
        <v>638</v>
      </c>
      <c r="G185" s="226"/>
      <c r="H185" s="228" t="s">
        <v>19</v>
      </c>
      <c r="I185" s="230"/>
      <c r="J185" s="226"/>
      <c r="K185" s="226"/>
      <c r="L185" s="231"/>
      <c r="M185" s="232"/>
      <c r="N185" s="233"/>
      <c r="O185" s="233"/>
      <c r="P185" s="233"/>
      <c r="Q185" s="233"/>
      <c r="R185" s="233"/>
      <c r="S185" s="233"/>
      <c r="T185" s="23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5" t="s">
        <v>146</v>
      </c>
      <c r="AU185" s="235" t="s">
        <v>83</v>
      </c>
      <c r="AV185" s="13" t="s">
        <v>80</v>
      </c>
      <c r="AW185" s="13" t="s">
        <v>33</v>
      </c>
      <c r="AX185" s="13" t="s">
        <v>72</v>
      </c>
      <c r="AY185" s="235" t="s">
        <v>135</v>
      </c>
    </row>
    <row r="186" s="14" customFormat="1">
      <c r="A186" s="14"/>
      <c r="B186" s="236"/>
      <c r="C186" s="237"/>
      <c r="D186" s="227" t="s">
        <v>146</v>
      </c>
      <c r="E186" s="238" t="s">
        <v>19</v>
      </c>
      <c r="F186" s="239" t="s">
        <v>536</v>
      </c>
      <c r="G186" s="237"/>
      <c r="H186" s="240">
        <v>1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6" t="s">
        <v>146</v>
      </c>
      <c r="AU186" s="246" t="s">
        <v>83</v>
      </c>
      <c r="AV186" s="14" t="s">
        <v>83</v>
      </c>
      <c r="AW186" s="14" t="s">
        <v>33</v>
      </c>
      <c r="AX186" s="14" t="s">
        <v>72</v>
      </c>
      <c r="AY186" s="246" t="s">
        <v>135</v>
      </c>
    </row>
    <row r="187" s="15" customFormat="1">
      <c r="A187" s="15"/>
      <c r="B187" s="247"/>
      <c r="C187" s="248"/>
      <c r="D187" s="227" t="s">
        <v>146</v>
      </c>
      <c r="E187" s="249" t="s">
        <v>19</v>
      </c>
      <c r="F187" s="250" t="s">
        <v>149</v>
      </c>
      <c r="G187" s="248"/>
      <c r="H187" s="251">
        <v>1</v>
      </c>
      <c r="I187" s="252"/>
      <c r="J187" s="248"/>
      <c r="K187" s="248"/>
      <c r="L187" s="253"/>
      <c r="M187" s="254"/>
      <c r="N187" s="255"/>
      <c r="O187" s="255"/>
      <c r="P187" s="255"/>
      <c r="Q187" s="255"/>
      <c r="R187" s="255"/>
      <c r="S187" s="255"/>
      <c r="T187" s="25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7" t="s">
        <v>146</v>
      </c>
      <c r="AU187" s="257" t="s">
        <v>83</v>
      </c>
      <c r="AV187" s="15" t="s">
        <v>142</v>
      </c>
      <c r="AW187" s="15" t="s">
        <v>33</v>
      </c>
      <c r="AX187" s="15" t="s">
        <v>80</v>
      </c>
      <c r="AY187" s="257" t="s">
        <v>135</v>
      </c>
    </row>
    <row r="188" s="2" customFormat="1" ht="21.75" customHeight="1">
      <c r="A188" s="39"/>
      <c r="B188" s="40"/>
      <c r="C188" s="258" t="s">
        <v>345</v>
      </c>
      <c r="D188" s="258" t="s">
        <v>210</v>
      </c>
      <c r="E188" s="259" t="s">
        <v>639</v>
      </c>
      <c r="F188" s="260" t="s">
        <v>640</v>
      </c>
      <c r="G188" s="261" t="s">
        <v>618</v>
      </c>
      <c r="H188" s="262">
        <v>1</v>
      </c>
      <c r="I188" s="263"/>
      <c r="J188" s="264">
        <f>ROUND(I188*H188,2)</f>
        <v>0</v>
      </c>
      <c r="K188" s="260" t="s">
        <v>141</v>
      </c>
      <c r="L188" s="265"/>
      <c r="M188" s="266" t="s">
        <v>19</v>
      </c>
      <c r="N188" s="267" t="s">
        <v>43</v>
      </c>
      <c r="O188" s="85"/>
      <c r="P188" s="216">
        <f>O188*H188</f>
        <v>0</v>
      </c>
      <c r="Q188" s="216">
        <v>0.218</v>
      </c>
      <c r="R188" s="216">
        <f>Q188*H188</f>
        <v>0.218</v>
      </c>
      <c r="S188" s="216">
        <v>0</v>
      </c>
      <c r="T188" s="21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8" t="s">
        <v>189</v>
      </c>
      <c r="AT188" s="218" t="s">
        <v>210</v>
      </c>
      <c r="AU188" s="218" t="s">
        <v>83</v>
      </c>
      <c r="AY188" s="18" t="s">
        <v>135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8" t="s">
        <v>80</v>
      </c>
      <c r="BK188" s="219">
        <f>ROUND(I188*H188,2)</f>
        <v>0</v>
      </c>
      <c r="BL188" s="18" t="s">
        <v>142</v>
      </c>
      <c r="BM188" s="218" t="s">
        <v>641</v>
      </c>
    </row>
    <row r="189" s="2" customFormat="1" ht="33" customHeight="1">
      <c r="A189" s="39"/>
      <c r="B189" s="40"/>
      <c r="C189" s="207" t="s">
        <v>353</v>
      </c>
      <c r="D189" s="207" t="s">
        <v>137</v>
      </c>
      <c r="E189" s="208" t="s">
        <v>642</v>
      </c>
      <c r="F189" s="209" t="s">
        <v>643</v>
      </c>
      <c r="G189" s="210" t="s">
        <v>152</v>
      </c>
      <c r="H189" s="211">
        <v>5.3540000000000001</v>
      </c>
      <c r="I189" s="212"/>
      <c r="J189" s="213">
        <f>ROUND(I189*H189,2)</f>
        <v>0</v>
      </c>
      <c r="K189" s="209" t="s">
        <v>141</v>
      </c>
      <c r="L189" s="45"/>
      <c r="M189" s="214" t="s">
        <v>19</v>
      </c>
      <c r="N189" s="215" t="s">
        <v>43</v>
      </c>
      <c r="O189" s="85"/>
      <c r="P189" s="216">
        <f>O189*H189</f>
        <v>0</v>
      </c>
      <c r="Q189" s="216">
        <v>2.3010199999999998</v>
      </c>
      <c r="R189" s="216">
        <f>Q189*H189</f>
        <v>12.31966108</v>
      </c>
      <c r="S189" s="216">
        <v>0</v>
      </c>
      <c r="T189" s="21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8" t="s">
        <v>142</v>
      </c>
      <c r="AT189" s="218" t="s">
        <v>137</v>
      </c>
      <c r="AU189" s="218" t="s">
        <v>83</v>
      </c>
      <c r="AY189" s="18" t="s">
        <v>135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8" t="s">
        <v>80</v>
      </c>
      <c r="BK189" s="219">
        <f>ROUND(I189*H189,2)</f>
        <v>0</v>
      </c>
      <c r="BL189" s="18" t="s">
        <v>142</v>
      </c>
      <c r="BM189" s="218" t="s">
        <v>644</v>
      </c>
    </row>
    <row r="190" s="2" customFormat="1">
      <c r="A190" s="39"/>
      <c r="B190" s="40"/>
      <c r="C190" s="41"/>
      <c r="D190" s="220" t="s">
        <v>144</v>
      </c>
      <c r="E190" s="41"/>
      <c r="F190" s="221" t="s">
        <v>645</v>
      </c>
      <c r="G190" s="41"/>
      <c r="H190" s="41"/>
      <c r="I190" s="222"/>
      <c r="J190" s="41"/>
      <c r="K190" s="41"/>
      <c r="L190" s="45"/>
      <c r="M190" s="223"/>
      <c r="N190" s="224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144</v>
      </c>
      <c r="AU190" s="18" t="s">
        <v>83</v>
      </c>
    </row>
    <row r="191" s="13" customFormat="1">
      <c r="A191" s="13"/>
      <c r="B191" s="225"/>
      <c r="C191" s="226"/>
      <c r="D191" s="227" t="s">
        <v>146</v>
      </c>
      <c r="E191" s="228" t="s">
        <v>19</v>
      </c>
      <c r="F191" s="229" t="s">
        <v>646</v>
      </c>
      <c r="G191" s="226"/>
      <c r="H191" s="228" t="s">
        <v>19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146</v>
      </c>
      <c r="AU191" s="235" t="s">
        <v>83</v>
      </c>
      <c r="AV191" s="13" t="s">
        <v>80</v>
      </c>
      <c r="AW191" s="13" t="s">
        <v>33</v>
      </c>
      <c r="AX191" s="13" t="s">
        <v>72</v>
      </c>
      <c r="AY191" s="235" t="s">
        <v>135</v>
      </c>
    </row>
    <row r="192" s="14" customFormat="1">
      <c r="A192" s="14"/>
      <c r="B192" s="236"/>
      <c r="C192" s="237"/>
      <c r="D192" s="227" t="s">
        <v>146</v>
      </c>
      <c r="E192" s="238" t="s">
        <v>19</v>
      </c>
      <c r="F192" s="239" t="s">
        <v>647</v>
      </c>
      <c r="G192" s="237"/>
      <c r="H192" s="240">
        <v>3.387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146</v>
      </c>
      <c r="AU192" s="246" t="s">
        <v>83</v>
      </c>
      <c r="AV192" s="14" t="s">
        <v>83</v>
      </c>
      <c r="AW192" s="14" t="s">
        <v>33</v>
      </c>
      <c r="AX192" s="14" t="s">
        <v>72</v>
      </c>
      <c r="AY192" s="246" t="s">
        <v>135</v>
      </c>
    </row>
    <row r="193" s="13" customFormat="1">
      <c r="A193" s="13"/>
      <c r="B193" s="225"/>
      <c r="C193" s="226"/>
      <c r="D193" s="227" t="s">
        <v>146</v>
      </c>
      <c r="E193" s="228" t="s">
        <v>19</v>
      </c>
      <c r="F193" s="229" t="s">
        <v>648</v>
      </c>
      <c r="G193" s="226"/>
      <c r="H193" s="228" t="s">
        <v>19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146</v>
      </c>
      <c r="AU193" s="235" t="s">
        <v>83</v>
      </c>
      <c r="AV193" s="13" t="s">
        <v>80</v>
      </c>
      <c r="AW193" s="13" t="s">
        <v>33</v>
      </c>
      <c r="AX193" s="13" t="s">
        <v>72</v>
      </c>
      <c r="AY193" s="235" t="s">
        <v>135</v>
      </c>
    </row>
    <row r="194" s="14" customFormat="1">
      <c r="A194" s="14"/>
      <c r="B194" s="236"/>
      <c r="C194" s="237"/>
      <c r="D194" s="227" t="s">
        <v>146</v>
      </c>
      <c r="E194" s="238" t="s">
        <v>19</v>
      </c>
      <c r="F194" s="239" t="s">
        <v>649</v>
      </c>
      <c r="G194" s="237"/>
      <c r="H194" s="240">
        <v>1.9670000000000001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6" t="s">
        <v>146</v>
      </c>
      <c r="AU194" s="246" t="s">
        <v>83</v>
      </c>
      <c r="AV194" s="14" t="s">
        <v>83</v>
      </c>
      <c r="AW194" s="14" t="s">
        <v>33</v>
      </c>
      <c r="AX194" s="14" t="s">
        <v>72</v>
      </c>
      <c r="AY194" s="246" t="s">
        <v>135</v>
      </c>
    </row>
    <row r="195" s="15" customFormat="1">
      <c r="A195" s="15"/>
      <c r="B195" s="247"/>
      <c r="C195" s="248"/>
      <c r="D195" s="227" t="s">
        <v>146</v>
      </c>
      <c r="E195" s="249" t="s">
        <v>19</v>
      </c>
      <c r="F195" s="250" t="s">
        <v>149</v>
      </c>
      <c r="G195" s="248"/>
      <c r="H195" s="251">
        <v>5.3540000000000001</v>
      </c>
      <c r="I195" s="252"/>
      <c r="J195" s="248"/>
      <c r="K195" s="248"/>
      <c r="L195" s="253"/>
      <c r="M195" s="254"/>
      <c r="N195" s="255"/>
      <c r="O195" s="255"/>
      <c r="P195" s="255"/>
      <c r="Q195" s="255"/>
      <c r="R195" s="255"/>
      <c r="S195" s="255"/>
      <c r="T195" s="25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57" t="s">
        <v>146</v>
      </c>
      <c r="AU195" s="257" t="s">
        <v>83</v>
      </c>
      <c r="AV195" s="15" t="s">
        <v>142</v>
      </c>
      <c r="AW195" s="15" t="s">
        <v>33</v>
      </c>
      <c r="AX195" s="15" t="s">
        <v>80</v>
      </c>
      <c r="AY195" s="257" t="s">
        <v>135</v>
      </c>
    </row>
    <row r="196" s="2" customFormat="1" ht="21.75" customHeight="1">
      <c r="A196" s="39"/>
      <c r="B196" s="40"/>
      <c r="C196" s="207" t="s">
        <v>7</v>
      </c>
      <c r="D196" s="207" t="s">
        <v>137</v>
      </c>
      <c r="E196" s="208" t="s">
        <v>650</v>
      </c>
      <c r="F196" s="209" t="s">
        <v>651</v>
      </c>
      <c r="G196" s="210" t="s">
        <v>140</v>
      </c>
      <c r="H196" s="211">
        <v>31.544</v>
      </c>
      <c r="I196" s="212"/>
      <c r="J196" s="213">
        <f>ROUND(I196*H196,2)</f>
        <v>0</v>
      </c>
      <c r="K196" s="209" t="s">
        <v>141</v>
      </c>
      <c r="L196" s="45"/>
      <c r="M196" s="214" t="s">
        <v>19</v>
      </c>
      <c r="N196" s="215" t="s">
        <v>43</v>
      </c>
      <c r="O196" s="85"/>
      <c r="P196" s="216">
        <f>O196*H196</f>
        <v>0</v>
      </c>
      <c r="Q196" s="216">
        <v>0.0040200000000000001</v>
      </c>
      <c r="R196" s="216">
        <f>Q196*H196</f>
        <v>0.12680688000000001</v>
      </c>
      <c r="S196" s="216">
        <v>0</v>
      </c>
      <c r="T196" s="21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8" t="s">
        <v>142</v>
      </c>
      <c r="AT196" s="218" t="s">
        <v>137</v>
      </c>
      <c r="AU196" s="218" t="s">
        <v>83</v>
      </c>
      <c r="AY196" s="18" t="s">
        <v>135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8" t="s">
        <v>80</v>
      </c>
      <c r="BK196" s="219">
        <f>ROUND(I196*H196,2)</f>
        <v>0</v>
      </c>
      <c r="BL196" s="18" t="s">
        <v>142</v>
      </c>
      <c r="BM196" s="218" t="s">
        <v>652</v>
      </c>
    </row>
    <row r="197" s="2" customFormat="1">
      <c r="A197" s="39"/>
      <c r="B197" s="40"/>
      <c r="C197" s="41"/>
      <c r="D197" s="220" t="s">
        <v>144</v>
      </c>
      <c r="E197" s="41"/>
      <c r="F197" s="221" t="s">
        <v>653</v>
      </c>
      <c r="G197" s="41"/>
      <c r="H197" s="41"/>
      <c r="I197" s="222"/>
      <c r="J197" s="41"/>
      <c r="K197" s="41"/>
      <c r="L197" s="45"/>
      <c r="M197" s="223"/>
      <c r="N197" s="224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144</v>
      </c>
      <c r="AU197" s="18" t="s">
        <v>83</v>
      </c>
    </row>
    <row r="198" s="13" customFormat="1">
      <c r="A198" s="13"/>
      <c r="B198" s="225"/>
      <c r="C198" s="226"/>
      <c r="D198" s="227" t="s">
        <v>146</v>
      </c>
      <c r="E198" s="228" t="s">
        <v>19</v>
      </c>
      <c r="F198" s="229" t="s">
        <v>654</v>
      </c>
      <c r="G198" s="226"/>
      <c r="H198" s="228" t="s">
        <v>19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146</v>
      </c>
      <c r="AU198" s="235" t="s">
        <v>83</v>
      </c>
      <c r="AV198" s="13" t="s">
        <v>80</v>
      </c>
      <c r="AW198" s="13" t="s">
        <v>33</v>
      </c>
      <c r="AX198" s="13" t="s">
        <v>72</v>
      </c>
      <c r="AY198" s="235" t="s">
        <v>135</v>
      </c>
    </row>
    <row r="199" s="14" customFormat="1">
      <c r="A199" s="14"/>
      <c r="B199" s="236"/>
      <c r="C199" s="237"/>
      <c r="D199" s="227" t="s">
        <v>146</v>
      </c>
      <c r="E199" s="238" t="s">
        <v>19</v>
      </c>
      <c r="F199" s="239" t="s">
        <v>655</v>
      </c>
      <c r="G199" s="237"/>
      <c r="H199" s="240">
        <v>19.956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6" t="s">
        <v>146</v>
      </c>
      <c r="AU199" s="246" t="s">
        <v>83</v>
      </c>
      <c r="AV199" s="14" t="s">
        <v>83</v>
      </c>
      <c r="AW199" s="14" t="s">
        <v>33</v>
      </c>
      <c r="AX199" s="14" t="s">
        <v>72</v>
      </c>
      <c r="AY199" s="246" t="s">
        <v>135</v>
      </c>
    </row>
    <row r="200" s="13" customFormat="1">
      <c r="A200" s="13"/>
      <c r="B200" s="225"/>
      <c r="C200" s="226"/>
      <c r="D200" s="227" t="s">
        <v>146</v>
      </c>
      <c r="E200" s="228" t="s">
        <v>19</v>
      </c>
      <c r="F200" s="229" t="s">
        <v>656</v>
      </c>
      <c r="G200" s="226"/>
      <c r="H200" s="228" t="s">
        <v>19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146</v>
      </c>
      <c r="AU200" s="235" t="s">
        <v>83</v>
      </c>
      <c r="AV200" s="13" t="s">
        <v>80</v>
      </c>
      <c r="AW200" s="13" t="s">
        <v>33</v>
      </c>
      <c r="AX200" s="13" t="s">
        <v>72</v>
      </c>
      <c r="AY200" s="235" t="s">
        <v>135</v>
      </c>
    </row>
    <row r="201" s="14" customFormat="1">
      <c r="A201" s="14"/>
      <c r="B201" s="236"/>
      <c r="C201" s="237"/>
      <c r="D201" s="227" t="s">
        <v>146</v>
      </c>
      <c r="E201" s="238" t="s">
        <v>19</v>
      </c>
      <c r="F201" s="239" t="s">
        <v>657</v>
      </c>
      <c r="G201" s="237"/>
      <c r="H201" s="240">
        <v>11.587999999999999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46" t="s">
        <v>146</v>
      </c>
      <c r="AU201" s="246" t="s">
        <v>83</v>
      </c>
      <c r="AV201" s="14" t="s">
        <v>83</v>
      </c>
      <c r="AW201" s="14" t="s">
        <v>33</v>
      </c>
      <c r="AX201" s="14" t="s">
        <v>72</v>
      </c>
      <c r="AY201" s="246" t="s">
        <v>135</v>
      </c>
    </row>
    <row r="202" s="15" customFormat="1">
      <c r="A202" s="15"/>
      <c r="B202" s="247"/>
      <c r="C202" s="248"/>
      <c r="D202" s="227" t="s">
        <v>146</v>
      </c>
      <c r="E202" s="249" t="s">
        <v>19</v>
      </c>
      <c r="F202" s="250" t="s">
        <v>149</v>
      </c>
      <c r="G202" s="248"/>
      <c r="H202" s="251">
        <v>31.544</v>
      </c>
      <c r="I202" s="252"/>
      <c r="J202" s="248"/>
      <c r="K202" s="248"/>
      <c r="L202" s="253"/>
      <c r="M202" s="254"/>
      <c r="N202" s="255"/>
      <c r="O202" s="255"/>
      <c r="P202" s="255"/>
      <c r="Q202" s="255"/>
      <c r="R202" s="255"/>
      <c r="S202" s="255"/>
      <c r="T202" s="25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57" t="s">
        <v>146</v>
      </c>
      <c r="AU202" s="257" t="s">
        <v>83</v>
      </c>
      <c r="AV202" s="15" t="s">
        <v>142</v>
      </c>
      <c r="AW202" s="15" t="s">
        <v>33</v>
      </c>
      <c r="AX202" s="15" t="s">
        <v>80</v>
      </c>
      <c r="AY202" s="257" t="s">
        <v>135</v>
      </c>
    </row>
    <row r="203" s="12" customFormat="1" ht="22.8" customHeight="1">
      <c r="A203" s="12"/>
      <c r="B203" s="191"/>
      <c r="C203" s="192"/>
      <c r="D203" s="193" t="s">
        <v>71</v>
      </c>
      <c r="E203" s="205" t="s">
        <v>196</v>
      </c>
      <c r="F203" s="205" t="s">
        <v>530</v>
      </c>
      <c r="G203" s="192"/>
      <c r="H203" s="192"/>
      <c r="I203" s="195"/>
      <c r="J203" s="206">
        <f>BK203</f>
        <v>0</v>
      </c>
      <c r="K203" s="192"/>
      <c r="L203" s="197"/>
      <c r="M203" s="198"/>
      <c r="N203" s="199"/>
      <c r="O203" s="199"/>
      <c r="P203" s="200">
        <f>SUM(P204:P218)</f>
        <v>0</v>
      </c>
      <c r="Q203" s="199"/>
      <c r="R203" s="200">
        <f>SUM(R204:R218)</f>
        <v>2.1543063999999998</v>
      </c>
      <c r="S203" s="199"/>
      <c r="T203" s="201">
        <f>SUM(T204:T218)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2" t="s">
        <v>80</v>
      </c>
      <c r="AT203" s="203" t="s">
        <v>71</v>
      </c>
      <c r="AU203" s="203" t="s">
        <v>80</v>
      </c>
      <c r="AY203" s="202" t="s">
        <v>135</v>
      </c>
      <c r="BK203" s="204">
        <f>SUM(BK204:BK218)</f>
        <v>0</v>
      </c>
    </row>
    <row r="204" s="2" customFormat="1" ht="44.25" customHeight="1">
      <c r="A204" s="39"/>
      <c r="B204" s="40"/>
      <c r="C204" s="207" t="s">
        <v>363</v>
      </c>
      <c r="D204" s="207" t="s">
        <v>137</v>
      </c>
      <c r="E204" s="208" t="s">
        <v>658</v>
      </c>
      <c r="F204" s="209" t="s">
        <v>659</v>
      </c>
      <c r="G204" s="210" t="s">
        <v>140</v>
      </c>
      <c r="H204" s="211">
        <v>2.4079999999999999</v>
      </c>
      <c r="I204" s="212"/>
      <c r="J204" s="213">
        <f>ROUND(I204*H204,2)</f>
        <v>0</v>
      </c>
      <c r="K204" s="209" t="s">
        <v>141</v>
      </c>
      <c r="L204" s="45"/>
      <c r="M204" s="214" t="s">
        <v>19</v>
      </c>
      <c r="N204" s="215" t="s">
        <v>43</v>
      </c>
      <c r="O204" s="85"/>
      <c r="P204" s="216">
        <f>O204*H204</f>
        <v>0</v>
      </c>
      <c r="Q204" s="216">
        <v>0.033300000000000003</v>
      </c>
      <c r="R204" s="216">
        <f>Q204*H204</f>
        <v>0.080186400000000005</v>
      </c>
      <c r="S204" s="216">
        <v>0</v>
      </c>
      <c r="T204" s="21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8" t="s">
        <v>142</v>
      </c>
      <c r="AT204" s="218" t="s">
        <v>137</v>
      </c>
      <c r="AU204" s="218" t="s">
        <v>83</v>
      </c>
      <c r="AY204" s="18" t="s">
        <v>135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8" t="s">
        <v>80</v>
      </c>
      <c r="BK204" s="219">
        <f>ROUND(I204*H204,2)</f>
        <v>0</v>
      </c>
      <c r="BL204" s="18" t="s">
        <v>142</v>
      </c>
      <c r="BM204" s="218" t="s">
        <v>660</v>
      </c>
    </row>
    <row r="205" s="2" customFormat="1">
      <c r="A205" s="39"/>
      <c r="B205" s="40"/>
      <c r="C205" s="41"/>
      <c r="D205" s="220" t="s">
        <v>144</v>
      </c>
      <c r="E205" s="41"/>
      <c r="F205" s="221" t="s">
        <v>661</v>
      </c>
      <c r="G205" s="41"/>
      <c r="H205" s="41"/>
      <c r="I205" s="222"/>
      <c r="J205" s="41"/>
      <c r="K205" s="41"/>
      <c r="L205" s="45"/>
      <c r="M205" s="223"/>
      <c r="N205" s="224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144</v>
      </c>
      <c r="AU205" s="18" t="s">
        <v>83</v>
      </c>
    </row>
    <row r="206" s="13" customFormat="1">
      <c r="A206" s="13"/>
      <c r="B206" s="225"/>
      <c r="C206" s="226"/>
      <c r="D206" s="227" t="s">
        <v>146</v>
      </c>
      <c r="E206" s="228" t="s">
        <v>19</v>
      </c>
      <c r="F206" s="229" t="s">
        <v>662</v>
      </c>
      <c r="G206" s="226"/>
      <c r="H206" s="228" t="s">
        <v>19</v>
      </c>
      <c r="I206" s="230"/>
      <c r="J206" s="226"/>
      <c r="K206" s="226"/>
      <c r="L206" s="231"/>
      <c r="M206" s="232"/>
      <c r="N206" s="233"/>
      <c r="O206" s="233"/>
      <c r="P206" s="233"/>
      <c r="Q206" s="233"/>
      <c r="R206" s="233"/>
      <c r="S206" s="233"/>
      <c r="T206" s="23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5" t="s">
        <v>146</v>
      </c>
      <c r="AU206" s="235" t="s">
        <v>83</v>
      </c>
      <c r="AV206" s="13" t="s">
        <v>80</v>
      </c>
      <c r="AW206" s="13" t="s">
        <v>33</v>
      </c>
      <c r="AX206" s="13" t="s">
        <v>72</v>
      </c>
      <c r="AY206" s="235" t="s">
        <v>135</v>
      </c>
    </row>
    <row r="207" s="14" customFormat="1">
      <c r="A207" s="14"/>
      <c r="B207" s="236"/>
      <c r="C207" s="237"/>
      <c r="D207" s="227" t="s">
        <v>146</v>
      </c>
      <c r="E207" s="238" t="s">
        <v>19</v>
      </c>
      <c r="F207" s="239" t="s">
        <v>663</v>
      </c>
      <c r="G207" s="237"/>
      <c r="H207" s="240">
        <v>2.4079999999999999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146</v>
      </c>
      <c r="AU207" s="246" t="s">
        <v>83</v>
      </c>
      <c r="AV207" s="14" t="s">
        <v>83</v>
      </c>
      <c r="AW207" s="14" t="s">
        <v>33</v>
      </c>
      <c r="AX207" s="14" t="s">
        <v>72</v>
      </c>
      <c r="AY207" s="246" t="s">
        <v>135</v>
      </c>
    </row>
    <row r="208" s="15" customFormat="1">
      <c r="A208" s="15"/>
      <c r="B208" s="247"/>
      <c r="C208" s="248"/>
      <c r="D208" s="227" t="s">
        <v>146</v>
      </c>
      <c r="E208" s="249" t="s">
        <v>19</v>
      </c>
      <c r="F208" s="250" t="s">
        <v>149</v>
      </c>
      <c r="G208" s="248"/>
      <c r="H208" s="251">
        <v>2.4079999999999999</v>
      </c>
      <c r="I208" s="252"/>
      <c r="J208" s="248"/>
      <c r="K208" s="248"/>
      <c r="L208" s="253"/>
      <c r="M208" s="254"/>
      <c r="N208" s="255"/>
      <c r="O208" s="255"/>
      <c r="P208" s="255"/>
      <c r="Q208" s="255"/>
      <c r="R208" s="255"/>
      <c r="S208" s="255"/>
      <c r="T208" s="256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7" t="s">
        <v>146</v>
      </c>
      <c r="AU208" s="257" t="s">
        <v>83</v>
      </c>
      <c r="AV208" s="15" t="s">
        <v>142</v>
      </c>
      <c r="AW208" s="15" t="s">
        <v>33</v>
      </c>
      <c r="AX208" s="15" t="s">
        <v>80</v>
      </c>
      <c r="AY208" s="257" t="s">
        <v>135</v>
      </c>
    </row>
    <row r="209" s="2" customFormat="1" ht="16.5" customHeight="1">
      <c r="A209" s="39"/>
      <c r="B209" s="40"/>
      <c r="C209" s="207" t="s">
        <v>367</v>
      </c>
      <c r="D209" s="207" t="s">
        <v>137</v>
      </c>
      <c r="E209" s="208" t="s">
        <v>664</v>
      </c>
      <c r="F209" s="209" t="s">
        <v>665</v>
      </c>
      <c r="G209" s="210" t="s">
        <v>246</v>
      </c>
      <c r="H209" s="211">
        <v>4</v>
      </c>
      <c r="I209" s="212"/>
      <c r="J209" s="213">
        <f>ROUND(I209*H209,2)</f>
        <v>0</v>
      </c>
      <c r="K209" s="209" t="s">
        <v>141</v>
      </c>
      <c r="L209" s="45"/>
      <c r="M209" s="214" t="s">
        <v>19</v>
      </c>
      <c r="N209" s="215" t="s">
        <v>43</v>
      </c>
      <c r="O209" s="85"/>
      <c r="P209" s="216">
        <f>O209*H209</f>
        <v>0</v>
      </c>
      <c r="Q209" s="216">
        <v>0.069250000000000006</v>
      </c>
      <c r="R209" s="216">
        <f>Q209*H209</f>
        <v>0.27700000000000002</v>
      </c>
      <c r="S209" s="216">
        <v>0</v>
      </c>
      <c r="T209" s="21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8" t="s">
        <v>142</v>
      </c>
      <c r="AT209" s="218" t="s">
        <v>137</v>
      </c>
      <c r="AU209" s="218" t="s">
        <v>83</v>
      </c>
      <c r="AY209" s="18" t="s">
        <v>135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8" t="s">
        <v>80</v>
      </c>
      <c r="BK209" s="219">
        <f>ROUND(I209*H209,2)</f>
        <v>0</v>
      </c>
      <c r="BL209" s="18" t="s">
        <v>142</v>
      </c>
      <c r="BM209" s="218" t="s">
        <v>666</v>
      </c>
    </row>
    <row r="210" s="2" customFormat="1">
      <c r="A210" s="39"/>
      <c r="B210" s="40"/>
      <c r="C210" s="41"/>
      <c r="D210" s="220" t="s">
        <v>144</v>
      </c>
      <c r="E210" s="41"/>
      <c r="F210" s="221" t="s">
        <v>667</v>
      </c>
      <c r="G210" s="41"/>
      <c r="H210" s="41"/>
      <c r="I210" s="222"/>
      <c r="J210" s="41"/>
      <c r="K210" s="41"/>
      <c r="L210" s="45"/>
      <c r="M210" s="223"/>
      <c r="N210" s="224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144</v>
      </c>
      <c r="AU210" s="18" t="s">
        <v>83</v>
      </c>
    </row>
    <row r="211" s="13" customFormat="1">
      <c r="A211" s="13"/>
      <c r="B211" s="225"/>
      <c r="C211" s="226"/>
      <c r="D211" s="227" t="s">
        <v>146</v>
      </c>
      <c r="E211" s="228" t="s">
        <v>19</v>
      </c>
      <c r="F211" s="229" t="s">
        <v>668</v>
      </c>
      <c r="G211" s="226"/>
      <c r="H211" s="228" t="s">
        <v>19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146</v>
      </c>
      <c r="AU211" s="235" t="s">
        <v>83</v>
      </c>
      <c r="AV211" s="13" t="s">
        <v>80</v>
      </c>
      <c r="AW211" s="13" t="s">
        <v>33</v>
      </c>
      <c r="AX211" s="13" t="s">
        <v>72</v>
      </c>
      <c r="AY211" s="235" t="s">
        <v>135</v>
      </c>
    </row>
    <row r="212" s="14" customFormat="1">
      <c r="A212" s="14"/>
      <c r="B212" s="236"/>
      <c r="C212" s="237"/>
      <c r="D212" s="227" t="s">
        <v>146</v>
      </c>
      <c r="E212" s="238" t="s">
        <v>19</v>
      </c>
      <c r="F212" s="239" t="s">
        <v>669</v>
      </c>
      <c r="G212" s="237"/>
      <c r="H212" s="240">
        <v>4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6" t="s">
        <v>146</v>
      </c>
      <c r="AU212" s="246" t="s">
        <v>83</v>
      </c>
      <c r="AV212" s="14" t="s">
        <v>83</v>
      </c>
      <c r="AW212" s="14" t="s">
        <v>33</v>
      </c>
      <c r="AX212" s="14" t="s">
        <v>72</v>
      </c>
      <c r="AY212" s="246" t="s">
        <v>135</v>
      </c>
    </row>
    <row r="213" s="15" customFormat="1">
      <c r="A213" s="15"/>
      <c r="B213" s="247"/>
      <c r="C213" s="248"/>
      <c r="D213" s="227" t="s">
        <v>146</v>
      </c>
      <c r="E213" s="249" t="s">
        <v>19</v>
      </c>
      <c r="F213" s="250" t="s">
        <v>149</v>
      </c>
      <c r="G213" s="248"/>
      <c r="H213" s="251">
        <v>4</v>
      </c>
      <c r="I213" s="252"/>
      <c r="J213" s="248"/>
      <c r="K213" s="248"/>
      <c r="L213" s="253"/>
      <c r="M213" s="254"/>
      <c r="N213" s="255"/>
      <c r="O213" s="255"/>
      <c r="P213" s="255"/>
      <c r="Q213" s="255"/>
      <c r="R213" s="255"/>
      <c r="S213" s="255"/>
      <c r="T213" s="25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57" t="s">
        <v>146</v>
      </c>
      <c r="AU213" s="257" t="s">
        <v>83</v>
      </c>
      <c r="AV213" s="15" t="s">
        <v>142</v>
      </c>
      <c r="AW213" s="15" t="s">
        <v>33</v>
      </c>
      <c r="AX213" s="15" t="s">
        <v>80</v>
      </c>
      <c r="AY213" s="257" t="s">
        <v>135</v>
      </c>
    </row>
    <row r="214" s="2" customFormat="1" ht="76.35" customHeight="1">
      <c r="A214" s="39"/>
      <c r="B214" s="40"/>
      <c r="C214" s="207" t="s">
        <v>108</v>
      </c>
      <c r="D214" s="207" t="s">
        <v>137</v>
      </c>
      <c r="E214" s="208" t="s">
        <v>670</v>
      </c>
      <c r="F214" s="209" t="s">
        <v>671</v>
      </c>
      <c r="G214" s="210" t="s">
        <v>370</v>
      </c>
      <c r="H214" s="211">
        <v>1</v>
      </c>
      <c r="I214" s="212"/>
      <c r="J214" s="213">
        <f>ROUND(I214*H214,2)</f>
        <v>0</v>
      </c>
      <c r="K214" s="209" t="s">
        <v>533</v>
      </c>
      <c r="L214" s="45"/>
      <c r="M214" s="214" t="s">
        <v>19</v>
      </c>
      <c r="N214" s="215" t="s">
        <v>43</v>
      </c>
      <c r="O214" s="85"/>
      <c r="P214" s="216">
        <f>O214*H214</f>
        <v>0</v>
      </c>
      <c r="Q214" s="216">
        <v>1.792</v>
      </c>
      <c r="R214" s="216">
        <f>Q214*H214</f>
        <v>1.792</v>
      </c>
      <c r="S214" s="216">
        <v>0</v>
      </c>
      <c r="T214" s="21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8" t="s">
        <v>142</v>
      </c>
      <c r="AT214" s="218" t="s">
        <v>137</v>
      </c>
      <c r="AU214" s="218" t="s">
        <v>83</v>
      </c>
      <c r="AY214" s="18" t="s">
        <v>135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8" t="s">
        <v>80</v>
      </c>
      <c r="BK214" s="219">
        <f>ROUND(I214*H214,2)</f>
        <v>0</v>
      </c>
      <c r="BL214" s="18" t="s">
        <v>142</v>
      </c>
      <c r="BM214" s="218" t="s">
        <v>672</v>
      </c>
    </row>
    <row r="215" s="2" customFormat="1" ht="24.15" customHeight="1">
      <c r="A215" s="39"/>
      <c r="B215" s="40"/>
      <c r="C215" s="207" t="s">
        <v>673</v>
      </c>
      <c r="D215" s="207" t="s">
        <v>137</v>
      </c>
      <c r="E215" s="208" t="s">
        <v>531</v>
      </c>
      <c r="F215" s="209" t="s">
        <v>674</v>
      </c>
      <c r="G215" s="210" t="s">
        <v>370</v>
      </c>
      <c r="H215" s="211">
        <v>1</v>
      </c>
      <c r="I215" s="212"/>
      <c r="J215" s="213">
        <f>ROUND(I215*H215,2)</f>
        <v>0</v>
      </c>
      <c r="K215" s="209" t="s">
        <v>533</v>
      </c>
      <c r="L215" s="45"/>
      <c r="M215" s="214" t="s">
        <v>19</v>
      </c>
      <c r="N215" s="215" t="s">
        <v>43</v>
      </c>
      <c r="O215" s="85"/>
      <c r="P215" s="216">
        <f>O215*H215</f>
        <v>0</v>
      </c>
      <c r="Q215" s="216">
        <v>0.0051200000000000004</v>
      </c>
      <c r="R215" s="216">
        <f>Q215*H215</f>
        <v>0.0051200000000000004</v>
      </c>
      <c r="S215" s="216">
        <v>0</v>
      </c>
      <c r="T215" s="21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8" t="s">
        <v>142</v>
      </c>
      <c r="AT215" s="218" t="s">
        <v>137</v>
      </c>
      <c r="AU215" s="218" t="s">
        <v>83</v>
      </c>
      <c r="AY215" s="18" t="s">
        <v>135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8" t="s">
        <v>80</v>
      </c>
      <c r="BK215" s="219">
        <f>ROUND(I215*H215,2)</f>
        <v>0</v>
      </c>
      <c r="BL215" s="18" t="s">
        <v>142</v>
      </c>
      <c r="BM215" s="218" t="s">
        <v>675</v>
      </c>
    </row>
    <row r="216" s="13" customFormat="1">
      <c r="A216" s="13"/>
      <c r="B216" s="225"/>
      <c r="C216" s="226"/>
      <c r="D216" s="227" t="s">
        <v>146</v>
      </c>
      <c r="E216" s="228" t="s">
        <v>19</v>
      </c>
      <c r="F216" s="229" t="s">
        <v>535</v>
      </c>
      <c r="G216" s="226"/>
      <c r="H216" s="228" t="s">
        <v>19</v>
      </c>
      <c r="I216" s="230"/>
      <c r="J216" s="226"/>
      <c r="K216" s="226"/>
      <c r="L216" s="231"/>
      <c r="M216" s="232"/>
      <c r="N216" s="233"/>
      <c r="O216" s="233"/>
      <c r="P216" s="233"/>
      <c r="Q216" s="233"/>
      <c r="R216" s="233"/>
      <c r="S216" s="233"/>
      <c r="T216" s="23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5" t="s">
        <v>146</v>
      </c>
      <c r="AU216" s="235" t="s">
        <v>83</v>
      </c>
      <c r="AV216" s="13" t="s">
        <v>80</v>
      </c>
      <c r="AW216" s="13" t="s">
        <v>33</v>
      </c>
      <c r="AX216" s="13" t="s">
        <v>72</v>
      </c>
      <c r="AY216" s="235" t="s">
        <v>135</v>
      </c>
    </row>
    <row r="217" s="14" customFormat="1">
      <c r="A217" s="14"/>
      <c r="B217" s="236"/>
      <c r="C217" s="237"/>
      <c r="D217" s="227" t="s">
        <v>146</v>
      </c>
      <c r="E217" s="238" t="s">
        <v>19</v>
      </c>
      <c r="F217" s="239" t="s">
        <v>536</v>
      </c>
      <c r="G217" s="237"/>
      <c r="H217" s="240">
        <v>1</v>
      </c>
      <c r="I217" s="241"/>
      <c r="J217" s="237"/>
      <c r="K217" s="237"/>
      <c r="L217" s="242"/>
      <c r="M217" s="243"/>
      <c r="N217" s="244"/>
      <c r="O217" s="244"/>
      <c r="P217" s="244"/>
      <c r="Q217" s="244"/>
      <c r="R217" s="244"/>
      <c r="S217" s="244"/>
      <c r="T217" s="24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6" t="s">
        <v>146</v>
      </c>
      <c r="AU217" s="246" t="s">
        <v>83</v>
      </c>
      <c r="AV217" s="14" t="s">
        <v>83</v>
      </c>
      <c r="AW217" s="14" t="s">
        <v>33</v>
      </c>
      <c r="AX217" s="14" t="s">
        <v>72</v>
      </c>
      <c r="AY217" s="246" t="s">
        <v>135</v>
      </c>
    </row>
    <row r="218" s="15" customFormat="1">
      <c r="A218" s="15"/>
      <c r="B218" s="247"/>
      <c r="C218" s="248"/>
      <c r="D218" s="227" t="s">
        <v>146</v>
      </c>
      <c r="E218" s="249" t="s">
        <v>19</v>
      </c>
      <c r="F218" s="250" t="s">
        <v>149</v>
      </c>
      <c r="G218" s="248"/>
      <c r="H218" s="251">
        <v>1</v>
      </c>
      <c r="I218" s="252"/>
      <c r="J218" s="248"/>
      <c r="K218" s="248"/>
      <c r="L218" s="253"/>
      <c r="M218" s="254"/>
      <c r="N218" s="255"/>
      <c r="O218" s="255"/>
      <c r="P218" s="255"/>
      <c r="Q218" s="255"/>
      <c r="R218" s="255"/>
      <c r="S218" s="255"/>
      <c r="T218" s="25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57" t="s">
        <v>146</v>
      </c>
      <c r="AU218" s="257" t="s">
        <v>83</v>
      </c>
      <c r="AV218" s="15" t="s">
        <v>142</v>
      </c>
      <c r="AW218" s="15" t="s">
        <v>33</v>
      </c>
      <c r="AX218" s="15" t="s">
        <v>80</v>
      </c>
      <c r="AY218" s="257" t="s">
        <v>135</v>
      </c>
    </row>
    <row r="219" s="12" customFormat="1" ht="22.8" customHeight="1">
      <c r="A219" s="12"/>
      <c r="B219" s="191"/>
      <c r="C219" s="192"/>
      <c r="D219" s="193" t="s">
        <v>71</v>
      </c>
      <c r="E219" s="205" t="s">
        <v>231</v>
      </c>
      <c r="F219" s="205" t="s">
        <v>232</v>
      </c>
      <c r="G219" s="192"/>
      <c r="H219" s="192"/>
      <c r="I219" s="195"/>
      <c r="J219" s="206">
        <f>BK219</f>
        <v>0</v>
      </c>
      <c r="K219" s="192"/>
      <c r="L219" s="197"/>
      <c r="M219" s="198"/>
      <c r="N219" s="199"/>
      <c r="O219" s="199"/>
      <c r="P219" s="200">
        <f>SUM(P220:P221)</f>
        <v>0</v>
      </c>
      <c r="Q219" s="199"/>
      <c r="R219" s="200">
        <f>SUM(R220:R221)</f>
        <v>0</v>
      </c>
      <c r="S219" s="199"/>
      <c r="T219" s="201">
        <f>SUM(T220:T221)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02" t="s">
        <v>80</v>
      </c>
      <c r="AT219" s="203" t="s">
        <v>71</v>
      </c>
      <c r="AU219" s="203" t="s">
        <v>80</v>
      </c>
      <c r="AY219" s="202" t="s">
        <v>135</v>
      </c>
      <c r="BK219" s="204">
        <f>SUM(BK220:BK221)</f>
        <v>0</v>
      </c>
    </row>
    <row r="220" s="2" customFormat="1" ht="24.15" customHeight="1">
      <c r="A220" s="39"/>
      <c r="B220" s="40"/>
      <c r="C220" s="207" t="s">
        <v>676</v>
      </c>
      <c r="D220" s="207" t="s">
        <v>137</v>
      </c>
      <c r="E220" s="208" t="s">
        <v>677</v>
      </c>
      <c r="F220" s="209" t="s">
        <v>678</v>
      </c>
      <c r="G220" s="210" t="s">
        <v>236</v>
      </c>
      <c r="H220" s="211">
        <v>21.532</v>
      </c>
      <c r="I220" s="212"/>
      <c r="J220" s="213">
        <f>ROUND(I220*H220,2)</f>
        <v>0</v>
      </c>
      <c r="K220" s="209" t="s">
        <v>141</v>
      </c>
      <c r="L220" s="45"/>
      <c r="M220" s="214" t="s">
        <v>19</v>
      </c>
      <c r="N220" s="215" t="s">
        <v>43</v>
      </c>
      <c r="O220" s="85"/>
      <c r="P220" s="216">
        <f>O220*H220</f>
        <v>0</v>
      </c>
      <c r="Q220" s="216">
        <v>0</v>
      </c>
      <c r="R220" s="216">
        <f>Q220*H220</f>
        <v>0</v>
      </c>
      <c r="S220" s="216">
        <v>0</v>
      </c>
      <c r="T220" s="21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8" t="s">
        <v>142</v>
      </c>
      <c r="AT220" s="218" t="s">
        <v>137</v>
      </c>
      <c r="AU220" s="218" t="s">
        <v>83</v>
      </c>
      <c r="AY220" s="18" t="s">
        <v>135</v>
      </c>
      <c r="BE220" s="219">
        <f>IF(N220="základní",J220,0)</f>
        <v>0</v>
      </c>
      <c r="BF220" s="219">
        <f>IF(N220="snížená",J220,0)</f>
        <v>0</v>
      </c>
      <c r="BG220" s="219">
        <f>IF(N220="zákl. přenesená",J220,0)</f>
        <v>0</v>
      </c>
      <c r="BH220" s="219">
        <f>IF(N220="sníž. přenesená",J220,0)</f>
        <v>0</v>
      </c>
      <c r="BI220" s="219">
        <f>IF(N220="nulová",J220,0)</f>
        <v>0</v>
      </c>
      <c r="BJ220" s="18" t="s">
        <v>80</v>
      </c>
      <c r="BK220" s="219">
        <f>ROUND(I220*H220,2)</f>
        <v>0</v>
      </c>
      <c r="BL220" s="18" t="s">
        <v>142</v>
      </c>
      <c r="BM220" s="218" t="s">
        <v>679</v>
      </c>
    </row>
    <row r="221" s="2" customFormat="1">
      <c r="A221" s="39"/>
      <c r="B221" s="40"/>
      <c r="C221" s="41"/>
      <c r="D221" s="220" t="s">
        <v>144</v>
      </c>
      <c r="E221" s="41"/>
      <c r="F221" s="221" t="s">
        <v>680</v>
      </c>
      <c r="G221" s="41"/>
      <c r="H221" s="41"/>
      <c r="I221" s="222"/>
      <c r="J221" s="41"/>
      <c r="K221" s="41"/>
      <c r="L221" s="45"/>
      <c r="M221" s="223"/>
      <c r="N221" s="224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144</v>
      </c>
      <c r="AU221" s="18" t="s">
        <v>83</v>
      </c>
    </row>
    <row r="222" s="12" customFormat="1" ht="25.92" customHeight="1">
      <c r="A222" s="12"/>
      <c r="B222" s="191"/>
      <c r="C222" s="192"/>
      <c r="D222" s="193" t="s">
        <v>71</v>
      </c>
      <c r="E222" s="194" t="s">
        <v>681</v>
      </c>
      <c r="F222" s="194" t="s">
        <v>682</v>
      </c>
      <c r="G222" s="192"/>
      <c r="H222" s="192"/>
      <c r="I222" s="195"/>
      <c r="J222" s="196">
        <f>BK222</f>
        <v>0</v>
      </c>
      <c r="K222" s="192"/>
      <c r="L222" s="197"/>
      <c r="M222" s="198"/>
      <c r="N222" s="199"/>
      <c r="O222" s="199"/>
      <c r="P222" s="200">
        <f>SUM(P223:P226)</f>
        <v>0</v>
      </c>
      <c r="Q222" s="199"/>
      <c r="R222" s="200">
        <f>SUM(R223:R226)</f>
        <v>0.93929939200000001</v>
      </c>
      <c r="S222" s="199"/>
      <c r="T222" s="201">
        <f>SUM(T223:T226)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2" t="s">
        <v>142</v>
      </c>
      <c r="AT222" s="203" t="s">
        <v>71</v>
      </c>
      <c r="AU222" s="203" t="s">
        <v>72</v>
      </c>
      <c r="AY222" s="202" t="s">
        <v>135</v>
      </c>
      <c r="BK222" s="204">
        <f>SUM(BK223:BK226)</f>
        <v>0</v>
      </c>
    </row>
    <row r="223" s="2" customFormat="1" ht="63.45" customHeight="1">
      <c r="A223" s="39"/>
      <c r="B223" s="40"/>
      <c r="C223" s="207" t="s">
        <v>683</v>
      </c>
      <c r="D223" s="207" t="s">
        <v>137</v>
      </c>
      <c r="E223" s="208" t="s">
        <v>684</v>
      </c>
      <c r="F223" s="209" t="s">
        <v>685</v>
      </c>
      <c r="G223" s="210" t="s">
        <v>246</v>
      </c>
      <c r="H223" s="211">
        <v>9.0399999999999991</v>
      </c>
      <c r="I223" s="212"/>
      <c r="J223" s="213">
        <f>ROUND(I223*H223,2)</f>
        <v>0</v>
      </c>
      <c r="K223" s="209" t="s">
        <v>533</v>
      </c>
      <c r="L223" s="45"/>
      <c r="M223" s="214" t="s">
        <v>19</v>
      </c>
      <c r="N223" s="215" t="s">
        <v>43</v>
      </c>
      <c r="O223" s="85"/>
      <c r="P223" s="216">
        <f>O223*H223</f>
        <v>0</v>
      </c>
      <c r="Q223" s="216">
        <v>0.10390480000000001</v>
      </c>
      <c r="R223" s="216">
        <f>Q223*H223</f>
        <v>0.93929939200000001</v>
      </c>
      <c r="S223" s="216">
        <v>0</v>
      </c>
      <c r="T223" s="21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8" t="s">
        <v>686</v>
      </c>
      <c r="AT223" s="218" t="s">
        <v>137</v>
      </c>
      <c r="AU223" s="218" t="s">
        <v>80</v>
      </c>
      <c r="AY223" s="18" t="s">
        <v>135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8" t="s">
        <v>80</v>
      </c>
      <c r="BK223" s="219">
        <f>ROUND(I223*H223,2)</f>
        <v>0</v>
      </c>
      <c r="BL223" s="18" t="s">
        <v>686</v>
      </c>
      <c r="BM223" s="218" t="s">
        <v>687</v>
      </c>
    </row>
    <row r="224" s="13" customFormat="1">
      <c r="A224" s="13"/>
      <c r="B224" s="225"/>
      <c r="C224" s="226"/>
      <c r="D224" s="227" t="s">
        <v>146</v>
      </c>
      <c r="E224" s="228" t="s">
        <v>19</v>
      </c>
      <c r="F224" s="229" t="s">
        <v>688</v>
      </c>
      <c r="G224" s="226"/>
      <c r="H224" s="228" t="s">
        <v>19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146</v>
      </c>
      <c r="AU224" s="235" t="s">
        <v>80</v>
      </c>
      <c r="AV224" s="13" t="s">
        <v>80</v>
      </c>
      <c r="AW224" s="13" t="s">
        <v>33</v>
      </c>
      <c r="AX224" s="13" t="s">
        <v>72</v>
      </c>
      <c r="AY224" s="235" t="s">
        <v>135</v>
      </c>
    </row>
    <row r="225" s="14" customFormat="1">
      <c r="A225" s="14"/>
      <c r="B225" s="236"/>
      <c r="C225" s="237"/>
      <c r="D225" s="227" t="s">
        <v>146</v>
      </c>
      <c r="E225" s="238" t="s">
        <v>19</v>
      </c>
      <c r="F225" s="239" t="s">
        <v>689</v>
      </c>
      <c r="G225" s="237"/>
      <c r="H225" s="240">
        <v>9.0399999999999991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146</v>
      </c>
      <c r="AU225" s="246" t="s">
        <v>80</v>
      </c>
      <c r="AV225" s="14" t="s">
        <v>83</v>
      </c>
      <c r="AW225" s="14" t="s">
        <v>33</v>
      </c>
      <c r="AX225" s="14" t="s">
        <v>72</v>
      </c>
      <c r="AY225" s="246" t="s">
        <v>135</v>
      </c>
    </row>
    <row r="226" s="15" customFormat="1">
      <c r="A226" s="15"/>
      <c r="B226" s="247"/>
      <c r="C226" s="248"/>
      <c r="D226" s="227" t="s">
        <v>146</v>
      </c>
      <c r="E226" s="249" t="s">
        <v>19</v>
      </c>
      <c r="F226" s="250" t="s">
        <v>149</v>
      </c>
      <c r="G226" s="248"/>
      <c r="H226" s="251">
        <v>9.0399999999999991</v>
      </c>
      <c r="I226" s="252"/>
      <c r="J226" s="248"/>
      <c r="K226" s="248"/>
      <c r="L226" s="253"/>
      <c r="M226" s="272"/>
      <c r="N226" s="273"/>
      <c r="O226" s="273"/>
      <c r="P226" s="273"/>
      <c r="Q226" s="273"/>
      <c r="R226" s="273"/>
      <c r="S226" s="273"/>
      <c r="T226" s="27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57" t="s">
        <v>146</v>
      </c>
      <c r="AU226" s="257" t="s">
        <v>80</v>
      </c>
      <c r="AV226" s="15" t="s">
        <v>142</v>
      </c>
      <c r="AW226" s="15" t="s">
        <v>33</v>
      </c>
      <c r="AX226" s="15" t="s">
        <v>80</v>
      </c>
      <c r="AY226" s="257" t="s">
        <v>135</v>
      </c>
    </row>
    <row r="227" s="2" customFormat="1" ht="6.96" customHeight="1">
      <c r="A227" s="39"/>
      <c r="B227" s="60"/>
      <c r="C227" s="61"/>
      <c r="D227" s="61"/>
      <c r="E227" s="61"/>
      <c r="F227" s="61"/>
      <c r="G227" s="61"/>
      <c r="H227" s="61"/>
      <c r="I227" s="61"/>
      <c r="J227" s="61"/>
      <c r="K227" s="61"/>
      <c r="L227" s="45"/>
      <c r="M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</row>
  </sheetData>
  <sheetProtection sheet="1" autoFilter="0" formatColumns="0" formatRows="0" objects="1" scenarios="1" spinCount="100000" saltValue="5UBo6Rn4wsnQ3uhaCz2VbS5jUUuYfCU/47qBIFeUcxzwLn1Rtp9gUKik1NTeZXNjBLAGDvC+enHEfDFN4j7J5Q==" hashValue="JjKnbcG0gTcxQbOoS+eysZC/gqhcE4QaPvqv3nfgp1f4Xlyzr+nTmY/oQC5ZsrRJjTVcYeV129t89b2bkJc5/A==" algorithmName="SHA-512" password="D3A3"/>
  <autoFilter ref="C87:K226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2_02/132154203"/>
    <hyperlink ref="F97" r:id="rId2" display="https://podminky.urs.cz/item/CS_URS_2022_02/162251102"/>
    <hyperlink ref="F104" r:id="rId3" display="https://podminky.urs.cz/item/CS_URS_2022_02/171251201"/>
    <hyperlink ref="F109" r:id="rId4" display="https://podminky.urs.cz/item/CS_URS_2022_02/174151101"/>
    <hyperlink ref="F114" r:id="rId5" display="https://podminky.urs.cz/item/CS_URS_2022_02/181951112"/>
    <hyperlink ref="F122" r:id="rId6" display="https://podminky.urs.cz/item/CS_URS_2022_02/275315223"/>
    <hyperlink ref="F127" r:id="rId7" display="https://podminky.urs.cz/item/CS_URS_2022_02/275315412"/>
    <hyperlink ref="F134" r:id="rId8" display="https://podminky.urs.cz/item/CS_URS_2022_02/275351111"/>
    <hyperlink ref="F142" r:id="rId9" display="https://podminky.urs.cz/item/CS_URS_2022_02/320101112"/>
    <hyperlink ref="F147" r:id="rId10" display="https://podminky.urs.cz/item/CS_URS_2022_02/321368211"/>
    <hyperlink ref="F155" r:id="rId11" display="https://podminky.urs.cz/item/CS_URS_2022_02/451595111"/>
    <hyperlink ref="F163" r:id="rId12" display="https://podminky.urs.cz/item/CS_URS_2022_02/871370310"/>
    <hyperlink ref="F172" r:id="rId13" display="https://podminky.urs.cz/item/CS_URS_2022_02/894411311"/>
    <hyperlink ref="F178" r:id="rId14" display="https://podminky.urs.cz/item/CS_URS_2022_02/894414111"/>
    <hyperlink ref="F184" r:id="rId15" display="https://podminky.urs.cz/item/CS_URS_2022_02/894414211"/>
    <hyperlink ref="F190" r:id="rId16" display="https://podminky.urs.cz/item/CS_URS_2022_02/899623151"/>
    <hyperlink ref="F197" r:id="rId17" display="https://podminky.urs.cz/item/CS_URS_2022_02/899643111"/>
    <hyperlink ref="F205" r:id="rId18" display="https://podminky.urs.cz/item/CS_URS_2022_02/934956122"/>
    <hyperlink ref="F210" r:id="rId19" display="https://podminky.urs.cz/item/CS_URS_2022_02/936501111"/>
    <hyperlink ref="F221" r:id="rId20" display="https://podminky.urs.cz/item/CS_URS_2022_02/99832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Rybník Voříšek v k.ú. Rašovice u Hlasiva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690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26. 11. 2021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38</v>
      </c>
      <c r="E30" s="39"/>
      <c r="F30" s="39"/>
      <c r="G30" s="39"/>
      <c r="H30" s="39"/>
      <c r="I30" s="39"/>
      <c r="J30" s="147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5"/>
      <c r="E31" s="145"/>
      <c r="F31" s="145"/>
      <c r="G31" s="145"/>
      <c r="H31" s="145"/>
      <c r="I31" s="145"/>
      <c r="J31" s="145"/>
      <c r="K31" s="145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40</v>
      </c>
      <c r="G32" s="39"/>
      <c r="H32" s="39"/>
      <c r="I32" s="148" t="s">
        <v>39</v>
      </c>
      <c r="J32" s="148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9" t="s">
        <v>42</v>
      </c>
      <c r="E33" s="133" t="s">
        <v>43</v>
      </c>
      <c r="F33" s="150">
        <f>ROUND((SUM(BE85:BE132)),  2)</f>
        <v>0</v>
      </c>
      <c r="G33" s="39"/>
      <c r="H33" s="39"/>
      <c r="I33" s="151">
        <v>0.20999999999999999</v>
      </c>
      <c r="J33" s="150">
        <f>ROUND(((SUM(BE85:BE132))*I33),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50">
        <f>ROUND((SUM(BF85:BF132)),  2)</f>
        <v>0</v>
      </c>
      <c r="G34" s="39"/>
      <c r="H34" s="39"/>
      <c r="I34" s="151">
        <v>0.14999999999999999</v>
      </c>
      <c r="J34" s="150">
        <f>ROUND(((SUM(BF85:BF132))*I34),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50">
        <f>ROUND((SUM(BG85:BG132)),  2)</f>
        <v>0</v>
      </c>
      <c r="G35" s="39"/>
      <c r="H35" s="39"/>
      <c r="I35" s="151">
        <v>0.20999999999999999</v>
      </c>
      <c r="J35" s="150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50">
        <f>ROUND((SUM(BH85:BH132)),  2)</f>
        <v>0</v>
      </c>
      <c r="G36" s="39"/>
      <c r="H36" s="39"/>
      <c r="I36" s="151">
        <v>0.14999999999999999</v>
      </c>
      <c r="J36" s="150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50">
        <f>ROUND((SUM(BI85:BI132)),  2)</f>
        <v>0</v>
      </c>
      <c r="G37" s="39"/>
      <c r="H37" s="39"/>
      <c r="I37" s="151">
        <v>0</v>
      </c>
      <c r="J37" s="150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3" t="str">
        <f>E7</f>
        <v>Rybník Voříšek v k.ú. Rašovice u Hlasiva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06 - Schodiště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Rašovice u Hlasiva</v>
      </c>
      <c r="G52" s="41"/>
      <c r="H52" s="41"/>
      <c r="I52" s="33" t="s">
        <v>23</v>
      </c>
      <c r="J52" s="73" t="str">
        <f>IF(J12="","",J12)</f>
        <v>26. 11. 2021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Projekce rybníky</v>
      </c>
      <c r="G54" s="41"/>
      <c r="H54" s="41"/>
      <c r="I54" s="33" t="s">
        <v>31</v>
      </c>
      <c r="J54" s="37" t="str">
        <f>E21</f>
        <v>Ing. Pavel Janouš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Micheala Přenosilová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7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382</v>
      </c>
      <c r="E62" s="177"/>
      <c r="F62" s="177"/>
      <c r="G62" s="177"/>
      <c r="H62" s="177"/>
      <c r="I62" s="177"/>
      <c r="J62" s="178">
        <f>J93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383</v>
      </c>
      <c r="E63" s="177"/>
      <c r="F63" s="177"/>
      <c r="G63" s="177"/>
      <c r="H63" s="177"/>
      <c r="I63" s="177"/>
      <c r="J63" s="178">
        <f>J103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240</v>
      </c>
      <c r="E64" s="177"/>
      <c r="F64" s="177"/>
      <c r="G64" s="177"/>
      <c r="H64" s="177"/>
      <c r="I64" s="177"/>
      <c r="J64" s="178">
        <f>J124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119</v>
      </c>
      <c r="E65" s="177"/>
      <c r="F65" s="177"/>
      <c r="G65" s="177"/>
      <c r="H65" s="177"/>
      <c r="I65" s="177"/>
      <c r="J65" s="178">
        <f>J130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3" t="str">
        <f>E7</f>
        <v>Rybník Voříšek v k.ú. Rašovice u Hlasiva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06 - Schodiště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Rašovice u Hlasiva</v>
      </c>
      <c r="G79" s="41"/>
      <c r="H79" s="41"/>
      <c r="I79" s="33" t="s">
        <v>23</v>
      </c>
      <c r="J79" s="73" t="str">
        <f>IF(J12="","",J12)</f>
        <v>26. 11. 2021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Projekce rybníky</v>
      </c>
      <c r="G81" s="41"/>
      <c r="H81" s="41"/>
      <c r="I81" s="33" t="s">
        <v>31</v>
      </c>
      <c r="J81" s="37" t="str">
        <f>E21</f>
        <v>Ing. Pavel Janouš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Ing. Micheala Přenosilová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80"/>
      <c r="B84" s="181"/>
      <c r="C84" s="182" t="s">
        <v>121</v>
      </c>
      <c r="D84" s="183" t="s">
        <v>57</v>
      </c>
      <c r="E84" s="183" t="s">
        <v>53</v>
      </c>
      <c r="F84" s="183" t="s">
        <v>54</v>
      </c>
      <c r="G84" s="183" t="s">
        <v>122</v>
      </c>
      <c r="H84" s="183" t="s">
        <v>123</v>
      </c>
      <c r="I84" s="183" t="s">
        <v>124</v>
      </c>
      <c r="J84" s="183" t="s">
        <v>115</v>
      </c>
      <c r="K84" s="184" t="s">
        <v>125</v>
      </c>
      <c r="L84" s="185"/>
      <c r="M84" s="93" t="s">
        <v>19</v>
      </c>
      <c r="N84" s="94" t="s">
        <v>42</v>
      </c>
      <c r="O84" s="94" t="s">
        <v>126</v>
      </c>
      <c r="P84" s="94" t="s">
        <v>127</v>
      </c>
      <c r="Q84" s="94" t="s">
        <v>128</v>
      </c>
      <c r="R84" s="94" t="s">
        <v>129</v>
      </c>
      <c r="S84" s="94" t="s">
        <v>130</v>
      </c>
      <c r="T84" s="95" t="s">
        <v>131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39"/>
      <c r="B85" s="40"/>
      <c r="C85" s="100" t="s">
        <v>132</v>
      </c>
      <c r="D85" s="41"/>
      <c r="E85" s="41"/>
      <c r="F85" s="41"/>
      <c r="G85" s="41"/>
      <c r="H85" s="41"/>
      <c r="I85" s="41"/>
      <c r="J85" s="186">
        <f>BK85</f>
        <v>0</v>
      </c>
      <c r="K85" s="41"/>
      <c r="L85" s="45"/>
      <c r="M85" s="96"/>
      <c r="N85" s="187"/>
      <c r="O85" s="97"/>
      <c r="P85" s="188">
        <f>P86</f>
        <v>0</v>
      </c>
      <c r="Q85" s="97"/>
      <c r="R85" s="188">
        <f>R86</f>
        <v>36.542719849999997</v>
      </c>
      <c r="S85" s="97"/>
      <c r="T85" s="189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116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133</v>
      </c>
      <c r="F86" s="194" t="s">
        <v>134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P87+P93+P103+P124+P130</f>
        <v>0</v>
      </c>
      <c r="Q86" s="199"/>
      <c r="R86" s="200">
        <f>R87+R93+R103+R124+R130</f>
        <v>36.542719849999997</v>
      </c>
      <c r="S86" s="199"/>
      <c r="T86" s="201">
        <f>T87+T93+T103+T124+T130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80</v>
      </c>
      <c r="AT86" s="203" t="s">
        <v>71</v>
      </c>
      <c r="AU86" s="203" t="s">
        <v>72</v>
      </c>
      <c r="AY86" s="202" t="s">
        <v>135</v>
      </c>
      <c r="BK86" s="204">
        <f>BK87+BK93+BK103+BK124+BK130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80</v>
      </c>
      <c r="F87" s="205" t="s">
        <v>136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SUM(P88:P92)</f>
        <v>0</v>
      </c>
      <c r="Q87" s="199"/>
      <c r="R87" s="200">
        <f>SUM(R88:R92)</f>
        <v>0</v>
      </c>
      <c r="S87" s="199"/>
      <c r="T87" s="201">
        <f>SUM(T88:T92)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80</v>
      </c>
      <c r="AY87" s="202" t="s">
        <v>135</v>
      </c>
      <c r="BK87" s="204">
        <f>SUM(BK88:BK92)</f>
        <v>0</v>
      </c>
    </row>
    <row r="88" s="2" customFormat="1" ht="37.8" customHeight="1">
      <c r="A88" s="39"/>
      <c r="B88" s="40"/>
      <c r="C88" s="207" t="s">
        <v>80</v>
      </c>
      <c r="D88" s="207" t="s">
        <v>137</v>
      </c>
      <c r="E88" s="208" t="s">
        <v>691</v>
      </c>
      <c r="F88" s="209" t="s">
        <v>692</v>
      </c>
      <c r="G88" s="210" t="s">
        <v>140</v>
      </c>
      <c r="H88" s="211">
        <v>23.399999999999999</v>
      </c>
      <c r="I88" s="212"/>
      <c r="J88" s="213">
        <f>ROUND(I88*H88,2)</f>
        <v>0</v>
      </c>
      <c r="K88" s="209" t="s">
        <v>141</v>
      </c>
      <c r="L88" s="45"/>
      <c r="M88" s="214" t="s">
        <v>19</v>
      </c>
      <c r="N88" s="215" t="s">
        <v>43</v>
      </c>
      <c r="O88" s="85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8" t="s">
        <v>142</v>
      </c>
      <c r="AT88" s="218" t="s">
        <v>137</v>
      </c>
      <c r="AU88" s="218" t="s">
        <v>83</v>
      </c>
      <c r="AY88" s="18" t="s">
        <v>135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8" t="s">
        <v>80</v>
      </c>
      <c r="BK88" s="219">
        <f>ROUND(I88*H88,2)</f>
        <v>0</v>
      </c>
      <c r="BL88" s="18" t="s">
        <v>142</v>
      </c>
      <c r="BM88" s="218" t="s">
        <v>693</v>
      </c>
    </row>
    <row r="89" s="2" customFormat="1">
      <c r="A89" s="39"/>
      <c r="B89" s="40"/>
      <c r="C89" s="41"/>
      <c r="D89" s="220" t="s">
        <v>144</v>
      </c>
      <c r="E89" s="41"/>
      <c r="F89" s="221" t="s">
        <v>694</v>
      </c>
      <c r="G89" s="41"/>
      <c r="H89" s="41"/>
      <c r="I89" s="222"/>
      <c r="J89" s="41"/>
      <c r="K89" s="41"/>
      <c r="L89" s="45"/>
      <c r="M89" s="223"/>
      <c r="N89" s="22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144</v>
      </c>
      <c r="AU89" s="18" t="s">
        <v>83</v>
      </c>
    </row>
    <row r="90" s="13" customFormat="1">
      <c r="A90" s="13"/>
      <c r="B90" s="225"/>
      <c r="C90" s="226"/>
      <c r="D90" s="227" t="s">
        <v>146</v>
      </c>
      <c r="E90" s="228" t="s">
        <v>19</v>
      </c>
      <c r="F90" s="229" t="s">
        <v>695</v>
      </c>
      <c r="G90" s="226"/>
      <c r="H90" s="228" t="s">
        <v>19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146</v>
      </c>
      <c r="AU90" s="235" t="s">
        <v>83</v>
      </c>
      <c r="AV90" s="13" t="s">
        <v>80</v>
      </c>
      <c r="AW90" s="13" t="s">
        <v>33</v>
      </c>
      <c r="AX90" s="13" t="s">
        <v>72</v>
      </c>
      <c r="AY90" s="235" t="s">
        <v>135</v>
      </c>
    </row>
    <row r="91" s="14" customFormat="1">
      <c r="A91" s="14"/>
      <c r="B91" s="236"/>
      <c r="C91" s="237"/>
      <c r="D91" s="227" t="s">
        <v>146</v>
      </c>
      <c r="E91" s="238" t="s">
        <v>19</v>
      </c>
      <c r="F91" s="239" t="s">
        <v>696</v>
      </c>
      <c r="G91" s="237"/>
      <c r="H91" s="240">
        <v>23.399999999999999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146</v>
      </c>
      <c r="AU91" s="246" t="s">
        <v>83</v>
      </c>
      <c r="AV91" s="14" t="s">
        <v>83</v>
      </c>
      <c r="AW91" s="14" t="s">
        <v>33</v>
      </c>
      <c r="AX91" s="14" t="s">
        <v>72</v>
      </c>
      <c r="AY91" s="246" t="s">
        <v>135</v>
      </c>
    </row>
    <row r="92" s="15" customFormat="1">
      <c r="A92" s="15"/>
      <c r="B92" s="247"/>
      <c r="C92" s="248"/>
      <c r="D92" s="227" t="s">
        <v>146</v>
      </c>
      <c r="E92" s="249" t="s">
        <v>19</v>
      </c>
      <c r="F92" s="250" t="s">
        <v>149</v>
      </c>
      <c r="G92" s="248"/>
      <c r="H92" s="251">
        <v>23.399999999999999</v>
      </c>
      <c r="I92" s="252"/>
      <c r="J92" s="248"/>
      <c r="K92" s="248"/>
      <c r="L92" s="253"/>
      <c r="M92" s="254"/>
      <c r="N92" s="255"/>
      <c r="O92" s="255"/>
      <c r="P92" s="255"/>
      <c r="Q92" s="255"/>
      <c r="R92" s="255"/>
      <c r="S92" s="255"/>
      <c r="T92" s="256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7" t="s">
        <v>146</v>
      </c>
      <c r="AU92" s="257" t="s">
        <v>83</v>
      </c>
      <c r="AV92" s="15" t="s">
        <v>142</v>
      </c>
      <c r="AW92" s="15" t="s">
        <v>33</v>
      </c>
      <c r="AX92" s="15" t="s">
        <v>80</v>
      </c>
      <c r="AY92" s="257" t="s">
        <v>135</v>
      </c>
    </row>
    <row r="93" s="12" customFormat="1" ht="22.8" customHeight="1">
      <c r="A93" s="12"/>
      <c r="B93" s="191"/>
      <c r="C93" s="192"/>
      <c r="D93" s="193" t="s">
        <v>71</v>
      </c>
      <c r="E93" s="205" t="s">
        <v>83</v>
      </c>
      <c r="F93" s="205" t="s">
        <v>408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SUM(P94:P102)</f>
        <v>0</v>
      </c>
      <c r="Q93" s="199"/>
      <c r="R93" s="200">
        <f>SUM(R94:R102)</f>
        <v>8.3187177499999994</v>
      </c>
      <c r="S93" s="199"/>
      <c r="T93" s="201">
        <f>SUM(T94:T102)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80</v>
      </c>
      <c r="AT93" s="203" t="s">
        <v>71</v>
      </c>
      <c r="AU93" s="203" t="s">
        <v>80</v>
      </c>
      <c r="AY93" s="202" t="s">
        <v>135</v>
      </c>
      <c r="BK93" s="204">
        <f>SUM(BK94:BK102)</f>
        <v>0</v>
      </c>
    </row>
    <row r="94" s="2" customFormat="1" ht="24.15" customHeight="1">
      <c r="A94" s="39"/>
      <c r="B94" s="40"/>
      <c r="C94" s="207" t="s">
        <v>83</v>
      </c>
      <c r="D94" s="207" t="s">
        <v>137</v>
      </c>
      <c r="E94" s="208" t="s">
        <v>569</v>
      </c>
      <c r="F94" s="209" t="s">
        <v>570</v>
      </c>
      <c r="G94" s="210" t="s">
        <v>152</v>
      </c>
      <c r="H94" s="211">
        <v>3.3250000000000002</v>
      </c>
      <c r="I94" s="212"/>
      <c r="J94" s="213">
        <f>ROUND(I94*H94,2)</f>
        <v>0</v>
      </c>
      <c r="K94" s="209" t="s">
        <v>141</v>
      </c>
      <c r="L94" s="45"/>
      <c r="M94" s="214" t="s">
        <v>19</v>
      </c>
      <c r="N94" s="215" t="s">
        <v>43</v>
      </c>
      <c r="O94" s="85"/>
      <c r="P94" s="216">
        <f>O94*H94</f>
        <v>0</v>
      </c>
      <c r="Q94" s="216">
        <v>2.5018699999999998</v>
      </c>
      <c r="R94" s="216">
        <f>Q94*H94</f>
        <v>8.3187177499999994</v>
      </c>
      <c r="S94" s="216">
        <v>0</v>
      </c>
      <c r="T94" s="21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8" t="s">
        <v>142</v>
      </c>
      <c r="AT94" s="218" t="s">
        <v>137</v>
      </c>
      <c r="AU94" s="218" t="s">
        <v>83</v>
      </c>
      <c r="AY94" s="18" t="s">
        <v>135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80</v>
      </c>
      <c r="BK94" s="219">
        <f>ROUND(I94*H94,2)</f>
        <v>0</v>
      </c>
      <c r="BL94" s="18" t="s">
        <v>142</v>
      </c>
      <c r="BM94" s="218" t="s">
        <v>697</v>
      </c>
    </row>
    <row r="95" s="2" customFormat="1">
      <c r="A95" s="39"/>
      <c r="B95" s="40"/>
      <c r="C95" s="41"/>
      <c r="D95" s="220" t="s">
        <v>144</v>
      </c>
      <c r="E95" s="41"/>
      <c r="F95" s="221" t="s">
        <v>572</v>
      </c>
      <c r="G95" s="41"/>
      <c r="H95" s="41"/>
      <c r="I95" s="222"/>
      <c r="J95" s="41"/>
      <c r="K95" s="41"/>
      <c r="L95" s="45"/>
      <c r="M95" s="223"/>
      <c r="N95" s="22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144</v>
      </c>
      <c r="AU95" s="18" t="s">
        <v>83</v>
      </c>
    </row>
    <row r="96" s="13" customFormat="1">
      <c r="A96" s="13"/>
      <c r="B96" s="225"/>
      <c r="C96" s="226"/>
      <c r="D96" s="227" t="s">
        <v>146</v>
      </c>
      <c r="E96" s="228" t="s">
        <v>19</v>
      </c>
      <c r="F96" s="229" t="s">
        <v>698</v>
      </c>
      <c r="G96" s="226"/>
      <c r="H96" s="228" t="s">
        <v>19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146</v>
      </c>
      <c r="AU96" s="235" t="s">
        <v>83</v>
      </c>
      <c r="AV96" s="13" t="s">
        <v>80</v>
      </c>
      <c r="AW96" s="13" t="s">
        <v>33</v>
      </c>
      <c r="AX96" s="13" t="s">
        <v>72</v>
      </c>
      <c r="AY96" s="235" t="s">
        <v>135</v>
      </c>
    </row>
    <row r="97" s="14" customFormat="1">
      <c r="A97" s="14"/>
      <c r="B97" s="236"/>
      <c r="C97" s="237"/>
      <c r="D97" s="227" t="s">
        <v>146</v>
      </c>
      <c r="E97" s="238" t="s">
        <v>19</v>
      </c>
      <c r="F97" s="239" t="s">
        <v>699</v>
      </c>
      <c r="G97" s="237"/>
      <c r="H97" s="240">
        <v>2.7000000000000002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146</v>
      </c>
      <c r="AU97" s="246" t="s">
        <v>83</v>
      </c>
      <c r="AV97" s="14" t="s">
        <v>83</v>
      </c>
      <c r="AW97" s="14" t="s">
        <v>33</v>
      </c>
      <c r="AX97" s="14" t="s">
        <v>72</v>
      </c>
      <c r="AY97" s="246" t="s">
        <v>135</v>
      </c>
    </row>
    <row r="98" s="13" customFormat="1">
      <c r="A98" s="13"/>
      <c r="B98" s="225"/>
      <c r="C98" s="226"/>
      <c r="D98" s="227" t="s">
        <v>146</v>
      </c>
      <c r="E98" s="228" t="s">
        <v>19</v>
      </c>
      <c r="F98" s="229" t="s">
        <v>700</v>
      </c>
      <c r="G98" s="226"/>
      <c r="H98" s="228" t="s">
        <v>19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146</v>
      </c>
      <c r="AU98" s="235" t="s">
        <v>83</v>
      </c>
      <c r="AV98" s="13" t="s">
        <v>80</v>
      </c>
      <c r="AW98" s="13" t="s">
        <v>33</v>
      </c>
      <c r="AX98" s="13" t="s">
        <v>72</v>
      </c>
      <c r="AY98" s="235" t="s">
        <v>135</v>
      </c>
    </row>
    <row r="99" s="14" customFormat="1">
      <c r="A99" s="14"/>
      <c r="B99" s="236"/>
      <c r="C99" s="237"/>
      <c r="D99" s="227" t="s">
        <v>146</v>
      </c>
      <c r="E99" s="238" t="s">
        <v>19</v>
      </c>
      <c r="F99" s="239" t="s">
        <v>701</v>
      </c>
      <c r="G99" s="237"/>
      <c r="H99" s="240">
        <v>0.32500000000000001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146</v>
      </c>
      <c r="AU99" s="246" t="s">
        <v>83</v>
      </c>
      <c r="AV99" s="14" t="s">
        <v>83</v>
      </c>
      <c r="AW99" s="14" t="s">
        <v>33</v>
      </c>
      <c r="AX99" s="14" t="s">
        <v>72</v>
      </c>
      <c r="AY99" s="246" t="s">
        <v>135</v>
      </c>
    </row>
    <row r="100" s="13" customFormat="1">
      <c r="A100" s="13"/>
      <c r="B100" s="225"/>
      <c r="C100" s="226"/>
      <c r="D100" s="227" t="s">
        <v>146</v>
      </c>
      <c r="E100" s="228" t="s">
        <v>19</v>
      </c>
      <c r="F100" s="229" t="s">
        <v>702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146</v>
      </c>
      <c r="AU100" s="235" t="s">
        <v>83</v>
      </c>
      <c r="AV100" s="13" t="s">
        <v>80</v>
      </c>
      <c r="AW100" s="13" t="s">
        <v>33</v>
      </c>
      <c r="AX100" s="13" t="s">
        <v>72</v>
      </c>
      <c r="AY100" s="235" t="s">
        <v>135</v>
      </c>
    </row>
    <row r="101" s="14" customFormat="1">
      <c r="A101" s="14"/>
      <c r="B101" s="236"/>
      <c r="C101" s="237"/>
      <c r="D101" s="227" t="s">
        <v>146</v>
      </c>
      <c r="E101" s="238" t="s">
        <v>19</v>
      </c>
      <c r="F101" s="239" t="s">
        <v>703</v>
      </c>
      <c r="G101" s="237"/>
      <c r="H101" s="240">
        <v>0.29999999999999999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146</v>
      </c>
      <c r="AU101" s="246" t="s">
        <v>83</v>
      </c>
      <c r="AV101" s="14" t="s">
        <v>83</v>
      </c>
      <c r="AW101" s="14" t="s">
        <v>33</v>
      </c>
      <c r="AX101" s="14" t="s">
        <v>72</v>
      </c>
      <c r="AY101" s="246" t="s">
        <v>135</v>
      </c>
    </row>
    <row r="102" s="15" customFormat="1">
      <c r="A102" s="15"/>
      <c r="B102" s="247"/>
      <c r="C102" s="248"/>
      <c r="D102" s="227" t="s">
        <v>146</v>
      </c>
      <c r="E102" s="249" t="s">
        <v>19</v>
      </c>
      <c r="F102" s="250" t="s">
        <v>149</v>
      </c>
      <c r="G102" s="248"/>
      <c r="H102" s="251">
        <v>3.3250000000000002</v>
      </c>
      <c r="I102" s="252"/>
      <c r="J102" s="248"/>
      <c r="K102" s="248"/>
      <c r="L102" s="253"/>
      <c r="M102" s="254"/>
      <c r="N102" s="255"/>
      <c r="O102" s="255"/>
      <c r="P102" s="255"/>
      <c r="Q102" s="255"/>
      <c r="R102" s="255"/>
      <c r="S102" s="255"/>
      <c r="T102" s="256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7" t="s">
        <v>146</v>
      </c>
      <c r="AU102" s="257" t="s">
        <v>83</v>
      </c>
      <c r="AV102" s="15" t="s">
        <v>142</v>
      </c>
      <c r="AW102" s="15" t="s">
        <v>33</v>
      </c>
      <c r="AX102" s="15" t="s">
        <v>80</v>
      </c>
      <c r="AY102" s="257" t="s">
        <v>135</v>
      </c>
    </row>
    <row r="103" s="12" customFormat="1" ht="22.8" customHeight="1">
      <c r="A103" s="12"/>
      <c r="B103" s="191"/>
      <c r="C103" s="192"/>
      <c r="D103" s="193" t="s">
        <v>71</v>
      </c>
      <c r="E103" s="205" t="s">
        <v>157</v>
      </c>
      <c r="F103" s="205" t="s">
        <v>417</v>
      </c>
      <c r="G103" s="192"/>
      <c r="H103" s="192"/>
      <c r="I103" s="195"/>
      <c r="J103" s="206">
        <f>BK103</f>
        <v>0</v>
      </c>
      <c r="K103" s="192"/>
      <c r="L103" s="197"/>
      <c r="M103" s="198"/>
      <c r="N103" s="199"/>
      <c r="O103" s="199"/>
      <c r="P103" s="200">
        <f>SUM(P104:P123)</f>
        <v>0</v>
      </c>
      <c r="Q103" s="199"/>
      <c r="R103" s="200">
        <f>SUM(R104:R123)</f>
        <v>10.5151512</v>
      </c>
      <c r="S103" s="199"/>
      <c r="T103" s="201">
        <f>SUM(T104:T123)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2" t="s">
        <v>80</v>
      </c>
      <c r="AT103" s="203" t="s">
        <v>71</v>
      </c>
      <c r="AU103" s="203" t="s">
        <v>80</v>
      </c>
      <c r="AY103" s="202" t="s">
        <v>135</v>
      </c>
      <c r="BK103" s="204">
        <f>SUM(BK104:BK123)</f>
        <v>0</v>
      </c>
    </row>
    <row r="104" s="2" customFormat="1" ht="49.05" customHeight="1">
      <c r="A104" s="39"/>
      <c r="B104" s="40"/>
      <c r="C104" s="207" t="s">
        <v>157</v>
      </c>
      <c r="D104" s="207" t="s">
        <v>137</v>
      </c>
      <c r="E104" s="208" t="s">
        <v>704</v>
      </c>
      <c r="F104" s="209" t="s">
        <v>705</v>
      </c>
      <c r="G104" s="210" t="s">
        <v>152</v>
      </c>
      <c r="H104" s="211">
        <v>3.4399999999999999</v>
      </c>
      <c r="I104" s="212"/>
      <c r="J104" s="213">
        <f>ROUND(I104*H104,2)</f>
        <v>0</v>
      </c>
      <c r="K104" s="209" t="s">
        <v>141</v>
      </c>
      <c r="L104" s="45"/>
      <c r="M104" s="214" t="s">
        <v>19</v>
      </c>
      <c r="N104" s="215" t="s">
        <v>43</v>
      </c>
      <c r="O104" s="85"/>
      <c r="P104" s="216">
        <f>O104*H104</f>
        <v>0</v>
      </c>
      <c r="Q104" s="216">
        <v>3.0567299999999999</v>
      </c>
      <c r="R104" s="216">
        <f>Q104*H104</f>
        <v>10.5151512</v>
      </c>
      <c r="S104" s="216">
        <v>0</v>
      </c>
      <c r="T104" s="217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8" t="s">
        <v>142</v>
      </c>
      <c r="AT104" s="218" t="s">
        <v>137</v>
      </c>
      <c r="AU104" s="218" t="s">
        <v>83</v>
      </c>
      <c r="AY104" s="18" t="s">
        <v>135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8" t="s">
        <v>80</v>
      </c>
      <c r="BK104" s="219">
        <f>ROUND(I104*H104,2)</f>
        <v>0</v>
      </c>
      <c r="BL104" s="18" t="s">
        <v>142</v>
      </c>
      <c r="BM104" s="218" t="s">
        <v>706</v>
      </c>
    </row>
    <row r="105" s="2" customFormat="1">
      <c r="A105" s="39"/>
      <c r="B105" s="40"/>
      <c r="C105" s="41"/>
      <c r="D105" s="220" t="s">
        <v>144</v>
      </c>
      <c r="E105" s="41"/>
      <c r="F105" s="221" t="s">
        <v>707</v>
      </c>
      <c r="G105" s="41"/>
      <c r="H105" s="41"/>
      <c r="I105" s="222"/>
      <c r="J105" s="41"/>
      <c r="K105" s="41"/>
      <c r="L105" s="45"/>
      <c r="M105" s="223"/>
      <c r="N105" s="224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144</v>
      </c>
      <c r="AU105" s="18" t="s">
        <v>83</v>
      </c>
    </row>
    <row r="106" s="13" customFormat="1">
      <c r="A106" s="13"/>
      <c r="B106" s="225"/>
      <c r="C106" s="226"/>
      <c r="D106" s="227" t="s">
        <v>146</v>
      </c>
      <c r="E106" s="228" t="s">
        <v>19</v>
      </c>
      <c r="F106" s="229" t="s">
        <v>708</v>
      </c>
      <c r="G106" s="226"/>
      <c r="H106" s="228" t="s">
        <v>19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146</v>
      </c>
      <c r="AU106" s="235" t="s">
        <v>83</v>
      </c>
      <c r="AV106" s="13" t="s">
        <v>80</v>
      </c>
      <c r="AW106" s="13" t="s">
        <v>33</v>
      </c>
      <c r="AX106" s="13" t="s">
        <v>72</v>
      </c>
      <c r="AY106" s="235" t="s">
        <v>135</v>
      </c>
    </row>
    <row r="107" s="14" customFormat="1">
      <c r="A107" s="14"/>
      <c r="B107" s="236"/>
      <c r="C107" s="237"/>
      <c r="D107" s="227" t="s">
        <v>146</v>
      </c>
      <c r="E107" s="238" t="s">
        <v>19</v>
      </c>
      <c r="F107" s="239" t="s">
        <v>709</v>
      </c>
      <c r="G107" s="237"/>
      <c r="H107" s="240">
        <v>3.4399999999999999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146</v>
      </c>
      <c r="AU107" s="246" t="s">
        <v>83</v>
      </c>
      <c r="AV107" s="14" t="s">
        <v>83</v>
      </c>
      <c r="AW107" s="14" t="s">
        <v>33</v>
      </c>
      <c r="AX107" s="14" t="s">
        <v>72</v>
      </c>
      <c r="AY107" s="246" t="s">
        <v>135</v>
      </c>
    </row>
    <row r="108" s="15" customFormat="1">
      <c r="A108" s="15"/>
      <c r="B108" s="247"/>
      <c r="C108" s="248"/>
      <c r="D108" s="227" t="s">
        <v>146</v>
      </c>
      <c r="E108" s="249" t="s">
        <v>19</v>
      </c>
      <c r="F108" s="250" t="s">
        <v>149</v>
      </c>
      <c r="G108" s="248"/>
      <c r="H108" s="251">
        <v>3.4399999999999999</v>
      </c>
      <c r="I108" s="252"/>
      <c r="J108" s="248"/>
      <c r="K108" s="248"/>
      <c r="L108" s="253"/>
      <c r="M108" s="254"/>
      <c r="N108" s="255"/>
      <c r="O108" s="255"/>
      <c r="P108" s="255"/>
      <c r="Q108" s="255"/>
      <c r="R108" s="255"/>
      <c r="S108" s="255"/>
      <c r="T108" s="256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T108" s="257" t="s">
        <v>146</v>
      </c>
      <c r="AU108" s="257" t="s">
        <v>83</v>
      </c>
      <c r="AV108" s="15" t="s">
        <v>142</v>
      </c>
      <c r="AW108" s="15" t="s">
        <v>33</v>
      </c>
      <c r="AX108" s="15" t="s">
        <v>80</v>
      </c>
      <c r="AY108" s="257" t="s">
        <v>135</v>
      </c>
    </row>
    <row r="109" s="2" customFormat="1" ht="49.05" customHeight="1">
      <c r="A109" s="39"/>
      <c r="B109" s="40"/>
      <c r="C109" s="207" t="s">
        <v>142</v>
      </c>
      <c r="D109" s="207" t="s">
        <v>137</v>
      </c>
      <c r="E109" s="208" t="s">
        <v>710</v>
      </c>
      <c r="F109" s="209" t="s">
        <v>711</v>
      </c>
      <c r="G109" s="210" t="s">
        <v>152</v>
      </c>
      <c r="H109" s="211">
        <v>3.4399999999999999</v>
      </c>
      <c r="I109" s="212"/>
      <c r="J109" s="213">
        <f>ROUND(I109*H109,2)</f>
        <v>0</v>
      </c>
      <c r="K109" s="209" t="s">
        <v>141</v>
      </c>
      <c r="L109" s="45"/>
      <c r="M109" s="214" t="s">
        <v>19</v>
      </c>
      <c r="N109" s="215" t="s">
        <v>43</v>
      </c>
      <c r="O109" s="85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142</v>
      </c>
      <c r="AT109" s="218" t="s">
        <v>137</v>
      </c>
      <c r="AU109" s="218" t="s">
        <v>83</v>
      </c>
      <c r="AY109" s="18" t="s">
        <v>135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80</v>
      </c>
      <c r="BK109" s="219">
        <f>ROUND(I109*H109,2)</f>
        <v>0</v>
      </c>
      <c r="BL109" s="18" t="s">
        <v>142</v>
      </c>
      <c r="BM109" s="218" t="s">
        <v>712</v>
      </c>
    </row>
    <row r="110" s="2" customFormat="1">
      <c r="A110" s="39"/>
      <c r="B110" s="40"/>
      <c r="C110" s="41"/>
      <c r="D110" s="220" t="s">
        <v>144</v>
      </c>
      <c r="E110" s="41"/>
      <c r="F110" s="221" t="s">
        <v>713</v>
      </c>
      <c r="G110" s="41"/>
      <c r="H110" s="41"/>
      <c r="I110" s="222"/>
      <c r="J110" s="41"/>
      <c r="K110" s="41"/>
      <c r="L110" s="45"/>
      <c r="M110" s="223"/>
      <c r="N110" s="22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144</v>
      </c>
      <c r="AU110" s="18" t="s">
        <v>83</v>
      </c>
    </row>
    <row r="111" s="13" customFormat="1">
      <c r="A111" s="13"/>
      <c r="B111" s="225"/>
      <c r="C111" s="226"/>
      <c r="D111" s="227" t="s">
        <v>146</v>
      </c>
      <c r="E111" s="228" t="s">
        <v>19</v>
      </c>
      <c r="F111" s="229" t="s">
        <v>708</v>
      </c>
      <c r="G111" s="226"/>
      <c r="H111" s="228" t="s">
        <v>19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146</v>
      </c>
      <c r="AU111" s="235" t="s">
        <v>83</v>
      </c>
      <c r="AV111" s="13" t="s">
        <v>80</v>
      </c>
      <c r="AW111" s="13" t="s">
        <v>33</v>
      </c>
      <c r="AX111" s="13" t="s">
        <v>72</v>
      </c>
      <c r="AY111" s="235" t="s">
        <v>135</v>
      </c>
    </row>
    <row r="112" s="14" customFormat="1">
      <c r="A112" s="14"/>
      <c r="B112" s="236"/>
      <c r="C112" s="237"/>
      <c r="D112" s="227" t="s">
        <v>146</v>
      </c>
      <c r="E112" s="238" t="s">
        <v>19</v>
      </c>
      <c r="F112" s="239" t="s">
        <v>709</v>
      </c>
      <c r="G112" s="237"/>
      <c r="H112" s="240">
        <v>3.4399999999999999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146</v>
      </c>
      <c r="AU112" s="246" t="s">
        <v>83</v>
      </c>
      <c r="AV112" s="14" t="s">
        <v>83</v>
      </c>
      <c r="AW112" s="14" t="s">
        <v>33</v>
      </c>
      <c r="AX112" s="14" t="s">
        <v>72</v>
      </c>
      <c r="AY112" s="246" t="s">
        <v>135</v>
      </c>
    </row>
    <row r="113" s="15" customFormat="1">
      <c r="A113" s="15"/>
      <c r="B113" s="247"/>
      <c r="C113" s="248"/>
      <c r="D113" s="227" t="s">
        <v>146</v>
      </c>
      <c r="E113" s="249" t="s">
        <v>19</v>
      </c>
      <c r="F113" s="250" t="s">
        <v>149</v>
      </c>
      <c r="G113" s="248"/>
      <c r="H113" s="251">
        <v>3.4399999999999999</v>
      </c>
      <c r="I113" s="252"/>
      <c r="J113" s="248"/>
      <c r="K113" s="248"/>
      <c r="L113" s="253"/>
      <c r="M113" s="254"/>
      <c r="N113" s="255"/>
      <c r="O113" s="255"/>
      <c r="P113" s="255"/>
      <c r="Q113" s="255"/>
      <c r="R113" s="255"/>
      <c r="S113" s="255"/>
      <c r="T113" s="256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7" t="s">
        <v>146</v>
      </c>
      <c r="AU113" s="257" t="s">
        <v>83</v>
      </c>
      <c r="AV113" s="15" t="s">
        <v>142</v>
      </c>
      <c r="AW113" s="15" t="s">
        <v>33</v>
      </c>
      <c r="AX113" s="15" t="s">
        <v>80</v>
      </c>
      <c r="AY113" s="257" t="s">
        <v>135</v>
      </c>
    </row>
    <row r="114" s="2" customFormat="1" ht="49.05" customHeight="1">
      <c r="A114" s="39"/>
      <c r="B114" s="40"/>
      <c r="C114" s="207" t="s">
        <v>170</v>
      </c>
      <c r="D114" s="207" t="s">
        <v>137</v>
      </c>
      <c r="E114" s="208" t="s">
        <v>714</v>
      </c>
      <c r="F114" s="209" t="s">
        <v>715</v>
      </c>
      <c r="G114" s="210" t="s">
        <v>246</v>
      </c>
      <c r="H114" s="211">
        <v>35.280000000000001</v>
      </c>
      <c r="I114" s="212"/>
      <c r="J114" s="213">
        <f>ROUND(I114*H114,2)</f>
        <v>0</v>
      </c>
      <c r="K114" s="209" t="s">
        <v>141</v>
      </c>
      <c r="L114" s="45"/>
      <c r="M114" s="214" t="s">
        <v>19</v>
      </c>
      <c r="N114" s="215" t="s">
        <v>43</v>
      </c>
      <c r="O114" s="85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8" t="s">
        <v>142</v>
      </c>
      <c r="AT114" s="218" t="s">
        <v>137</v>
      </c>
      <c r="AU114" s="218" t="s">
        <v>83</v>
      </c>
      <c r="AY114" s="18" t="s">
        <v>135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80</v>
      </c>
      <c r="BK114" s="219">
        <f>ROUND(I114*H114,2)</f>
        <v>0</v>
      </c>
      <c r="BL114" s="18" t="s">
        <v>142</v>
      </c>
      <c r="BM114" s="218" t="s">
        <v>716</v>
      </c>
    </row>
    <row r="115" s="2" customFormat="1">
      <c r="A115" s="39"/>
      <c r="B115" s="40"/>
      <c r="C115" s="41"/>
      <c r="D115" s="220" t="s">
        <v>144</v>
      </c>
      <c r="E115" s="41"/>
      <c r="F115" s="221" t="s">
        <v>717</v>
      </c>
      <c r="G115" s="41"/>
      <c r="H115" s="41"/>
      <c r="I115" s="222"/>
      <c r="J115" s="41"/>
      <c r="K115" s="41"/>
      <c r="L115" s="45"/>
      <c r="M115" s="223"/>
      <c r="N115" s="224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144</v>
      </c>
      <c r="AU115" s="18" t="s">
        <v>83</v>
      </c>
    </row>
    <row r="116" s="13" customFormat="1">
      <c r="A116" s="13"/>
      <c r="B116" s="225"/>
      <c r="C116" s="226"/>
      <c r="D116" s="227" t="s">
        <v>146</v>
      </c>
      <c r="E116" s="228" t="s">
        <v>19</v>
      </c>
      <c r="F116" s="229" t="s">
        <v>718</v>
      </c>
      <c r="G116" s="226"/>
      <c r="H116" s="228" t="s">
        <v>19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146</v>
      </c>
      <c r="AU116" s="235" t="s">
        <v>83</v>
      </c>
      <c r="AV116" s="13" t="s">
        <v>80</v>
      </c>
      <c r="AW116" s="13" t="s">
        <v>33</v>
      </c>
      <c r="AX116" s="13" t="s">
        <v>72</v>
      </c>
      <c r="AY116" s="235" t="s">
        <v>135</v>
      </c>
    </row>
    <row r="117" s="14" customFormat="1">
      <c r="A117" s="14"/>
      <c r="B117" s="236"/>
      <c r="C117" s="237"/>
      <c r="D117" s="227" t="s">
        <v>146</v>
      </c>
      <c r="E117" s="238" t="s">
        <v>19</v>
      </c>
      <c r="F117" s="239" t="s">
        <v>719</v>
      </c>
      <c r="G117" s="237"/>
      <c r="H117" s="240">
        <v>35.280000000000001</v>
      </c>
      <c r="I117" s="241"/>
      <c r="J117" s="237"/>
      <c r="K117" s="237"/>
      <c r="L117" s="242"/>
      <c r="M117" s="243"/>
      <c r="N117" s="244"/>
      <c r="O117" s="244"/>
      <c r="P117" s="244"/>
      <c r="Q117" s="244"/>
      <c r="R117" s="244"/>
      <c r="S117" s="244"/>
      <c r="T117" s="24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6" t="s">
        <v>146</v>
      </c>
      <c r="AU117" s="246" t="s">
        <v>83</v>
      </c>
      <c r="AV117" s="14" t="s">
        <v>83</v>
      </c>
      <c r="AW117" s="14" t="s">
        <v>33</v>
      </c>
      <c r="AX117" s="14" t="s">
        <v>72</v>
      </c>
      <c r="AY117" s="246" t="s">
        <v>135</v>
      </c>
    </row>
    <row r="118" s="15" customFormat="1">
      <c r="A118" s="15"/>
      <c r="B118" s="247"/>
      <c r="C118" s="248"/>
      <c r="D118" s="227" t="s">
        <v>146</v>
      </c>
      <c r="E118" s="249" t="s">
        <v>19</v>
      </c>
      <c r="F118" s="250" t="s">
        <v>149</v>
      </c>
      <c r="G118" s="248"/>
      <c r="H118" s="251">
        <v>35.280000000000001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7" t="s">
        <v>146</v>
      </c>
      <c r="AU118" s="257" t="s">
        <v>83</v>
      </c>
      <c r="AV118" s="15" t="s">
        <v>142</v>
      </c>
      <c r="AW118" s="15" t="s">
        <v>33</v>
      </c>
      <c r="AX118" s="15" t="s">
        <v>80</v>
      </c>
      <c r="AY118" s="257" t="s">
        <v>135</v>
      </c>
    </row>
    <row r="119" s="2" customFormat="1" ht="49.05" customHeight="1">
      <c r="A119" s="39"/>
      <c r="B119" s="40"/>
      <c r="C119" s="207" t="s">
        <v>177</v>
      </c>
      <c r="D119" s="207" t="s">
        <v>137</v>
      </c>
      <c r="E119" s="208" t="s">
        <v>720</v>
      </c>
      <c r="F119" s="209" t="s">
        <v>721</v>
      </c>
      <c r="G119" s="210" t="s">
        <v>246</v>
      </c>
      <c r="H119" s="211">
        <v>5.2000000000000002</v>
      </c>
      <c r="I119" s="212"/>
      <c r="J119" s="213">
        <f>ROUND(I119*H119,2)</f>
        <v>0</v>
      </c>
      <c r="K119" s="209" t="s">
        <v>141</v>
      </c>
      <c r="L119" s="45"/>
      <c r="M119" s="214" t="s">
        <v>19</v>
      </c>
      <c r="N119" s="215" t="s">
        <v>43</v>
      </c>
      <c r="O119" s="85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8" t="s">
        <v>142</v>
      </c>
      <c r="AT119" s="218" t="s">
        <v>137</v>
      </c>
      <c r="AU119" s="218" t="s">
        <v>83</v>
      </c>
      <c r="AY119" s="18" t="s">
        <v>135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80</v>
      </c>
      <c r="BK119" s="219">
        <f>ROUND(I119*H119,2)</f>
        <v>0</v>
      </c>
      <c r="BL119" s="18" t="s">
        <v>142</v>
      </c>
      <c r="BM119" s="218" t="s">
        <v>722</v>
      </c>
    </row>
    <row r="120" s="2" customFormat="1">
      <c r="A120" s="39"/>
      <c r="B120" s="40"/>
      <c r="C120" s="41"/>
      <c r="D120" s="220" t="s">
        <v>144</v>
      </c>
      <c r="E120" s="41"/>
      <c r="F120" s="221" t="s">
        <v>723</v>
      </c>
      <c r="G120" s="41"/>
      <c r="H120" s="41"/>
      <c r="I120" s="222"/>
      <c r="J120" s="41"/>
      <c r="K120" s="41"/>
      <c r="L120" s="45"/>
      <c r="M120" s="223"/>
      <c r="N120" s="224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144</v>
      </c>
      <c r="AU120" s="18" t="s">
        <v>83</v>
      </c>
    </row>
    <row r="121" s="13" customFormat="1">
      <c r="A121" s="13"/>
      <c r="B121" s="225"/>
      <c r="C121" s="226"/>
      <c r="D121" s="227" t="s">
        <v>146</v>
      </c>
      <c r="E121" s="228" t="s">
        <v>19</v>
      </c>
      <c r="F121" s="229" t="s">
        <v>724</v>
      </c>
      <c r="G121" s="226"/>
      <c r="H121" s="228" t="s">
        <v>19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146</v>
      </c>
      <c r="AU121" s="235" t="s">
        <v>83</v>
      </c>
      <c r="AV121" s="13" t="s">
        <v>80</v>
      </c>
      <c r="AW121" s="13" t="s">
        <v>33</v>
      </c>
      <c r="AX121" s="13" t="s">
        <v>72</v>
      </c>
      <c r="AY121" s="235" t="s">
        <v>135</v>
      </c>
    </row>
    <row r="122" s="14" customFormat="1">
      <c r="A122" s="14"/>
      <c r="B122" s="236"/>
      <c r="C122" s="237"/>
      <c r="D122" s="227" t="s">
        <v>146</v>
      </c>
      <c r="E122" s="238" t="s">
        <v>19</v>
      </c>
      <c r="F122" s="239" t="s">
        <v>725</v>
      </c>
      <c r="G122" s="237"/>
      <c r="H122" s="240">
        <v>5.2000000000000002</v>
      </c>
      <c r="I122" s="241"/>
      <c r="J122" s="237"/>
      <c r="K122" s="237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146</v>
      </c>
      <c r="AU122" s="246" t="s">
        <v>83</v>
      </c>
      <c r="AV122" s="14" t="s">
        <v>83</v>
      </c>
      <c r="AW122" s="14" t="s">
        <v>33</v>
      </c>
      <c r="AX122" s="14" t="s">
        <v>72</v>
      </c>
      <c r="AY122" s="246" t="s">
        <v>135</v>
      </c>
    </row>
    <row r="123" s="15" customFormat="1">
      <c r="A123" s="15"/>
      <c r="B123" s="247"/>
      <c r="C123" s="248"/>
      <c r="D123" s="227" t="s">
        <v>146</v>
      </c>
      <c r="E123" s="249" t="s">
        <v>19</v>
      </c>
      <c r="F123" s="250" t="s">
        <v>149</v>
      </c>
      <c r="G123" s="248"/>
      <c r="H123" s="251">
        <v>5.2000000000000002</v>
      </c>
      <c r="I123" s="252"/>
      <c r="J123" s="248"/>
      <c r="K123" s="248"/>
      <c r="L123" s="253"/>
      <c r="M123" s="254"/>
      <c r="N123" s="255"/>
      <c r="O123" s="255"/>
      <c r="P123" s="255"/>
      <c r="Q123" s="255"/>
      <c r="R123" s="255"/>
      <c r="S123" s="255"/>
      <c r="T123" s="25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7" t="s">
        <v>146</v>
      </c>
      <c r="AU123" s="257" t="s">
        <v>83</v>
      </c>
      <c r="AV123" s="15" t="s">
        <v>142</v>
      </c>
      <c r="AW123" s="15" t="s">
        <v>33</v>
      </c>
      <c r="AX123" s="15" t="s">
        <v>80</v>
      </c>
      <c r="AY123" s="257" t="s">
        <v>135</v>
      </c>
    </row>
    <row r="124" s="12" customFormat="1" ht="22.8" customHeight="1">
      <c r="A124" s="12"/>
      <c r="B124" s="191"/>
      <c r="C124" s="192"/>
      <c r="D124" s="193" t="s">
        <v>71</v>
      </c>
      <c r="E124" s="205" t="s">
        <v>142</v>
      </c>
      <c r="F124" s="205" t="s">
        <v>317</v>
      </c>
      <c r="G124" s="192"/>
      <c r="H124" s="192"/>
      <c r="I124" s="195"/>
      <c r="J124" s="206">
        <f>BK124</f>
        <v>0</v>
      </c>
      <c r="K124" s="192"/>
      <c r="L124" s="197"/>
      <c r="M124" s="198"/>
      <c r="N124" s="199"/>
      <c r="O124" s="199"/>
      <c r="P124" s="200">
        <f>SUM(P125:P129)</f>
        <v>0</v>
      </c>
      <c r="Q124" s="199"/>
      <c r="R124" s="200">
        <f>SUM(R125:R129)</f>
        <v>17.708850900000002</v>
      </c>
      <c r="S124" s="199"/>
      <c r="T124" s="201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2" t="s">
        <v>80</v>
      </c>
      <c r="AT124" s="203" t="s">
        <v>71</v>
      </c>
      <c r="AU124" s="203" t="s">
        <v>80</v>
      </c>
      <c r="AY124" s="202" t="s">
        <v>135</v>
      </c>
      <c r="BK124" s="204">
        <f>SUM(BK125:BK129)</f>
        <v>0</v>
      </c>
    </row>
    <row r="125" s="2" customFormat="1" ht="44.25" customHeight="1">
      <c r="A125" s="39"/>
      <c r="B125" s="40"/>
      <c r="C125" s="207" t="s">
        <v>183</v>
      </c>
      <c r="D125" s="207" t="s">
        <v>137</v>
      </c>
      <c r="E125" s="208" t="s">
        <v>726</v>
      </c>
      <c r="F125" s="209" t="s">
        <v>727</v>
      </c>
      <c r="G125" s="210" t="s">
        <v>140</v>
      </c>
      <c r="H125" s="211">
        <v>22.489999999999998</v>
      </c>
      <c r="I125" s="212"/>
      <c r="J125" s="213">
        <f>ROUND(I125*H125,2)</f>
        <v>0</v>
      </c>
      <c r="K125" s="209" t="s">
        <v>141</v>
      </c>
      <c r="L125" s="45"/>
      <c r="M125" s="214" t="s">
        <v>19</v>
      </c>
      <c r="N125" s="215" t="s">
        <v>43</v>
      </c>
      <c r="O125" s="85"/>
      <c r="P125" s="216">
        <f>O125*H125</f>
        <v>0</v>
      </c>
      <c r="Q125" s="216">
        <v>0.78741000000000005</v>
      </c>
      <c r="R125" s="216">
        <f>Q125*H125</f>
        <v>17.708850900000002</v>
      </c>
      <c r="S125" s="216">
        <v>0</v>
      </c>
      <c r="T125" s="21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8" t="s">
        <v>142</v>
      </c>
      <c r="AT125" s="218" t="s">
        <v>137</v>
      </c>
      <c r="AU125" s="218" t="s">
        <v>83</v>
      </c>
      <c r="AY125" s="18" t="s">
        <v>135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8" t="s">
        <v>80</v>
      </c>
      <c r="BK125" s="219">
        <f>ROUND(I125*H125,2)</f>
        <v>0</v>
      </c>
      <c r="BL125" s="18" t="s">
        <v>142</v>
      </c>
      <c r="BM125" s="218" t="s">
        <v>728</v>
      </c>
    </row>
    <row r="126" s="2" customFormat="1">
      <c r="A126" s="39"/>
      <c r="B126" s="40"/>
      <c r="C126" s="41"/>
      <c r="D126" s="220" t="s">
        <v>144</v>
      </c>
      <c r="E126" s="41"/>
      <c r="F126" s="221" t="s">
        <v>729</v>
      </c>
      <c r="G126" s="41"/>
      <c r="H126" s="41"/>
      <c r="I126" s="222"/>
      <c r="J126" s="41"/>
      <c r="K126" s="41"/>
      <c r="L126" s="45"/>
      <c r="M126" s="223"/>
      <c r="N126" s="224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144</v>
      </c>
      <c r="AU126" s="18" t="s">
        <v>83</v>
      </c>
    </row>
    <row r="127" s="13" customFormat="1">
      <c r="A127" s="13"/>
      <c r="B127" s="225"/>
      <c r="C127" s="226"/>
      <c r="D127" s="227" t="s">
        <v>146</v>
      </c>
      <c r="E127" s="228" t="s">
        <v>19</v>
      </c>
      <c r="F127" s="229" t="s">
        <v>730</v>
      </c>
      <c r="G127" s="226"/>
      <c r="H127" s="228" t="s">
        <v>19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146</v>
      </c>
      <c r="AU127" s="235" t="s">
        <v>83</v>
      </c>
      <c r="AV127" s="13" t="s">
        <v>80</v>
      </c>
      <c r="AW127" s="13" t="s">
        <v>33</v>
      </c>
      <c r="AX127" s="13" t="s">
        <v>72</v>
      </c>
      <c r="AY127" s="235" t="s">
        <v>135</v>
      </c>
    </row>
    <row r="128" s="14" customFormat="1">
      <c r="A128" s="14"/>
      <c r="B128" s="236"/>
      <c r="C128" s="237"/>
      <c r="D128" s="227" t="s">
        <v>146</v>
      </c>
      <c r="E128" s="238" t="s">
        <v>19</v>
      </c>
      <c r="F128" s="239" t="s">
        <v>731</v>
      </c>
      <c r="G128" s="237"/>
      <c r="H128" s="240">
        <v>22.489999999999998</v>
      </c>
      <c r="I128" s="241"/>
      <c r="J128" s="237"/>
      <c r="K128" s="237"/>
      <c r="L128" s="242"/>
      <c r="M128" s="243"/>
      <c r="N128" s="244"/>
      <c r="O128" s="244"/>
      <c r="P128" s="244"/>
      <c r="Q128" s="244"/>
      <c r="R128" s="244"/>
      <c r="S128" s="244"/>
      <c r="T128" s="24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6" t="s">
        <v>146</v>
      </c>
      <c r="AU128" s="246" t="s">
        <v>83</v>
      </c>
      <c r="AV128" s="14" t="s">
        <v>83</v>
      </c>
      <c r="AW128" s="14" t="s">
        <v>33</v>
      </c>
      <c r="AX128" s="14" t="s">
        <v>72</v>
      </c>
      <c r="AY128" s="246" t="s">
        <v>135</v>
      </c>
    </row>
    <row r="129" s="15" customFormat="1">
      <c r="A129" s="15"/>
      <c r="B129" s="247"/>
      <c r="C129" s="248"/>
      <c r="D129" s="227" t="s">
        <v>146</v>
      </c>
      <c r="E129" s="249" t="s">
        <v>19</v>
      </c>
      <c r="F129" s="250" t="s">
        <v>149</v>
      </c>
      <c r="G129" s="248"/>
      <c r="H129" s="251">
        <v>22.489999999999998</v>
      </c>
      <c r="I129" s="252"/>
      <c r="J129" s="248"/>
      <c r="K129" s="248"/>
      <c r="L129" s="253"/>
      <c r="M129" s="254"/>
      <c r="N129" s="255"/>
      <c r="O129" s="255"/>
      <c r="P129" s="255"/>
      <c r="Q129" s="255"/>
      <c r="R129" s="255"/>
      <c r="S129" s="255"/>
      <c r="T129" s="256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7" t="s">
        <v>146</v>
      </c>
      <c r="AU129" s="257" t="s">
        <v>83</v>
      </c>
      <c r="AV129" s="15" t="s">
        <v>142</v>
      </c>
      <c r="AW129" s="15" t="s">
        <v>33</v>
      </c>
      <c r="AX129" s="15" t="s">
        <v>80</v>
      </c>
      <c r="AY129" s="257" t="s">
        <v>135</v>
      </c>
    </row>
    <row r="130" s="12" customFormat="1" ht="22.8" customHeight="1">
      <c r="A130" s="12"/>
      <c r="B130" s="191"/>
      <c r="C130" s="192"/>
      <c r="D130" s="193" t="s">
        <v>71</v>
      </c>
      <c r="E130" s="205" t="s">
        <v>231</v>
      </c>
      <c r="F130" s="205" t="s">
        <v>232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SUM(P131:P132)</f>
        <v>0</v>
      </c>
      <c r="Q130" s="199"/>
      <c r="R130" s="200">
        <f>SUM(R131:R132)</f>
        <v>0</v>
      </c>
      <c r="S130" s="199"/>
      <c r="T130" s="201">
        <f>SUM(T131:T132)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2" t="s">
        <v>80</v>
      </c>
      <c r="AT130" s="203" t="s">
        <v>71</v>
      </c>
      <c r="AU130" s="203" t="s">
        <v>80</v>
      </c>
      <c r="AY130" s="202" t="s">
        <v>135</v>
      </c>
      <c r="BK130" s="204">
        <f>SUM(BK131:BK132)</f>
        <v>0</v>
      </c>
    </row>
    <row r="131" s="2" customFormat="1" ht="21.75" customHeight="1">
      <c r="A131" s="39"/>
      <c r="B131" s="40"/>
      <c r="C131" s="207" t="s">
        <v>189</v>
      </c>
      <c r="D131" s="207" t="s">
        <v>137</v>
      </c>
      <c r="E131" s="208" t="s">
        <v>234</v>
      </c>
      <c r="F131" s="209" t="s">
        <v>235</v>
      </c>
      <c r="G131" s="210" t="s">
        <v>236</v>
      </c>
      <c r="H131" s="211">
        <v>36.542999999999999</v>
      </c>
      <c r="I131" s="212"/>
      <c r="J131" s="213">
        <f>ROUND(I131*H131,2)</f>
        <v>0</v>
      </c>
      <c r="K131" s="209" t="s">
        <v>141</v>
      </c>
      <c r="L131" s="45"/>
      <c r="M131" s="214" t="s">
        <v>19</v>
      </c>
      <c r="N131" s="215" t="s">
        <v>43</v>
      </c>
      <c r="O131" s="85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8" t="s">
        <v>142</v>
      </c>
      <c r="AT131" s="218" t="s">
        <v>137</v>
      </c>
      <c r="AU131" s="218" t="s">
        <v>83</v>
      </c>
      <c r="AY131" s="18" t="s">
        <v>135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8" t="s">
        <v>80</v>
      </c>
      <c r="BK131" s="219">
        <f>ROUND(I131*H131,2)</f>
        <v>0</v>
      </c>
      <c r="BL131" s="18" t="s">
        <v>142</v>
      </c>
      <c r="BM131" s="218" t="s">
        <v>732</v>
      </c>
    </row>
    <row r="132" s="2" customFormat="1">
      <c r="A132" s="39"/>
      <c r="B132" s="40"/>
      <c r="C132" s="41"/>
      <c r="D132" s="220" t="s">
        <v>144</v>
      </c>
      <c r="E132" s="41"/>
      <c r="F132" s="221" t="s">
        <v>238</v>
      </c>
      <c r="G132" s="41"/>
      <c r="H132" s="41"/>
      <c r="I132" s="222"/>
      <c r="J132" s="41"/>
      <c r="K132" s="41"/>
      <c r="L132" s="45"/>
      <c r="M132" s="268"/>
      <c r="N132" s="269"/>
      <c r="O132" s="270"/>
      <c r="P132" s="270"/>
      <c r="Q132" s="270"/>
      <c r="R132" s="270"/>
      <c r="S132" s="270"/>
      <c r="T132" s="271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144</v>
      </c>
      <c r="AU132" s="18" t="s">
        <v>83</v>
      </c>
    </row>
    <row r="133" s="2" customFormat="1" ht="6.96" customHeight="1">
      <c r="A133" s="39"/>
      <c r="B133" s="60"/>
      <c r="C133" s="61"/>
      <c r="D133" s="61"/>
      <c r="E133" s="61"/>
      <c r="F133" s="61"/>
      <c r="G133" s="61"/>
      <c r="H133" s="61"/>
      <c r="I133" s="61"/>
      <c r="J133" s="61"/>
      <c r="K133" s="61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IGY8yKhY2uoXs2Hx5HAnVyp6iPvAa0k6UYNe+5JoYSwl2B0ZFUkuJwQNdvya1KgWjXG3fbq98zsFMi+p/rqMgQ==" hashValue="xiaMHn+/MCaj2ZXR9gTtpHI3YajhpdP3BCPPUI4ArmnZmnfgIxFymQuHsFlzgjAKoUSVFSneX09Yfr8wxM+Jlw==" algorithmName="SHA-512" password="D3A3"/>
  <autoFilter ref="C84:K13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182251101"/>
    <hyperlink ref="F95" r:id="rId2" display="https://podminky.urs.cz/item/CS_URS_2022_02/275315412"/>
    <hyperlink ref="F105" r:id="rId3" display="https://podminky.urs.cz/item/CS_URS_2022_02/326215212"/>
    <hyperlink ref="F110" r:id="rId4" display="https://podminky.urs.cz/item/CS_URS_2022_02/326215912"/>
    <hyperlink ref="F115" r:id="rId5" display="https://podminky.urs.cz/item/CS_URS_2022_02/326215921"/>
    <hyperlink ref="F120" r:id="rId6" display="https://podminky.urs.cz/item/CS_URS_2022_02/326215922"/>
    <hyperlink ref="F126" r:id="rId7" display="https://podminky.urs.cz/item/CS_URS_2022_02/465210122"/>
    <hyperlink ref="F132" r:id="rId8" display="https://podminky.urs.cz/item/CS_URS_2022_02/99833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Rybník Voříšek v k.ú. Rašovice u Hlasiva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733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26. 11. 2021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38</v>
      </c>
      <c r="E30" s="39"/>
      <c r="F30" s="39"/>
      <c r="G30" s="39"/>
      <c r="H30" s="39"/>
      <c r="I30" s="39"/>
      <c r="J30" s="147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5"/>
      <c r="E31" s="145"/>
      <c r="F31" s="145"/>
      <c r="G31" s="145"/>
      <c r="H31" s="145"/>
      <c r="I31" s="145"/>
      <c r="J31" s="145"/>
      <c r="K31" s="145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40</v>
      </c>
      <c r="G32" s="39"/>
      <c r="H32" s="39"/>
      <c r="I32" s="148" t="s">
        <v>39</v>
      </c>
      <c r="J32" s="148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9" t="s">
        <v>42</v>
      </c>
      <c r="E33" s="133" t="s">
        <v>43</v>
      </c>
      <c r="F33" s="150">
        <f>ROUND((SUM(BE85:BE191)),  2)</f>
        <v>0</v>
      </c>
      <c r="G33" s="39"/>
      <c r="H33" s="39"/>
      <c r="I33" s="151">
        <v>0.20999999999999999</v>
      </c>
      <c r="J33" s="150">
        <f>ROUND(((SUM(BE85:BE191))*I33),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50">
        <f>ROUND((SUM(BF85:BF191)),  2)</f>
        <v>0</v>
      </c>
      <c r="G34" s="39"/>
      <c r="H34" s="39"/>
      <c r="I34" s="151">
        <v>0.14999999999999999</v>
      </c>
      <c r="J34" s="150">
        <f>ROUND(((SUM(BF85:BF191))*I34),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50">
        <f>ROUND((SUM(BG85:BG191)),  2)</f>
        <v>0</v>
      </c>
      <c r="G35" s="39"/>
      <c r="H35" s="39"/>
      <c r="I35" s="151">
        <v>0.20999999999999999</v>
      </c>
      <c r="J35" s="150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50">
        <f>ROUND((SUM(BH85:BH191)),  2)</f>
        <v>0</v>
      </c>
      <c r="G36" s="39"/>
      <c r="H36" s="39"/>
      <c r="I36" s="151">
        <v>0.14999999999999999</v>
      </c>
      <c r="J36" s="150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50">
        <f>ROUND((SUM(BI85:BI191)),  2)</f>
        <v>0</v>
      </c>
      <c r="G37" s="39"/>
      <c r="H37" s="39"/>
      <c r="I37" s="151">
        <v>0</v>
      </c>
      <c r="J37" s="150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3" t="str">
        <f>E7</f>
        <v>Rybník Voříšek v k.ú. Rašovice u Hlasiva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07 - Nátokové koryto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Rašovice u Hlasiva</v>
      </c>
      <c r="G52" s="41"/>
      <c r="H52" s="41"/>
      <c r="I52" s="33" t="s">
        <v>23</v>
      </c>
      <c r="J52" s="73" t="str">
        <f>IF(J12="","",J12)</f>
        <v>26. 11. 2021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Projekce rybníky</v>
      </c>
      <c r="G54" s="41"/>
      <c r="H54" s="41"/>
      <c r="I54" s="33" t="s">
        <v>31</v>
      </c>
      <c r="J54" s="37" t="str">
        <f>E21</f>
        <v>Ing. Pavel Janouš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Micheala Přenosilová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7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383</v>
      </c>
      <c r="E62" s="177"/>
      <c r="F62" s="177"/>
      <c r="G62" s="177"/>
      <c r="H62" s="177"/>
      <c r="I62" s="177"/>
      <c r="J62" s="178">
        <f>J146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240</v>
      </c>
      <c r="E63" s="177"/>
      <c r="F63" s="177"/>
      <c r="G63" s="177"/>
      <c r="H63" s="177"/>
      <c r="I63" s="177"/>
      <c r="J63" s="178">
        <f>J169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241</v>
      </c>
      <c r="E64" s="177"/>
      <c r="F64" s="177"/>
      <c r="G64" s="177"/>
      <c r="H64" s="177"/>
      <c r="I64" s="177"/>
      <c r="J64" s="178">
        <f>J181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119</v>
      </c>
      <c r="E65" s="177"/>
      <c r="F65" s="177"/>
      <c r="G65" s="177"/>
      <c r="H65" s="177"/>
      <c r="I65" s="177"/>
      <c r="J65" s="178">
        <f>J189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3" t="str">
        <f>E7</f>
        <v>Rybník Voříšek v k.ú. Rašovice u Hlasiva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SO 07 - Nátokové koryto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Rašovice u Hlasiva</v>
      </c>
      <c r="G79" s="41"/>
      <c r="H79" s="41"/>
      <c r="I79" s="33" t="s">
        <v>23</v>
      </c>
      <c r="J79" s="73" t="str">
        <f>IF(J12="","",J12)</f>
        <v>26. 11. 2021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Projekce rybníky</v>
      </c>
      <c r="G81" s="41"/>
      <c r="H81" s="41"/>
      <c r="I81" s="33" t="s">
        <v>31</v>
      </c>
      <c r="J81" s="37" t="str">
        <f>E21</f>
        <v>Ing. Pavel Janouš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Ing. Micheala Přenosilová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80"/>
      <c r="B84" s="181"/>
      <c r="C84" s="182" t="s">
        <v>121</v>
      </c>
      <c r="D84" s="183" t="s">
        <v>57</v>
      </c>
      <c r="E84" s="183" t="s">
        <v>53</v>
      </c>
      <c r="F84" s="183" t="s">
        <v>54</v>
      </c>
      <c r="G84" s="183" t="s">
        <v>122</v>
      </c>
      <c r="H84" s="183" t="s">
        <v>123</v>
      </c>
      <c r="I84" s="183" t="s">
        <v>124</v>
      </c>
      <c r="J84" s="183" t="s">
        <v>115</v>
      </c>
      <c r="K84" s="184" t="s">
        <v>125</v>
      </c>
      <c r="L84" s="185"/>
      <c r="M84" s="93" t="s">
        <v>19</v>
      </c>
      <c r="N84" s="94" t="s">
        <v>42</v>
      </c>
      <c r="O84" s="94" t="s">
        <v>126</v>
      </c>
      <c r="P84" s="94" t="s">
        <v>127</v>
      </c>
      <c r="Q84" s="94" t="s">
        <v>128</v>
      </c>
      <c r="R84" s="94" t="s">
        <v>129</v>
      </c>
      <c r="S84" s="94" t="s">
        <v>130</v>
      </c>
      <c r="T84" s="95" t="s">
        <v>131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39"/>
      <c r="B85" s="40"/>
      <c r="C85" s="100" t="s">
        <v>132</v>
      </c>
      <c r="D85" s="41"/>
      <c r="E85" s="41"/>
      <c r="F85" s="41"/>
      <c r="G85" s="41"/>
      <c r="H85" s="41"/>
      <c r="I85" s="41"/>
      <c r="J85" s="186">
        <f>BK85</f>
        <v>0</v>
      </c>
      <c r="K85" s="41"/>
      <c r="L85" s="45"/>
      <c r="M85" s="96"/>
      <c r="N85" s="187"/>
      <c r="O85" s="97"/>
      <c r="P85" s="188">
        <f>P86</f>
        <v>0</v>
      </c>
      <c r="Q85" s="97"/>
      <c r="R85" s="188">
        <f>R86</f>
        <v>27.406109339999997</v>
      </c>
      <c r="S85" s="97"/>
      <c r="T85" s="189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116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133</v>
      </c>
      <c r="F86" s="194" t="s">
        <v>134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P87+P146+P169+P181+P189</f>
        <v>0</v>
      </c>
      <c r="Q86" s="199"/>
      <c r="R86" s="200">
        <f>R87+R146+R169+R181+R189</f>
        <v>27.406109339999997</v>
      </c>
      <c r="S86" s="199"/>
      <c r="T86" s="201">
        <f>T87+T146+T169+T181+T189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80</v>
      </c>
      <c r="AT86" s="203" t="s">
        <v>71</v>
      </c>
      <c r="AU86" s="203" t="s">
        <v>72</v>
      </c>
      <c r="AY86" s="202" t="s">
        <v>135</v>
      </c>
      <c r="BK86" s="204">
        <f>BK87+BK146+BK169+BK181+BK189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80</v>
      </c>
      <c r="F87" s="205" t="s">
        <v>136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SUM(P88:P145)</f>
        <v>0</v>
      </c>
      <c r="Q87" s="199"/>
      <c r="R87" s="200">
        <f>SUM(R88:R145)</f>
        <v>0.11304359999999999</v>
      </c>
      <c r="S87" s="199"/>
      <c r="T87" s="201">
        <f>SUM(T88:T145)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80</v>
      </c>
      <c r="AT87" s="203" t="s">
        <v>71</v>
      </c>
      <c r="AU87" s="203" t="s">
        <v>80</v>
      </c>
      <c r="AY87" s="202" t="s">
        <v>135</v>
      </c>
      <c r="BK87" s="204">
        <f>SUM(BK88:BK145)</f>
        <v>0</v>
      </c>
    </row>
    <row r="88" s="2" customFormat="1" ht="49.05" customHeight="1">
      <c r="A88" s="39"/>
      <c r="B88" s="40"/>
      <c r="C88" s="207" t="s">
        <v>80</v>
      </c>
      <c r="D88" s="207" t="s">
        <v>137</v>
      </c>
      <c r="E88" s="208" t="s">
        <v>385</v>
      </c>
      <c r="F88" s="209" t="s">
        <v>386</v>
      </c>
      <c r="G88" s="210" t="s">
        <v>152</v>
      </c>
      <c r="H88" s="211">
        <v>64</v>
      </c>
      <c r="I88" s="212"/>
      <c r="J88" s="213">
        <f>ROUND(I88*H88,2)</f>
        <v>0</v>
      </c>
      <c r="K88" s="209" t="s">
        <v>141</v>
      </c>
      <c r="L88" s="45"/>
      <c r="M88" s="214" t="s">
        <v>19</v>
      </c>
      <c r="N88" s="215" t="s">
        <v>43</v>
      </c>
      <c r="O88" s="85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8" t="s">
        <v>142</v>
      </c>
      <c r="AT88" s="218" t="s">
        <v>137</v>
      </c>
      <c r="AU88" s="218" t="s">
        <v>83</v>
      </c>
      <c r="AY88" s="18" t="s">
        <v>135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8" t="s">
        <v>80</v>
      </c>
      <c r="BK88" s="219">
        <f>ROUND(I88*H88,2)</f>
        <v>0</v>
      </c>
      <c r="BL88" s="18" t="s">
        <v>142</v>
      </c>
      <c r="BM88" s="218" t="s">
        <v>734</v>
      </c>
    </row>
    <row r="89" s="2" customFormat="1">
      <c r="A89" s="39"/>
      <c r="B89" s="40"/>
      <c r="C89" s="41"/>
      <c r="D89" s="220" t="s">
        <v>144</v>
      </c>
      <c r="E89" s="41"/>
      <c r="F89" s="221" t="s">
        <v>388</v>
      </c>
      <c r="G89" s="41"/>
      <c r="H89" s="41"/>
      <c r="I89" s="222"/>
      <c r="J89" s="41"/>
      <c r="K89" s="41"/>
      <c r="L89" s="45"/>
      <c r="M89" s="223"/>
      <c r="N89" s="22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144</v>
      </c>
      <c r="AU89" s="18" t="s">
        <v>83</v>
      </c>
    </row>
    <row r="90" s="13" customFormat="1">
      <c r="A90" s="13"/>
      <c r="B90" s="225"/>
      <c r="C90" s="226"/>
      <c r="D90" s="227" t="s">
        <v>146</v>
      </c>
      <c r="E90" s="228" t="s">
        <v>19</v>
      </c>
      <c r="F90" s="229" t="s">
        <v>735</v>
      </c>
      <c r="G90" s="226"/>
      <c r="H90" s="228" t="s">
        <v>19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146</v>
      </c>
      <c r="AU90" s="235" t="s">
        <v>83</v>
      </c>
      <c r="AV90" s="13" t="s">
        <v>80</v>
      </c>
      <c r="AW90" s="13" t="s">
        <v>33</v>
      </c>
      <c r="AX90" s="13" t="s">
        <v>72</v>
      </c>
      <c r="AY90" s="235" t="s">
        <v>135</v>
      </c>
    </row>
    <row r="91" s="14" customFormat="1">
      <c r="A91" s="14"/>
      <c r="B91" s="236"/>
      <c r="C91" s="237"/>
      <c r="D91" s="227" t="s">
        <v>146</v>
      </c>
      <c r="E91" s="238" t="s">
        <v>19</v>
      </c>
      <c r="F91" s="239" t="s">
        <v>736</v>
      </c>
      <c r="G91" s="237"/>
      <c r="H91" s="240">
        <v>64</v>
      </c>
      <c r="I91" s="241"/>
      <c r="J91" s="237"/>
      <c r="K91" s="237"/>
      <c r="L91" s="242"/>
      <c r="M91" s="243"/>
      <c r="N91" s="244"/>
      <c r="O91" s="244"/>
      <c r="P91" s="244"/>
      <c r="Q91" s="244"/>
      <c r="R91" s="244"/>
      <c r="S91" s="244"/>
      <c r="T91" s="245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T91" s="246" t="s">
        <v>146</v>
      </c>
      <c r="AU91" s="246" t="s">
        <v>83</v>
      </c>
      <c r="AV91" s="14" t="s">
        <v>83</v>
      </c>
      <c r="AW91" s="14" t="s">
        <v>33</v>
      </c>
      <c r="AX91" s="14" t="s">
        <v>72</v>
      </c>
      <c r="AY91" s="246" t="s">
        <v>135</v>
      </c>
    </row>
    <row r="92" s="15" customFormat="1">
      <c r="A92" s="15"/>
      <c r="B92" s="247"/>
      <c r="C92" s="248"/>
      <c r="D92" s="227" t="s">
        <v>146</v>
      </c>
      <c r="E92" s="249" t="s">
        <v>19</v>
      </c>
      <c r="F92" s="250" t="s">
        <v>149</v>
      </c>
      <c r="G92" s="248"/>
      <c r="H92" s="251">
        <v>64</v>
      </c>
      <c r="I92" s="252"/>
      <c r="J92" s="248"/>
      <c r="K92" s="248"/>
      <c r="L92" s="253"/>
      <c r="M92" s="254"/>
      <c r="N92" s="255"/>
      <c r="O92" s="255"/>
      <c r="P92" s="255"/>
      <c r="Q92" s="255"/>
      <c r="R92" s="255"/>
      <c r="S92" s="255"/>
      <c r="T92" s="256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T92" s="257" t="s">
        <v>146</v>
      </c>
      <c r="AU92" s="257" t="s">
        <v>83</v>
      </c>
      <c r="AV92" s="15" t="s">
        <v>142</v>
      </c>
      <c r="AW92" s="15" t="s">
        <v>33</v>
      </c>
      <c r="AX92" s="15" t="s">
        <v>80</v>
      </c>
      <c r="AY92" s="257" t="s">
        <v>135</v>
      </c>
    </row>
    <row r="93" s="2" customFormat="1" ht="55.5" customHeight="1">
      <c r="A93" s="39"/>
      <c r="B93" s="40"/>
      <c r="C93" s="207" t="s">
        <v>83</v>
      </c>
      <c r="D93" s="207" t="s">
        <v>137</v>
      </c>
      <c r="E93" s="208" t="s">
        <v>543</v>
      </c>
      <c r="F93" s="209" t="s">
        <v>544</v>
      </c>
      <c r="G93" s="210" t="s">
        <v>152</v>
      </c>
      <c r="H93" s="211">
        <v>6.0640000000000001</v>
      </c>
      <c r="I93" s="212"/>
      <c r="J93" s="213">
        <f>ROUND(I93*H93,2)</f>
        <v>0</v>
      </c>
      <c r="K93" s="209" t="s">
        <v>141</v>
      </c>
      <c r="L93" s="45"/>
      <c r="M93" s="214" t="s">
        <v>19</v>
      </c>
      <c r="N93" s="215" t="s">
        <v>43</v>
      </c>
      <c r="O93" s="85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8" t="s">
        <v>142</v>
      </c>
      <c r="AT93" s="218" t="s">
        <v>137</v>
      </c>
      <c r="AU93" s="218" t="s">
        <v>83</v>
      </c>
      <c r="AY93" s="18" t="s">
        <v>135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8" t="s">
        <v>80</v>
      </c>
      <c r="BK93" s="219">
        <f>ROUND(I93*H93,2)</f>
        <v>0</v>
      </c>
      <c r="BL93" s="18" t="s">
        <v>142</v>
      </c>
      <c r="BM93" s="218" t="s">
        <v>737</v>
      </c>
    </row>
    <row r="94" s="2" customFormat="1">
      <c r="A94" s="39"/>
      <c r="B94" s="40"/>
      <c r="C94" s="41"/>
      <c r="D94" s="220" t="s">
        <v>144</v>
      </c>
      <c r="E94" s="41"/>
      <c r="F94" s="221" t="s">
        <v>546</v>
      </c>
      <c r="G94" s="41"/>
      <c r="H94" s="41"/>
      <c r="I94" s="222"/>
      <c r="J94" s="41"/>
      <c r="K94" s="41"/>
      <c r="L94" s="45"/>
      <c r="M94" s="223"/>
      <c r="N94" s="224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144</v>
      </c>
      <c r="AU94" s="18" t="s">
        <v>83</v>
      </c>
    </row>
    <row r="95" s="13" customFormat="1">
      <c r="A95" s="13"/>
      <c r="B95" s="225"/>
      <c r="C95" s="226"/>
      <c r="D95" s="227" t="s">
        <v>146</v>
      </c>
      <c r="E95" s="228" t="s">
        <v>19</v>
      </c>
      <c r="F95" s="229" t="s">
        <v>738</v>
      </c>
      <c r="G95" s="226"/>
      <c r="H95" s="228" t="s">
        <v>19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146</v>
      </c>
      <c r="AU95" s="235" t="s">
        <v>83</v>
      </c>
      <c r="AV95" s="13" t="s">
        <v>80</v>
      </c>
      <c r="AW95" s="13" t="s">
        <v>33</v>
      </c>
      <c r="AX95" s="13" t="s">
        <v>72</v>
      </c>
      <c r="AY95" s="235" t="s">
        <v>135</v>
      </c>
    </row>
    <row r="96" s="14" customFormat="1">
      <c r="A96" s="14"/>
      <c r="B96" s="236"/>
      <c r="C96" s="237"/>
      <c r="D96" s="227" t="s">
        <v>146</v>
      </c>
      <c r="E96" s="238" t="s">
        <v>19</v>
      </c>
      <c r="F96" s="239" t="s">
        <v>739</v>
      </c>
      <c r="G96" s="237"/>
      <c r="H96" s="240">
        <v>6.0640000000000001</v>
      </c>
      <c r="I96" s="241"/>
      <c r="J96" s="237"/>
      <c r="K96" s="237"/>
      <c r="L96" s="242"/>
      <c r="M96" s="243"/>
      <c r="N96" s="244"/>
      <c r="O96" s="244"/>
      <c r="P96" s="244"/>
      <c r="Q96" s="244"/>
      <c r="R96" s="244"/>
      <c r="S96" s="244"/>
      <c r="T96" s="245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6" t="s">
        <v>146</v>
      </c>
      <c r="AU96" s="246" t="s">
        <v>83</v>
      </c>
      <c r="AV96" s="14" t="s">
        <v>83</v>
      </c>
      <c r="AW96" s="14" t="s">
        <v>33</v>
      </c>
      <c r="AX96" s="14" t="s">
        <v>72</v>
      </c>
      <c r="AY96" s="246" t="s">
        <v>135</v>
      </c>
    </row>
    <row r="97" s="15" customFormat="1">
      <c r="A97" s="15"/>
      <c r="B97" s="247"/>
      <c r="C97" s="248"/>
      <c r="D97" s="227" t="s">
        <v>146</v>
      </c>
      <c r="E97" s="249" t="s">
        <v>19</v>
      </c>
      <c r="F97" s="250" t="s">
        <v>149</v>
      </c>
      <c r="G97" s="248"/>
      <c r="H97" s="251">
        <v>6.0640000000000001</v>
      </c>
      <c r="I97" s="252"/>
      <c r="J97" s="248"/>
      <c r="K97" s="248"/>
      <c r="L97" s="253"/>
      <c r="M97" s="254"/>
      <c r="N97" s="255"/>
      <c r="O97" s="255"/>
      <c r="P97" s="255"/>
      <c r="Q97" s="255"/>
      <c r="R97" s="255"/>
      <c r="S97" s="255"/>
      <c r="T97" s="256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7" t="s">
        <v>146</v>
      </c>
      <c r="AU97" s="257" t="s">
        <v>83</v>
      </c>
      <c r="AV97" s="15" t="s">
        <v>142</v>
      </c>
      <c r="AW97" s="15" t="s">
        <v>33</v>
      </c>
      <c r="AX97" s="15" t="s">
        <v>80</v>
      </c>
      <c r="AY97" s="257" t="s">
        <v>135</v>
      </c>
    </row>
    <row r="98" s="2" customFormat="1" ht="62.7" customHeight="1">
      <c r="A98" s="39"/>
      <c r="B98" s="40"/>
      <c r="C98" s="207" t="s">
        <v>157</v>
      </c>
      <c r="D98" s="207" t="s">
        <v>137</v>
      </c>
      <c r="E98" s="208" t="s">
        <v>158</v>
      </c>
      <c r="F98" s="209" t="s">
        <v>159</v>
      </c>
      <c r="G98" s="210" t="s">
        <v>152</v>
      </c>
      <c r="H98" s="211">
        <v>87.664000000000001</v>
      </c>
      <c r="I98" s="212"/>
      <c r="J98" s="213">
        <f>ROUND(I98*H98,2)</f>
        <v>0</v>
      </c>
      <c r="K98" s="209" t="s">
        <v>141</v>
      </c>
      <c r="L98" s="45"/>
      <c r="M98" s="214" t="s">
        <v>19</v>
      </c>
      <c r="N98" s="215" t="s">
        <v>43</v>
      </c>
      <c r="O98" s="85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8" t="s">
        <v>142</v>
      </c>
      <c r="AT98" s="218" t="s">
        <v>137</v>
      </c>
      <c r="AU98" s="218" t="s">
        <v>83</v>
      </c>
      <c r="AY98" s="18" t="s">
        <v>135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8" t="s">
        <v>80</v>
      </c>
      <c r="BK98" s="219">
        <f>ROUND(I98*H98,2)</f>
        <v>0</v>
      </c>
      <c r="BL98" s="18" t="s">
        <v>142</v>
      </c>
      <c r="BM98" s="218" t="s">
        <v>740</v>
      </c>
    </row>
    <row r="99" s="2" customFormat="1">
      <c r="A99" s="39"/>
      <c r="B99" s="40"/>
      <c r="C99" s="41"/>
      <c r="D99" s="220" t="s">
        <v>144</v>
      </c>
      <c r="E99" s="41"/>
      <c r="F99" s="221" t="s">
        <v>161</v>
      </c>
      <c r="G99" s="41"/>
      <c r="H99" s="41"/>
      <c r="I99" s="222"/>
      <c r="J99" s="41"/>
      <c r="K99" s="41"/>
      <c r="L99" s="45"/>
      <c r="M99" s="223"/>
      <c r="N99" s="22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144</v>
      </c>
      <c r="AU99" s="18" t="s">
        <v>83</v>
      </c>
    </row>
    <row r="100" s="13" customFormat="1">
      <c r="A100" s="13"/>
      <c r="B100" s="225"/>
      <c r="C100" s="226"/>
      <c r="D100" s="227" t="s">
        <v>146</v>
      </c>
      <c r="E100" s="228" t="s">
        <v>19</v>
      </c>
      <c r="F100" s="229" t="s">
        <v>741</v>
      </c>
      <c r="G100" s="226"/>
      <c r="H100" s="228" t="s">
        <v>19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146</v>
      </c>
      <c r="AU100" s="235" t="s">
        <v>83</v>
      </c>
      <c r="AV100" s="13" t="s">
        <v>80</v>
      </c>
      <c r="AW100" s="13" t="s">
        <v>33</v>
      </c>
      <c r="AX100" s="13" t="s">
        <v>72</v>
      </c>
      <c r="AY100" s="235" t="s">
        <v>135</v>
      </c>
    </row>
    <row r="101" s="14" customFormat="1">
      <c r="A101" s="14"/>
      <c r="B101" s="236"/>
      <c r="C101" s="237"/>
      <c r="D101" s="227" t="s">
        <v>146</v>
      </c>
      <c r="E101" s="238" t="s">
        <v>19</v>
      </c>
      <c r="F101" s="239" t="s">
        <v>736</v>
      </c>
      <c r="G101" s="237"/>
      <c r="H101" s="240">
        <v>64</v>
      </c>
      <c r="I101" s="241"/>
      <c r="J101" s="237"/>
      <c r="K101" s="237"/>
      <c r="L101" s="242"/>
      <c r="M101" s="243"/>
      <c r="N101" s="244"/>
      <c r="O101" s="244"/>
      <c r="P101" s="244"/>
      <c r="Q101" s="244"/>
      <c r="R101" s="244"/>
      <c r="S101" s="244"/>
      <c r="T101" s="245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6" t="s">
        <v>146</v>
      </c>
      <c r="AU101" s="246" t="s">
        <v>83</v>
      </c>
      <c r="AV101" s="14" t="s">
        <v>83</v>
      </c>
      <c r="AW101" s="14" t="s">
        <v>33</v>
      </c>
      <c r="AX101" s="14" t="s">
        <v>72</v>
      </c>
      <c r="AY101" s="246" t="s">
        <v>135</v>
      </c>
    </row>
    <row r="102" s="13" customFormat="1">
      <c r="A102" s="13"/>
      <c r="B102" s="225"/>
      <c r="C102" s="226"/>
      <c r="D102" s="227" t="s">
        <v>146</v>
      </c>
      <c r="E102" s="228" t="s">
        <v>19</v>
      </c>
      <c r="F102" s="229" t="s">
        <v>742</v>
      </c>
      <c r="G102" s="226"/>
      <c r="H102" s="228" t="s">
        <v>19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146</v>
      </c>
      <c r="AU102" s="235" t="s">
        <v>83</v>
      </c>
      <c r="AV102" s="13" t="s">
        <v>80</v>
      </c>
      <c r="AW102" s="13" t="s">
        <v>33</v>
      </c>
      <c r="AX102" s="13" t="s">
        <v>72</v>
      </c>
      <c r="AY102" s="235" t="s">
        <v>135</v>
      </c>
    </row>
    <row r="103" s="14" customFormat="1">
      <c r="A103" s="14"/>
      <c r="B103" s="236"/>
      <c r="C103" s="237"/>
      <c r="D103" s="227" t="s">
        <v>146</v>
      </c>
      <c r="E103" s="238" t="s">
        <v>19</v>
      </c>
      <c r="F103" s="239" t="s">
        <v>743</v>
      </c>
      <c r="G103" s="237"/>
      <c r="H103" s="240">
        <v>17.600000000000001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146</v>
      </c>
      <c r="AU103" s="246" t="s">
        <v>83</v>
      </c>
      <c r="AV103" s="14" t="s">
        <v>83</v>
      </c>
      <c r="AW103" s="14" t="s">
        <v>33</v>
      </c>
      <c r="AX103" s="14" t="s">
        <v>72</v>
      </c>
      <c r="AY103" s="246" t="s">
        <v>135</v>
      </c>
    </row>
    <row r="104" s="13" customFormat="1">
      <c r="A104" s="13"/>
      <c r="B104" s="225"/>
      <c r="C104" s="226"/>
      <c r="D104" s="227" t="s">
        <v>146</v>
      </c>
      <c r="E104" s="228" t="s">
        <v>19</v>
      </c>
      <c r="F104" s="229" t="s">
        <v>744</v>
      </c>
      <c r="G104" s="226"/>
      <c r="H104" s="228" t="s">
        <v>19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146</v>
      </c>
      <c r="AU104" s="235" t="s">
        <v>83</v>
      </c>
      <c r="AV104" s="13" t="s">
        <v>80</v>
      </c>
      <c r="AW104" s="13" t="s">
        <v>33</v>
      </c>
      <c r="AX104" s="13" t="s">
        <v>72</v>
      </c>
      <c r="AY104" s="235" t="s">
        <v>135</v>
      </c>
    </row>
    <row r="105" s="14" customFormat="1">
      <c r="A105" s="14"/>
      <c r="B105" s="236"/>
      <c r="C105" s="237"/>
      <c r="D105" s="227" t="s">
        <v>146</v>
      </c>
      <c r="E105" s="238" t="s">
        <v>19</v>
      </c>
      <c r="F105" s="239" t="s">
        <v>739</v>
      </c>
      <c r="G105" s="237"/>
      <c r="H105" s="240">
        <v>6.0640000000000001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146</v>
      </c>
      <c r="AU105" s="246" t="s">
        <v>83</v>
      </c>
      <c r="AV105" s="14" t="s">
        <v>83</v>
      </c>
      <c r="AW105" s="14" t="s">
        <v>33</v>
      </c>
      <c r="AX105" s="14" t="s">
        <v>72</v>
      </c>
      <c r="AY105" s="246" t="s">
        <v>135</v>
      </c>
    </row>
    <row r="106" s="15" customFormat="1">
      <c r="A106" s="15"/>
      <c r="B106" s="247"/>
      <c r="C106" s="248"/>
      <c r="D106" s="227" t="s">
        <v>146</v>
      </c>
      <c r="E106" s="249" t="s">
        <v>19</v>
      </c>
      <c r="F106" s="250" t="s">
        <v>149</v>
      </c>
      <c r="G106" s="248"/>
      <c r="H106" s="251">
        <v>87.664000000000001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146</v>
      </c>
      <c r="AU106" s="257" t="s">
        <v>83</v>
      </c>
      <c r="AV106" s="15" t="s">
        <v>142</v>
      </c>
      <c r="AW106" s="15" t="s">
        <v>33</v>
      </c>
      <c r="AX106" s="15" t="s">
        <v>80</v>
      </c>
      <c r="AY106" s="257" t="s">
        <v>135</v>
      </c>
    </row>
    <row r="107" s="2" customFormat="1" ht="44.25" customHeight="1">
      <c r="A107" s="39"/>
      <c r="B107" s="40"/>
      <c r="C107" s="207" t="s">
        <v>142</v>
      </c>
      <c r="D107" s="207" t="s">
        <v>137</v>
      </c>
      <c r="E107" s="208" t="s">
        <v>277</v>
      </c>
      <c r="F107" s="209" t="s">
        <v>278</v>
      </c>
      <c r="G107" s="210" t="s">
        <v>152</v>
      </c>
      <c r="H107" s="211">
        <v>17.600000000000001</v>
      </c>
      <c r="I107" s="212"/>
      <c r="J107" s="213">
        <f>ROUND(I107*H107,2)</f>
        <v>0</v>
      </c>
      <c r="K107" s="209" t="s">
        <v>141</v>
      </c>
      <c r="L107" s="45"/>
      <c r="M107" s="214" t="s">
        <v>19</v>
      </c>
      <c r="N107" s="215" t="s">
        <v>43</v>
      </c>
      <c r="O107" s="85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8" t="s">
        <v>142</v>
      </c>
      <c r="AT107" s="218" t="s">
        <v>137</v>
      </c>
      <c r="AU107" s="218" t="s">
        <v>83</v>
      </c>
      <c r="AY107" s="18" t="s">
        <v>135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8" t="s">
        <v>80</v>
      </c>
      <c r="BK107" s="219">
        <f>ROUND(I107*H107,2)</f>
        <v>0</v>
      </c>
      <c r="BL107" s="18" t="s">
        <v>142</v>
      </c>
      <c r="BM107" s="218" t="s">
        <v>745</v>
      </c>
    </row>
    <row r="108" s="2" customFormat="1">
      <c r="A108" s="39"/>
      <c r="B108" s="40"/>
      <c r="C108" s="41"/>
      <c r="D108" s="220" t="s">
        <v>144</v>
      </c>
      <c r="E108" s="41"/>
      <c r="F108" s="221" t="s">
        <v>280</v>
      </c>
      <c r="G108" s="41"/>
      <c r="H108" s="41"/>
      <c r="I108" s="222"/>
      <c r="J108" s="41"/>
      <c r="K108" s="41"/>
      <c r="L108" s="45"/>
      <c r="M108" s="223"/>
      <c r="N108" s="22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144</v>
      </c>
      <c r="AU108" s="18" t="s">
        <v>83</v>
      </c>
    </row>
    <row r="109" s="13" customFormat="1">
      <c r="A109" s="13"/>
      <c r="B109" s="225"/>
      <c r="C109" s="226"/>
      <c r="D109" s="227" t="s">
        <v>146</v>
      </c>
      <c r="E109" s="228" t="s">
        <v>19</v>
      </c>
      <c r="F109" s="229" t="s">
        <v>746</v>
      </c>
      <c r="G109" s="226"/>
      <c r="H109" s="228" t="s">
        <v>19</v>
      </c>
      <c r="I109" s="230"/>
      <c r="J109" s="226"/>
      <c r="K109" s="226"/>
      <c r="L109" s="231"/>
      <c r="M109" s="232"/>
      <c r="N109" s="233"/>
      <c r="O109" s="233"/>
      <c r="P109" s="233"/>
      <c r="Q109" s="233"/>
      <c r="R109" s="233"/>
      <c r="S109" s="233"/>
      <c r="T109" s="234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5" t="s">
        <v>146</v>
      </c>
      <c r="AU109" s="235" t="s">
        <v>83</v>
      </c>
      <c r="AV109" s="13" t="s">
        <v>80</v>
      </c>
      <c r="AW109" s="13" t="s">
        <v>33</v>
      </c>
      <c r="AX109" s="13" t="s">
        <v>72</v>
      </c>
      <c r="AY109" s="235" t="s">
        <v>135</v>
      </c>
    </row>
    <row r="110" s="14" customFormat="1">
      <c r="A110" s="14"/>
      <c r="B110" s="236"/>
      <c r="C110" s="237"/>
      <c r="D110" s="227" t="s">
        <v>146</v>
      </c>
      <c r="E110" s="238" t="s">
        <v>19</v>
      </c>
      <c r="F110" s="239" t="s">
        <v>743</v>
      </c>
      <c r="G110" s="237"/>
      <c r="H110" s="240">
        <v>17.600000000000001</v>
      </c>
      <c r="I110" s="241"/>
      <c r="J110" s="237"/>
      <c r="K110" s="237"/>
      <c r="L110" s="242"/>
      <c r="M110" s="243"/>
      <c r="N110" s="244"/>
      <c r="O110" s="244"/>
      <c r="P110" s="244"/>
      <c r="Q110" s="244"/>
      <c r="R110" s="244"/>
      <c r="S110" s="244"/>
      <c r="T110" s="245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6" t="s">
        <v>146</v>
      </c>
      <c r="AU110" s="246" t="s">
        <v>83</v>
      </c>
      <c r="AV110" s="14" t="s">
        <v>83</v>
      </c>
      <c r="AW110" s="14" t="s">
        <v>33</v>
      </c>
      <c r="AX110" s="14" t="s">
        <v>72</v>
      </c>
      <c r="AY110" s="246" t="s">
        <v>135</v>
      </c>
    </row>
    <row r="111" s="15" customFormat="1">
      <c r="A111" s="15"/>
      <c r="B111" s="247"/>
      <c r="C111" s="248"/>
      <c r="D111" s="227" t="s">
        <v>146</v>
      </c>
      <c r="E111" s="249" t="s">
        <v>19</v>
      </c>
      <c r="F111" s="250" t="s">
        <v>149</v>
      </c>
      <c r="G111" s="248"/>
      <c r="H111" s="251">
        <v>17.600000000000001</v>
      </c>
      <c r="I111" s="252"/>
      <c r="J111" s="248"/>
      <c r="K111" s="248"/>
      <c r="L111" s="253"/>
      <c r="M111" s="254"/>
      <c r="N111" s="255"/>
      <c r="O111" s="255"/>
      <c r="P111" s="255"/>
      <c r="Q111" s="255"/>
      <c r="R111" s="255"/>
      <c r="S111" s="255"/>
      <c r="T111" s="25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7" t="s">
        <v>146</v>
      </c>
      <c r="AU111" s="257" t="s">
        <v>83</v>
      </c>
      <c r="AV111" s="15" t="s">
        <v>142</v>
      </c>
      <c r="AW111" s="15" t="s">
        <v>33</v>
      </c>
      <c r="AX111" s="15" t="s">
        <v>80</v>
      </c>
      <c r="AY111" s="257" t="s">
        <v>135</v>
      </c>
    </row>
    <row r="112" s="2" customFormat="1" ht="37.8" customHeight="1">
      <c r="A112" s="39"/>
      <c r="B112" s="40"/>
      <c r="C112" s="207" t="s">
        <v>170</v>
      </c>
      <c r="D112" s="207" t="s">
        <v>137</v>
      </c>
      <c r="E112" s="208" t="s">
        <v>184</v>
      </c>
      <c r="F112" s="209" t="s">
        <v>185</v>
      </c>
      <c r="G112" s="210" t="s">
        <v>152</v>
      </c>
      <c r="H112" s="211">
        <v>64</v>
      </c>
      <c r="I112" s="212"/>
      <c r="J112" s="213">
        <f>ROUND(I112*H112,2)</f>
        <v>0</v>
      </c>
      <c r="K112" s="209" t="s">
        <v>141</v>
      </c>
      <c r="L112" s="45"/>
      <c r="M112" s="214" t="s">
        <v>19</v>
      </c>
      <c r="N112" s="215" t="s">
        <v>43</v>
      </c>
      <c r="O112" s="85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8" t="s">
        <v>142</v>
      </c>
      <c r="AT112" s="218" t="s">
        <v>137</v>
      </c>
      <c r="AU112" s="218" t="s">
        <v>83</v>
      </c>
      <c r="AY112" s="18" t="s">
        <v>135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80</v>
      </c>
      <c r="BK112" s="219">
        <f>ROUND(I112*H112,2)</f>
        <v>0</v>
      </c>
      <c r="BL112" s="18" t="s">
        <v>142</v>
      </c>
      <c r="BM112" s="218" t="s">
        <v>747</v>
      </c>
    </row>
    <row r="113" s="2" customFormat="1">
      <c r="A113" s="39"/>
      <c r="B113" s="40"/>
      <c r="C113" s="41"/>
      <c r="D113" s="220" t="s">
        <v>144</v>
      </c>
      <c r="E113" s="41"/>
      <c r="F113" s="221" t="s">
        <v>187</v>
      </c>
      <c r="G113" s="41"/>
      <c r="H113" s="41"/>
      <c r="I113" s="222"/>
      <c r="J113" s="41"/>
      <c r="K113" s="41"/>
      <c r="L113" s="45"/>
      <c r="M113" s="223"/>
      <c r="N113" s="224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144</v>
      </c>
      <c r="AU113" s="18" t="s">
        <v>83</v>
      </c>
    </row>
    <row r="114" s="13" customFormat="1">
      <c r="A114" s="13"/>
      <c r="B114" s="225"/>
      <c r="C114" s="226"/>
      <c r="D114" s="227" t="s">
        <v>146</v>
      </c>
      <c r="E114" s="228" t="s">
        <v>19</v>
      </c>
      <c r="F114" s="229" t="s">
        <v>748</v>
      </c>
      <c r="G114" s="226"/>
      <c r="H114" s="228" t="s">
        <v>19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146</v>
      </c>
      <c r="AU114" s="235" t="s">
        <v>83</v>
      </c>
      <c r="AV114" s="13" t="s">
        <v>80</v>
      </c>
      <c r="AW114" s="13" t="s">
        <v>33</v>
      </c>
      <c r="AX114" s="13" t="s">
        <v>72</v>
      </c>
      <c r="AY114" s="235" t="s">
        <v>135</v>
      </c>
    </row>
    <row r="115" s="14" customFormat="1">
      <c r="A115" s="14"/>
      <c r="B115" s="236"/>
      <c r="C115" s="237"/>
      <c r="D115" s="227" t="s">
        <v>146</v>
      </c>
      <c r="E115" s="238" t="s">
        <v>19</v>
      </c>
      <c r="F115" s="239" t="s">
        <v>736</v>
      </c>
      <c r="G115" s="237"/>
      <c r="H115" s="240">
        <v>64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146</v>
      </c>
      <c r="AU115" s="246" t="s">
        <v>83</v>
      </c>
      <c r="AV115" s="14" t="s">
        <v>83</v>
      </c>
      <c r="AW115" s="14" t="s">
        <v>33</v>
      </c>
      <c r="AX115" s="14" t="s">
        <v>72</v>
      </c>
      <c r="AY115" s="246" t="s">
        <v>135</v>
      </c>
    </row>
    <row r="116" s="15" customFormat="1">
      <c r="A116" s="15"/>
      <c r="B116" s="247"/>
      <c r="C116" s="248"/>
      <c r="D116" s="227" t="s">
        <v>146</v>
      </c>
      <c r="E116" s="249" t="s">
        <v>19</v>
      </c>
      <c r="F116" s="250" t="s">
        <v>149</v>
      </c>
      <c r="G116" s="248"/>
      <c r="H116" s="251">
        <v>64</v>
      </c>
      <c r="I116" s="252"/>
      <c r="J116" s="248"/>
      <c r="K116" s="248"/>
      <c r="L116" s="253"/>
      <c r="M116" s="254"/>
      <c r="N116" s="255"/>
      <c r="O116" s="255"/>
      <c r="P116" s="255"/>
      <c r="Q116" s="255"/>
      <c r="R116" s="255"/>
      <c r="S116" s="255"/>
      <c r="T116" s="256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7" t="s">
        <v>146</v>
      </c>
      <c r="AU116" s="257" t="s">
        <v>83</v>
      </c>
      <c r="AV116" s="15" t="s">
        <v>142</v>
      </c>
      <c r="AW116" s="15" t="s">
        <v>33</v>
      </c>
      <c r="AX116" s="15" t="s">
        <v>80</v>
      </c>
      <c r="AY116" s="257" t="s">
        <v>135</v>
      </c>
    </row>
    <row r="117" s="2" customFormat="1" ht="44.25" customHeight="1">
      <c r="A117" s="39"/>
      <c r="B117" s="40"/>
      <c r="C117" s="207" t="s">
        <v>177</v>
      </c>
      <c r="D117" s="207" t="s">
        <v>137</v>
      </c>
      <c r="E117" s="208" t="s">
        <v>554</v>
      </c>
      <c r="F117" s="209" t="s">
        <v>555</v>
      </c>
      <c r="G117" s="210" t="s">
        <v>152</v>
      </c>
      <c r="H117" s="211">
        <v>6.0640000000000001</v>
      </c>
      <c r="I117" s="212"/>
      <c r="J117" s="213">
        <f>ROUND(I117*H117,2)</f>
        <v>0</v>
      </c>
      <c r="K117" s="209" t="s">
        <v>141</v>
      </c>
      <c r="L117" s="45"/>
      <c r="M117" s="214" t="s">
        <v>19</v>
      </c>
      <c r="N117" s="215" t="s">
        <v>43</v>
      </c>
      <c r="O117" s="85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8" t="s">
        <v>142</v>
      </c>
      <c r="AT117" s="218" t="s">
        <v>137</v>
      </c>
      <c r="AU117" s="218" t="s">
        <v>83</v>
      </c>
      <c r="AY117" s="18" t="s">
        <v>135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8" t="s">
        <v>80</v>
      </c>
      <c r="BK117" s="219">
        <f>ROUND(I117*H117,2)</f>
        <v>0</v>
      </c>
      <c r="BL117" s="18" t="s">
        <v>142</v>
      </c>
      <c r="BM117" s="218" t="s">
        <v>749</v>
      </c>
    </row>
    <row r="118" s="2" customFormat="1">
      <c r="A118" s="39"/>
      <c r="B118" s="40"/>
      <c r="C118" s="41"/>
      <c r="D118" s="220" t="s">
        <v>144</v>
      </c>
      <c r="E118" s="41"/>
      <c r="F118" s="221" t="s">
        <v>557</v>
      </c>
      <c r="G118" s="41"/>
      <c r="H118" s="41"/>
      <c r="I118" s="222"/>
      <c r="J118" s="41"/>
      <c r="K118" s="41"/>
      <c r="L118" s="45"/>
      <c r="M118" s="223"/>
      <c r="N118" s="224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83</v>
      </c>
    </row>
    <row r="119" s="13" customFormat="1">
      <c r="A119" s="13"/>
      <c r="B119" s="225"/>
      <c r="C119" s="226"/>
      <c r="D119" s="227" t="s">
        <v>146</v>
      </c>
      <c r="E119" s="228" t="s">
        <v>19</v>
      </c>
      <c r="F119" s="229" t="s">
        <v>750</v>
      </c>
      <c r="G119" s="226"/>
      <c r="H119" s="228" t="s">
        <v>19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146</v>
      </c>
      <c r="AU119" s="235" t="s">
        <v>83</v>
      </c>
      <c r="AV119" s="13" t="s">
        <v>80</v>
      </c>
      <c r="AW119" s="13" t="s">
        <v>33</v>
      </c>
      <c r="AX119" s="13" t="s">
        <v>72</v>
      </c>
      <c r="AY119" s="235" t="s">
        <v>135</v>
      </c>
    </row>
    <row r="120" s="14" customFormat="1">
      <c r="A120" s="14"/>
      <c r="B120" s="236"/>
      <c r="C120" s="237"/>
      <c r="D120" s="227" t="s">
        <v>146</v>
      </c>
      <c r="E120" s="238" t="s">
        <v>19</v>
      </c>
      <c r="F120" s="239" t="s">
        <v>739</v>
      </c>
      <c r="G120" s="237"/>
      <c r="H120" s="240">
        <v>6.0640000000000001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146</v>
      </c>
      <c r="AU120" s="246" t="s">
        <v>83</v>
      </c>
      <c r="AV120" s="14" t="s">
        <v>83</v>
      </c>
      <c r="AW120" s="14" t="s">
        <v>33</v>
      </c>
      <c r="AX120" s="14" t="s">
        <v>72</v>
      </c>
      <c r="AY120" s="246" t="s">
        <v>135</v>
      </c>
    </row>
    <row r="121" s="15" customFormat="1">
      <c r="A121" s="15"/>
      <c r="B121" s="247"/>
      <c r="C121" s="248"/>
      <c r="D121" s="227" t="s">
        <v>146</v>
      </c>
      <c r="E121" s="249" t="s">
        <v>19</v>
      </c>
      <c r="F121" s="250" t="s">
        <v>149</v>
      </c>
      <c r="G121" s="248"/>
      <c r="H121" s="251">
        <v>6.0640000000000001</v>
      </c>
      <c r="I121" s="252"/>
      <c r="J121" s="248"/>
      <c r="K121" s="248"/>
      <c r="L121" s="253"/>
      <c r="M121" s="254"/>
      <c r="N121" s="255"/>
      <c r="O121" s="255"/>
      <c r="P121" s="255"/>
      <c r="Q121" s="255"/>
      <c r="R121" s="255"/>
      <c r="S121" s="255"/>
      <c r="T121" s="256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7" t="s">
        <v>146</v>
      </c>
      <c r="AU121" s="257" t="s">
        <v>83</v>
      </c>
      <c r="AV121" s="15" t="s">
        <v>142</v>
      </c>
      <c r="AW121" s="15" t="s">
        <v>33</v>
      </c>
      <c r="AX121" s="15" t="s">
        <v>80</v>
      </c>
      <c r="AY121" s="257" t="s">
        <v>135</v>
      </c>
    </row>
    <row r="122" s="2" customFormat="1" ht="33" customHeight="1">
      <c r="A122" s="39"/>
      <c r="B122" s="40"/>
      <c r="C122" s="207" t="s">
        <v>183</v>
      </c>
      <c r="D122" s="207" t="s">
        <v>137</v>
      </c>
      <c r="E122" s="208" t="s">
        <v>216</v>
      </c>
      <c r="F122" s="209" t="s">
        <v>217</v>
      </c>
      <c r="G122" s="210" t="s">
        <v>140</v>
      </c>
      <c r="H122" s="211">
        <v>14.65</v>
      </c>
      <c r="I122" s="212"/>
      <c r="J122" s="213">
        <f>ROUND(I122*H122,2)</f>
        <v>0</v>
      </c>
      <c r="K122" s="209" t="s">
        <v>141</v>
      </c>
      <c r="L122" s="45"/>
      <c r="M122" s="214" t="s">
        <v>19</v>
      </c>
      <c r="N122" s="215" t="s">
        <v>43</v>
      </c>
      <c r="O122" s="85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8" t="s">
        <v>142</v>
      </c>
      <c r="AT122" s="218" t="s">
        <v>137</v>
      </c>
      <c r="AU122" s="218" t="s">
        <v>83</v>
      </c>
      <c r="AY122" s="18" t="s">
        <v>135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8" t="s">
        <v>80</v>
      </c>
      <c r="BK122" s="219">
        <f>ROUND(I122*H122,2)</f>
        <v>0</v>
      </c>
      <c r="BL122" s="18" t="s">
        <v>142</v>
      </c>
      <c r="BM122" s="218" t="s">
        <v>751</v>
      </c>
    </row>
    <row r="123" s="2" customFormat="1">
      <c r="A123" s="39"/>
      <c r="B123" s="40"/>
      <c r="C123" s="41"/>
      <c r="D123" s="220" t="s">
        <v>144</v>
      </c>
      <c r="E123" s="41"/>
      <c r="F123" s="221" t="s">
        <v>219</v>
      </c>
      <c r="G123" s="41"/>
      <c r="H123" s="41"/>
      <c r="I123" s="222"/>
      <c r="J123" s="41"/>
      <c r="K123" s="41"/>
      <c r="L123" s="45"/>
      <c r="M123" s="223"/>
      <c r="N123" s="224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144</v>
      </c>
      <c r="AU123" s="18" t="s">
        <v>83</v>
      </c>
    </row>
    <row r="124" s="13" customFormat="1">
      <c r="A124" s="13"/>
      <c r="B124" s="225"/>
      <c r="C124" s="226"/>
      <c r="D124" s="227" t="s">
        <v>146</v>
      </c>
      <c r="E124" s="228" t="s">
        <v>19</v>
      </c>
      <c r="F124" s="229" t="s">
        <v>752</v>
      </c>
      <c r="G124" s="226"/>
      <c r="H124" s="228" t="s">
        <v>19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146</v>
      </c>
      <c r="AU124" s="235" t="s">
        <v>83</v>
      </c>
      <c r="AV124" s="13" t="s">
        <v>80</v>
      </c>
      <c r="AW124" s="13" t="s">
        <v>33</v>
      </c>
      <c r="AX124" s="13" t="s">
        <v>72</v>
      </c>
      <c r="AY124" s="235" t="s">
        <v>135</v>
      </c>
    </row>
    <row r="125" s="14" customFormat="1">
      <c r="A125" s="14"/>
      <c r="B125" s="236"/>
      <c r="C125" s="237"/>
      <c r="D125" s="227" t="s">
        <v>146</v>
      </c>
      <c r="E125" s="238" t="s">
        <v>19</v>
      </c>
      <c r="F125" s="239" t="s">
        <v>753</v>
      </c>
      <c r="G125" s="237"/>
      <c r="H125" s="240">
        <v>14.65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146</v>
      </c>
      <c r="AU125" s="246" t="s">
        <v>83</v>
      </c>
      <c r="AV125" s="14" t="s">
        <v>83</v>
      </c>
      <c r="AW125" s="14" t="s">
        <v>33</v>
      </c>
      <c r="AX125" s="14" t="s">
        <v>72</v>
      </c>
      <c r="AY125" s="246" t="s">
        <v>135</v>
      </c>
    </row>
    <row r="126" s="15" customFormat="1">
      <c r="A126" s="15"/>
      <c r="B126" s="247"/>
      <c r="C126" s="248"/>
      <c r="D126" s="227" t="s">
        <v>146</v>
      </c>
      <c r="E126" s="249" t="s">
        <v>19</v>
      </c>
      <c r="F126" s="250" t="s">
        <v>149</v>
      </c>
      <c r="G126" s="248"/>
      <c r="H126" s="251">
        <v>14.65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7" t="s">
        <v>146</v>
      </c>
      <c r="AU126" s="257" t="s">
        <v>83</v>
      </c>
      <c r="AV126" s="15" t="s">
        <v>142</v>
      </c>
      <c r="AW126" s="15" t="s">
        <v>33</v>
      </c>
      <c r="AX126" s="15" t="s">
        <v>80</v>
      </c>
      <c r="AY126" s="257" t="s">
        <v>135</v>
      </c>
    </row>
    <row r="127" s="2" customFormat="1" ht="49.05" customHeight="1">
      <c r="A127" s="39"/>
      <c r="B127" s="40"/>
      <c r="C127" s="207" t="s">
        <v>189</v>
      </c>
      <c r="D127" s="207" t="s">
        <v>137</v>
      </c>
      <c r="E127" s="208" t="s">
        <v>223</v>
      </c>
      <c r="F127" s="209" t="s">
        <v>224</v>
      </c>
      <c r="G127" s="210" t="s">
        <v>140</v>
      </c>
      <c r="H127" s="211">
        <v>110.84999999999999</v>
      </c>
      <c r="I127" s="212"/>
      <c r="J127" s="213">
        <f>ROUND(I127*H127,2)</f>
        <v>0</v>
      </c>
      <c r="K127" s="209" t="s">
        <v>141</v>
      </c>
      <c r="L127" s="45"/>
      <c r="M127" s="214" t="s">
        <v>19</v>
      </c>
      <c r="N127" s="215" t="s">
        <v>43</v>
      </c>
      <c r="O127" s="85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8" t="s">
        <v>142</v>
      </c>
      <c r="AT127" s="218" t="s">
        <v>137</v>
      </c>
      <c r="AU127" s="218" t="s">
        <v>83</v>
      </c>
      <c r="AY127" s="18" t="s">
        <v>135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80</v>
      </c>
      <c r="BK127" s="219">
        <f>ROUND(I127*H127,2)</f>
        <v>0</v>
      </c>
      <c r="BL127" s="18" t="s">
        <v>142</v>
      </c>
      <c r="BM127" s="218" t="s">
        <v>754</v>
      </c>
    </row>
    <row r="128" s="2" customFormat="1">
      <c r="A128" s="39"/>
      <c r="B128" s="40"/>
      <c r="C128" s="41"/>
      <c r="D128" s="220" t="s">
        <v>144</v>
      </c>
      <c r="E128" s="41"/>
      <c r="F128" s="221" t="s">
        <v>226</v>
      </c>
      <c r="G128" s="41"/>
      <c r="H128" s="41"/>
      <c r="I128" s="222"/>
      <c r="J128" s="41"/>
      <c r="K128" s="41"/>
      <c r="L128" s="45"/>
      <c r="M128" s="223"/>
      <c r="N128" s="22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144</v>
      </c>
      <c r="AU128" s="18" t="s">
        <v>83</v>
      </c>
    </row>
    <row r="129" s="13" customFormat="1">
      <c r="A129" s="13"/>
      <c r="B129" s="225"/>
      <c r="C129" s="226"/>
      <c r="D129" s="227" t="s">
        <v>146</v>
      </c>
      <c r="E129" s="228" t="s">
        <v>19</v>
      </c>
      <c r="F129" s="229" t="s">
        <v>755</v>
      </c>
      <c r="G129" s="226"/>
      <c r="H129" s="228" t="s">
        <v>19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146</v>
      </c>
      <c r="AU129" s="235" t="s">
        <v>83</v>
      </c>
      <c r="AV129" s="13" t="s">
        <v>80</v>
      </c>
      <c r="AW129" s="13" t="s">
        <v>33</v>
      </c>
      <c r="AX129" s="13" t="s">
        <v>72</v>
      </c>
      <c r="AY129" s="235" t="s">
        <v>135</v>
      </c>
    </row>
    <row r="130" s="14" customFormat="1">
      <c r="A130" s="14"/>
      <c r="B130" s="236"/>
      <c r="C130" s="237"/>
      <c r="D130" s="227" t="s">
        <v>146</v>
      </c>
      <c r="E130" s="238" t="s">
        <v>19</v>
      </c>
      <c r="F130" s="239" t="s">
        <v>756</v>
      </c>
      <c r="G130" s="237"/>
      <c r="H130" s="240">
        <v>110.84999999999999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146</v>
      </c>
      <c r="AU130" s="246" t="s">
        <v>83</v>
      </c>
      <c r="AV130" s="14" t="s">
        <v>83</v>
      </c>
      <c r="AW130" s="14" t="s">
        <v>33</v>
      </c>
      <c r="AX130" s="14" t="s">
        <v>72</v>
      </c>
      <c r="AY130" s="246" t="s">
        <v>135</v>
      </c>
    </row>
    <row r="131" s="15" customFormat="1">
      <c r="A131" s="15"/>
      <c r="B131" s="247"/>
      <c r="C131" s="248"/>
      <c r="D131" s="227" t="s">
        <v>146</v>
      </c>
      <c r="E131" s="249" t="s">
        <v>19</v>
      </c>
      <c r="F131" s="250" t="s">
        <v>149</v>
      </c>
      <c r="G131" s="248"/>
      <c r="H131" s="251">
        <v>110.84999999999999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7" t="s">
        <v>146</v>
      </c>
      <c r="AU131" s="257" t="s">
        <v>83</v>
      </c>
      <c r="AV131" s="15" t="s">
        <v>142</v>
      </c>
      <c r="AW131" s="15" t="s">
        <v>33</v>
      </c>
      <c r="AX131" s="15" t="s">
        <v>80</v>
      </c>
      <c r="AY131" s="257" t="s">
        <v>135</v>
      </c>
    </row>
    <row r="132" s="2" customFormat="1" ht="37.8" customHeight="1">
      <c r="A132" s="39"/>
      <c r="B132" s="40"/>
      <c r="C132" s="207" t="s">
        <v>196</v>
      </c>
      <c r="D132" s="207" t="s">
        <v>137</v>
      </c>
      <c r="E132" s="208" t="s">
        <v>300</v>
      </c>
      <c r="F132" s="209" t="s">
        <v>301</v>
      </c>
      <c r="G132" s="210" t="s">
        <v>140</v>
      </c>
      <c r="H132" s="211">
        <v>104.67</v>
      </c>
      <c r="I132" s="212"/>
      <c r="J132" s="213">
        <f>ROUND(I132*H132,2)</f>
        <v>0</v>
      </c>
      <c r="K132" s="209" t="s">
        <v>141</v>
      </c>
      <c r="L132" s="45"/>
      <c r="M132" s="214" t="s">
        <v>19</v>
      </c>
      <c r="N132" s="215" t="s">
        <v>43</v>
      </c>
      <c r="O132" s="85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8" t="s">
        <v>142</v>
      </c>
      <c r="AT132" s="218" t="s">
        <v>137</v>
      </c>
      <c r="AU132" s="218" t="s">
        <v>83</v>
      </c>
      <c r="AY132" s="18" t="s">
        <v>135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80</v>
      </c>
      <c r="BK132" s="219">
        <f>ROUND(I132*H132,2)</f>
        <v>0</v>
      </c>
      <c r="BL132" s="18" t="s">
        <v>142</v>
      </c>
      <c r="BM132" s="218" t="s">
        <v>757</v>
      </c>
    </row>
    <row r="133" s="2" customFormat="1">
      <c r="A133" s="39"/>
      <c r="B133" s="40"/>
      <c r="C133" s="41"/>
      <c r="D133" s="220" t="s">
        <v>144</v>
      </c>
      <c r="E133" s="41"/>
      <c r="F133" s="221" t="s">
        <v>303</v>
      </c>
      <c r="G133" s="41"/>
      <c r="H133" s="41"/>
      <c r="I133" s="222"/>
      <c r="J133" s="41"/>
      <c r="K133" s="41"/>
      <c r="L133" s="45"/>
      <c r="M133" s="223"/>
      <c r="N133" s="224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83</v>
      </c>
    </row>
    <row r="134" s="13" customFormat="1">
      <c r="A134" s="13"/>
      <c r="B134" s="225"/>
      <c r="C134" s="226"/>
      <c r="D134" s="227" t="s">
        <v>146</v>
      </c>
      <c r="E134" s="228" t="s">
        <v>19</v>
      </c>
      <c r="F134" s="229" t="s">
        <v>758</v>
      </c>
      <c r="G134" s="226"/>
      <c r="H134" s="228" t="s">
        <v>19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146</v>
      </c>
      <c r="AU134" s="235" t="s">
        <v>83</v>
      </c>
      <c r="AV134" s="13" t="s">
        <v>80</v>
      </c>
      <c r="AW134" s="13" t="s">
        <v>33</v>
      </c>
      <c r="AX134" s="13" t="s">
        <v>72</v>
      </c>
      <c r="AY134" s="235" t="s">
        <v>135</v>
      </c>
    </row>
    <row r="135" s="14" customFormat="1">
      <c r="A135" s="14"/>
      <c r="B135" s="236"/>
      <c r="C135" s="237"/>
      <c r="D135" s="227" t="s">
        <v>146</v>
      </c>
      <c r="E135" s="238" t="s">
        <v>19</v>
      </c>
      <c r="F135" s="239" t="s">
        <v>759</v>
      </c>
      <c r="G135" s="237"/>
      <c r="H135" s="240">
        <v>104.67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146</v>
      </c>
      <c r="AU135" s="246" t="s">
        <v>83</v>
      </c>
      <c r="AV135" s="14" t="s">
        <v>83</v>
      </c>
      <c r="AW135" s="14" t="s">
        <v>33</v>
      </c>
      <c r="AX135" s="14" t="s">
        <v>72</v>
      </c>
      <c r="AY135" s="246" t="s">
        <v>135</v>
      </c>
    </row>
    <row r="136" s="15" customFormat="1">
      <c r="A136" s="15"/>
      <c r="B136" s="247"/>
      <c r="C136" s="248"/>
      <c r="D136" s="227" t="s">
        <v>146</v>
      </c>
      <c r="E136" s="249" t="s">
        <v>19</v>
      </c>
      <c r="F136" s="250" t="s">
        <v>149</v>
      </c>
      <c r="G136" s="248"/>
      <c r="H136" s="251">
        <v>104.67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7" t="s">
        <v>146</v>
      </c>
      <c r="AU136" s="257" t="s">
        <v>83</v>
      </c>
      <c r="AV136" s="15" t="s">
        <v>142</v>
      </c>
      <c r="AW136" s="15" t="s">
        <v>33</v>
      </c>
      <c r="AX136" s="15" t="s">
        <v>80</v>
      </c>
      <c r="AY136" s="257" t="s">
        <v>135</v>
      </c>
    </row>
    <row r="137" s="2" customFormat="1" ht="37.8" customHeight="1">
      <c r="A137" s="39"/>
      <c r="B137" s="40"/>
      <c r="C137" s="207" t="s">
        <v>203</v>
      </c>
      <c r="D137" s="207" t="s">
        <v>137</v>
      </c>
      <c r="E137" s="208" t="s">
        <v>306</v>
      </c>
      <c r="F137" s="209" t="s">
        <v>307</v>
      </c>
      <c r="G137" s="210" t="s">
        <v>140</v>
      </c>
      <c r="H137" s="211">
        <v>104.67</v>
      </c>
      <c r="I137" s="212"/>
      <c r="J137" s="213">
        <f>ROUND(I137*H137,2)</f>
        <v>0</v>
      </c>
      <c r="K137" s="209" t="s">
        <v>141</v>
      </c>
      <c r="L137" s="45"/>
      <c r="M137" s="214" t="s">
        <v>19</v>
      </c>
      <c r="N137" s="215" t="s">
        <v>43</v>
      </c>
      <c r="O137" s="85"/>
      <c r="P137" s="216">
        <f>O137*H137</f>
        <v>0</v>
      </c>
      <c r="Q137" s="216">
        <v>8.0000000000000007E-05</v>
      </c>
      <c r="R137" s="216">
        <f>Q137*H137</f>
        <v>0.0083736000000000001</v>
      </c>
      <c r="S137" s="216">
        <v>0</v>
      </c>
      <c r="T137" s="21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8" t="s">
        <v>142</v>
      </c>
      <c r="AT137" s="218" t="s">
        <v>137</v>
      </c>
      <c r="AU137" s="218" t="s">
        <v>83</v>
      </c>
      <c r="AY137" s="18" t="s">
        <v>135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8" t="s">
        <v>80</v>
      </c>
      <c r="BK137" s="219">
        <f>ROUND(I137*H137,2)</f>
        <v>0</v>
      </c>
      <c r="BL137" s="18" t="s">
        <v>142</v>
      </c>
      <c r="BM137" s="218" t="s">
        <v>760</v>
      </c>
    </row>
    <row r="138" s="2" customFormat="1">
      <c r="A138" s="39"/>
      <c r="B138" s="40"/>
      <c r="C138" s="41"/>
      <c r="D138" s="220" t="s">
        <v>144</v>
      </c>
      <c r="E138" s="41"/>
      <c r="F138" s="221" t="s">
        <v>309</v>
      </c>
      <c r="G138" s="41"/>
      <c r="H138" s="41"/>
      <c r="I138" s="222"/>
      <c r="J138" s="41"/>
      <c r="K138" s="41"/>
      <c r="L138" s="45"/>
      <c r="M138" s="223"/>
      <c r="N138" s="22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83</v>
      </c>
    </row>
    <row r="139" s="13" customFormat="1">
      <c r="A139" s="13"/>
      <c r="B139" s="225"/>
      <c r="C139" s="226"/>
      <c r="D139" s="227" t="s">
        <v>146</v>
      </c>
      <c r="E139" s="228" t="s">
        <v>19</v>
      </c>
      <c r="F139" s="229" t="s">
        <v>761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146</v>
      </c>
      <c r="AU139" s="235" t="s">
        <v>83</v>
      </c>
      <c r="AV139" s="13" t="s">
        <v>80</v>
      </c>
      <c r="AW139" s="13" t="s">
        <v>33</v>
      </c>
      <c r="AX139" s="13" t="s">
        <v>72</v>
      </c>
      <c r="AY139" s="235" t="s">
        <v>135</v>
      </c>
    </row>
    <row r="140" s="14" customFormat="1">
      <c r="A140" s="14"/>
      <c r="B140" s="236"/>
      <c r="C140" s="237"/>
      <c r="D140" s="227" t="s">
        <v>146</v>
      </c>
      <c r="E140" s="238" t="s">
        <v>19</v>
      </c>
      <c r="F140" s="239" t="s">
        <v>759</v>
      </c>
      <c r="G140" s="237"/>
      <c r="H140" s="240">
        <v>104.67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146</v>
      </c>
      <c r="AU140" s="246" t="s">
        <v>83</v>
      </c>
      <c r="AV140" s="14" t="s">
        <v>83</v>
      </c>
      <c r="AW140" s="14" t="s">
        <v>33</v>
      </c>
      <c r="AX140" s="14" t="s">
        <v>72</v>
      </c>
      <c r="AY140" s="246" t="s">
        <v>135</v>
      </c>
    </row>
    <row r="141" s="15" customFormat="1">
      <c r="A141" s="15"/>
      <c r="B141" s="247"/>
      <c r="C141" s="248"/>
      <c r="D141" s="227" t="s">
        <v>146</v>
      </c>
      <c r="E141" s="249" t="s">
        <v>19</v>
      </c>
      <c r="F141" s="250" t="s">
        <v>149</v>
      </c>
      <c r="G141" s="248"/>
      <c r="H141" s="251">
        <v>104.67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146</v>
      </c>
      <c r="AU141" s="257" t="s">
        <v>83</v>
      </c>
      <c r="AV141" s="15" t="s">
        <v>142</v>
      </c>
      <c r="AW141" s="15" t="s">
        <v>33</v>
      </c>
      <c r="AX141" s="15" t="s">
        <v>80</v>
      </c>
      <c r="AY141" s="257" t="s">
        <v>135</v>
      </c>
    </row>
    <row r="142" s="2" customFormat="1" ht="16.5" customHeight="1">
      <c r="A142" s="39"/>
      <c r="B142" s="40"/>
      <c r="C142" s="258" t="s">
        <v>209</v>
      </c>
      <c r="D142" s="258" t="s">
        <v>210</v>
      </c>
      <c r="E142" s="259" t="s">
        <v>311</v>
      </c>
      <c r="F142" s="260" t="s">
        <v>312</v>
      </c>
      <c r="G142" s="261" t="s">
        <v>213</v>
      </c>
      <c r="H142" s="262">
        <v>104.67</v>
      </c>
      <c r="I142" s="263"/>
      <c r="J142" s="264">
        <f>ROUND(I142*H142,2)</f>
        <v>0</v>
      </c>
      <c r="K142" s="260" t="s">
        <v>141</v>
      </c>
      <c r="L142" s="265"/>
      <c r="M142" s="266" t="s">
        <v>19</v>
      </c>
      <c r="N142" s="267" t="s">
        <v>43</v>
      </c>
      <c r="O142" s="85"/>
      <c r="P142" s="216">
        <f>O142*H142</f>
        <v>0</v>
      </c>
      <c r="Q142" s="216">
        <v>0.001</v>
      </c>
      <c r="R142" s="216">
        <f>Q142*H142</f>
        <v>0.10467</v>
      </c>
      <c r="S142" s="216">
        <v>0</v>
      </c>
      <c r="T142" s="21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8" t="s">
        <v>189</v>
      </c>
      <c r="AT142" s="218" t="s">
        <v>210</v>
      </c>
      <c r="AU142" s="218" t="s">
        <v>83</v>
      </c>
      <c r="AY142" s="18" t="s">
        <v>135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80</v>
      </c>
      <c r="BK142" s="219">
        <f>ROUND(I142*H142,2)</f>
        <v>0</v>
      </c>
      <c r="BL142" s="18" t="s">
        <v>142</v>
      </c>
      <c r="BM142" s="218" t="s">
        <v>762</v>
      </c>
    </row>
    <row r="143" s="13" customFormat="1">
      <c r="A143" s="13"/>
      <c r="B143" s="225"/>
      <c r="C143" s="226"/>
      <c r="D143" s="227" t="s">
        <v>146</v>
      </c>
      <c r="E143" s="228" t="s">
        <v>19</v>
      </c>
      <c r="F143" s="229" t="s">
        <v>761</v>
      </c>
      <c r="G143" s="226"/>
      <c r="H143" s="228" t="s">
        <v>19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146</v>
      </c>
      <c r="AU143" s="235" t="s">
        <v>83</v>
      </c>
      <c r="AV143" s="13" t="s">
        <v>80</v>
      </c>
      <c r="AW143" s="13" t="s">
        <v>33</v>
      </c>
      <c r="AX143" s="13" t="s">
        <v>72</v>
      </c>
      <c r="AY143" s="235" t="s">
        <v>135</v>
      </c>
    </row>
    <row r="144" s="14" customFormat="1">
      <c r="A144" s="14"/>
      <c r="B144" s="236"/>
      <c r="C144" s="237"/>
      <c r="D144" s="227" t="s">
        <v>146</v>
      </c>
      <c r="E144" s="238" t="s">
        <v>19</v>
      </c>
      <c r="F144" s="239" t="s">
        <v>759</v>
      </c>
      <c r="G144" s="237"/>
      <c r="H144" s="240">
        <v>104.67</v>
      </c>
      <c r="I144" s="241"/>
      <c r="J144" s="237"/>
      <c r="K144" s="237"/>
      <c r="L144" s="242"/>
      <c r="M144" s="243"/>
      <c r="N144" s="244"/>
      <c r="O144" s="244"/>
      <c r="P144" s="244"/>
      <c r="Q144" s="244"/>
      <c r="R144" s="244"/>
      <c r="S144" s="244"/>
      <c r="T144" s="24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6" t="s">
        <v>146</v>
      </c>
      <c r="AU144" s="246" t="s">
        <v>83</v>
      </c>
      <c r="AV144" s="14" t="s">
        <v>83</v>
      </c>
      <c r="AW144" s="14" t="s">
        <v>33</v>
      </c>
      <c r="AX144" s="14" t="s">
        <v>72</v>
      </c>
      <c r="AY144" s="246" t="s">
        <v>135</v>
      </c>
    </row>
    <row r="145" s="15" customFormat="1">
      <c r="A145" s="15"/>
      <c r="B145" s="247"/>
      <c r="C145" s="248"/>
      <c r="D145" s="227" t="s">
        <v>146</v>
      </c>
      <c r="E145" s="249" t="s">
        <v>19</v>
      </c>
      <c r="F145" s="250" t="s">
        <v>149</v>
      </c>
      <c r="G145" s="248"/>
      <c r="H145" s="251">
        <v>104.67</v>
      </c>
      <c r="I145" s="252"/>
      <c r="J145" s="248"/>
      <c r="K145" s="248"/>
      <c r="L145" s="253"/>
      <c r="M145" s="254"/>
      <c r="N145" s="255"/>
      <c r="O145" s="255"/>
      <c r="P145" s="255"/>
      <c r="Q145" s="255"/>
      <c r="R145" s="255"/>
      <c r="S145" s="255"/>
      <c r="T145" s="256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7" t="s">
        <v>146</v>
      </c>
      <c r="AU145" s="257" t="s">
        <v>83</v>
      </c>
      <c r="AV145" s="15" t="s">
        <v>142</v>
      </c>
      <c r="AW145" s="15" t="s">
        <v>33</v>
      </c>
      <c r="AX145" s="15" t="s">
        <v>80</v>
      </c>
      <c r="AY145" s="257" t="s">
        <v>135</v>
      </c>
    </row>
    <row r="146" s="12" customFormat="1" ht="22.8" customHeight="1">
      <c r="A146" s="12"/>
      <c r="B146" s="191"/>
      <c r="C146" s="192"/>
      <c r="D146" s="193" t="s">
        <v>71</v>
      </c>
      <c r="E146" s="205" t="s">
        <v>157</v>
      </c>
      <c r="F146" s="205" t="s">
        <v>417</v>
      </c>
      <c r="G146" s="192"/>
      <c r="H146" s="192"/>
      <c r="I146" s="195"/>
      <c r="J146" s="206">
        <f>BK146</f>
        <v>0</v>
      </c>
      <c r="K146" s="192"/>
      <c r="L146" s="197"/>
      <c r="M146" s="198"/>
      <c r="N146" s="199"/>
      <c r="O146" s="199"/>
      <c r="P146" s="200">
        <f>SUM(P147:P168)</f>
        <v>0</v>
      </c>
      <c r="Q146" s="199"/>
      <c r="R146" s="200">
        <f>SUM(R147:R168)</f>
        <v>21.224640599999997</v>
      </c>
      <c r="S146" s="199"/>
      <c r="T146" s="201">
        <f>SUM(T147:T168)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2" t="s">
        <v>80</v>
      </c>
      <c r="AT146" s="203" t="s">
        <v>71</v>
      </c>
      <c r="AU146" s="203" t="s">
        <v>80</v>
      </c>
      <c r="AY146" s="202" t="s">
        <v>135</v>
      </c>
      <c r="BK146" s="204">
        <f>SUM(BK147:BK168)</f>
        <v>0</v>
      </c>
    </row>
    <row r="147" s="2" customFormat="1" ht="66.75" customHeight="1">
      <c r="A147" s="39"/>
      <c r="B147" s="40"/>
      <c r="C147" s="207" t="s">
        <v>215</v>
      </c>
      <c r="D147" s="207" t="s">
        <v>137</v>
      </c>
      <c r="E147" s="208" t="s">
        <v>418</v>
      </c>
      <c r="F147" s="209" t="s">
        <v>419</v>
      </c>
      <c r="G147" s="210" t="s">
        <v>152</v>
      </c>
      <c r="H147" s="211">
        <v>7.4400000000000004</v>
      </c>
      <c r="I147" s="212"/>
      <c r="J147" s="213">
        <f>ROUND(I147*H147,2)</f>
        <v>0</v>
      </c>
      <c r="K147" s="209" t="s">
        <v>141</v>
      </c>
      <c r="L147" s="45"/>
      <c r="M147" s="214" t="s">
        <v>19</v>
      </c>
      <c r="N147" s="215" t="s">
        <v>43</v>
      </c>
      <c r="O147" s="85"/>
      <c r="P147" s="216">
        <f>O147*H147</f>
        <v>0</v>
      </c>
      <c r="Q147" s="216">
        <v>2.7919499999999999</v>
      </c>
      <c r="R147" s="216">
        <f>Q147*H147</f>
        <v>20.772107999999999</v>
      </c>
      <c r="S147" s="216">
        <v>0</v>
      </c>
      <c r="T147" s="21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8" t="s">
        <v>142</v>
      </c>
      <c r="AT147" s="218" t="s">
        <v>137</v>
      </c>
      <c r="AU147" s="218" t="s">
        <v>83</v>
      </c>
      <c r="AY147" s="18" t="s">
        <v>135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80</v>
      </c>
      <c r="BK147" s="219">
        <f>ROUND(I147*H147,2)</f>
        <v>0</v>
      </c>
      <c r="BL147" s="18" t="s">
        <v>142</v>
      </c>
      <c r="BM147" s="218" t="s">
        <v>763</v>
      </c>
    </row>
    <row r="148" s="2" customFormat="1">
      <c r="A148" s="39"/>
      <c r="B148" s="40"/>
      <c r="C148" s="41"/>
      <c r="D148" s="220" t="s">
        <v>144</v>
      </c>
      <c r="E148" s="41"/>
      <c r="F148" s="221" t="s">
        <v>421</v>
      </c>
      <c r="G148" s="41"/>
      <c r="H148" s="41"/>
      <c r="I148" s="222"/>
      <c r="J148" s="41"/>
      <c r="K148" s="41"/>
      <c r="L148" s="45"/>
      <c r="M148" s="223"/>
      <c r="N148" s="224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144</v>
      </c>
      <c r="AU148" s="18" t="s">
        <v>83</v>
      </c>
    </row>
    <row r="149" s="13" customFormat="1">
      <c r="A149" s="13"/>
      <c r="B149" s="225"/>
      <c r="C149" s="226"/>
      <c r="D149" s="227" t="s">
        <v>146</v>
      </c>
      <c r="E149" s="228" t="s">
        <v>19</v>
      </c>
      <c r="F149" s="229" t="s">
        <v>764</v>
      </c>
      <c r="G149" s="226"/>
      <c r="H149" s="228" t="s">
        <v>19</v>
      </c>
      <c r="I149" s="230"/>
      <c r="J149" s="226"/>
      <c r="K149" s="226"/>
      <c r="L149" s="231"/>
      <c r="M149" s="232"/>
      <c r="N149" s="233"/>
      <c r="O149" s="233"/>
      <c r="P149" s="233"/>
      <c r="Q149" s="233"/>
      <c r="R149" s="233"/>
      <c r="S149" s="233"/>
      <c r="T149" s="23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5" t="s">
        <v>146</v>
      </c>
      <c r="AU149" s="235" t="s">
        <v>83</v>
      </c>
      <c r="AV149" s="13" t="s">
        <v>80</v>
      </c>
      <c r="AW149" s="13" t="s">
        <v>33</v>
      </c>
      <c r="AX149" s="13" t="s">
        <v>72</v>
      </c>
      <c r="AY149" s="235" t="s">
        <v>135</v>
      </c>
    </row>
    <row r="150" s="14" customFormat="1">
      <c r="A150" s="14"/>
      <c r="B150" s="236"/>
      <c r="C150" s="237"/>
      <c r="D150" s="227" t="s">
        <v>146</v>
      </c>
      <c r="E150" s="238" t="s">
        <v>19</v>
      </c>
      <c r="F150" s="239" t="s">
        <v>765</v>
      </c>
      <c r="G150" s="237"/>
      <c r="H150" s="240">
        <v>7.4400000000000004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146</v>
      </c>
      <c r="AU150" s="246" t="s">
        <v>83</v>
      </c>
      <c r="AV150" s="14" t="s">
        <v>83</v>
      </c>
      <c r="AW150" s="14" t="s">
        <v>33</v>
      </c>
      <c r="AX150" s="14" t="s">
        <v>72</v>
      </c>
      <c r="AY150" s="246" t="s">
        <v>135</v>
      </c>
    </row>
    <row r="151" s="15" customFormat="1">
      <c r="A151" s="15"/>
      <c r="B151" s="247"/>
      <c r="C151" s="248"/>
      <c r="D151" s="227" t="s">
        <v>146</v>
      </c>
      <c r="E151" s="249" t="s">
        <v>19</v>
      </c>
      <c r="F151" s="250" t="s">
        <v>149</v>
      </c>
      <c r="G151" s="248"/>
      <c r="H151" s="251">
        <v>7.4400000000000004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146</v>
      </c>
      <c r="AU151" s="257" t="s">
        <v>83</v>
      </c>
      <c r="AV151" s="15" t="s">
        <v>142</v>
      </c>
      <c r="AW151" s="15" t="s">
        <v>33</v>
      </c>
      <c r="AX151" s="15" t="s">
        <v>80</v>
      </c>
      <c r="AY151" s="257" t="s">
        <v>135</v>
      </c>
    </row>
    <row r="152" s="2" customFormat="1" ht="76.35" customHeight="1">
      <c r="A152" s="39"/>
      <c r="B152" s="40"/>
      <c r="C152" s="207" t="s">
        <v>222</v>
      </c>
      <c r="D152" s="207" t="s">
        <v>137</v>
      </c>
      <c r="E152" s="208" t="s">
        <v>454</v>
      </c>
      <c r="F152" s="209" t="s">
        <v>455</v>
      </c>
      <c r="G152" s="210" t="s">
        <v>140</v>
      </c>
      <c r="H152" s="211">
        <v>39.68</v>
      </c>
      <c r="I152" s="212"/>
      <c r="J152" s="213">
        <f>ROUND(I152*H152,2)</f>
        <v>0</v>
      </c>
      <c r="K152" s="209" t="s">
        <v>141</v>
      </c>
      <c r="L152" s="45"/>
      <c r="M152" s="214" t="s">
        <v>19</v>
      </c>
      <c r="N152" s="215" t="s">
        <v>43</v>
      </c>
      <c r="O152" s="85"/>
      <c r="P152" s="216">
        <f>O152*H152</f>
        <v>0</v>
      </c>
      <c r="Q152" s="216">
        <v>0.00726</v>
      </c>
      <c r="R152" s="216">
        <f>Q152*H152</f>
        <v>0.28807680000000002</v>
      </c>
      <c r="S152" s="216">
        <v>0</v>
      </c>
      <c r="T152" s="21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8" t="s">
        <v>142</v>
      </c>
      <c r="AT152" s="218" t="s">
        <v>137</v>
      </c>
      <c r="AU152" s="218" t="s">
        <v>83</v>
      </c>
      <c r="AY152" s="18" t="s">
        <v>135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8" t="s">
        <v>80</v>
      </c>
      <c r="BK152" s="219">
        <f>ROUND(I152*H152,2)</f>
        <v>0</v>
      </c>
      <c r="BL152" s="18" t="s">
        <v>142</v>
      </c>
      <c r="BM152" s="218" t="s">
        <v>766</v>
      </c>
    </row>
    <row r="153" s="2" customFormat="1">
      <c r="A153" s="39"/>
      <c r="B153" s="40"/>
      <c r="C153" s="41"/>
      <c r="D153" s="220" t="s">
        <v>144</v>
      </c>
      <c r="E153" s="41"/>
      <c r="F153" s="221" t="s">
        <v>457</v>
      </c>
      <c r="G153" s="41"/>
      <c r="H153" s="41"/>
      <c r="I153" s="222"/>
      <c r="J153" s="41"/>
      <c r="K153" s="41"/>
      <c r="L153" s="45"/>
      <c r="M153" s="223"/>
      <c r="N153" s="224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83</v>
      </c>
    </row>
    <row r="154" s="13" customFormat="1">
      <c r="A154" s="13"/>
      <c r="B154" s="225"/>
      <c r="C154" s="226"/>
      <c r="D154" s="227" t="s">
        <v>146</v>
      </c>
      <c r="E154" s="228" t="s">
        <v>19</v>
      </c>
      <c r="F154" s="229" t="s">
        <v>764</v>
      </c>
      <c r="G154" s="226"/>
      <c r="H154" s="228" t="s">
        <v>19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146</v>
      </c>
      <c r="AU154" s="235" t="s">
        <v>83</v>
      </c>
      <c r="AV154" s="13" t="s">
        <v>80</v>
      </c>
      <c r="AW154" s="13" t="s">
        <v>33</v>
      </c>
      <c r="AX154" s="13" t="s">
        <v>72</v>
      </c>
      <c r="AY154" s="235" t="s">
        <v>135</v>
      </c>
    </row>
    <row r="155" s="14" customFormat="1">
      <c r="A155" s="14"/>
      <c r="B155" s="236"/>
      <c r="C155" s="237"/>
      <c r="D155" s="227" t="s">
        <v>146</v>
      </c>
      <c r="E155" s="238" t="s">
        <v>19</v>
      </c>
      <c r="F155" s="239" t="s">
        <v>767</v>
      </c>
      <c r="G155" s="237"/>
      <c r="H155" s="240">
        <v>37.200000000000003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146</v>
      </c>
      <c r="AU155" s="246" t="s">
        <v>83</v>
      </c>
      <c r="AV155" s="14" t="s">
        <v>83</v>
      </c>
      <c r="AW155" s="14" t="s">
        <v>33</v>
      </c>
      <c r="AX155" s="14" t="s">
        <v>72</v>
      </c>
      <c r="AY155" s="246" t="s">
        <v>135</v>
      </c>
    </row>
    <row r="156" s="14" customFormat="1">
      <c r="A156" s="14"/>
      <c r="B156" s="236"/>
      <c r="C156" s="237"/>
      <c r="D156" s="227" t="s">
        <v>146</v>
      </c>
      <c r="E156" s="238" t="s">
        <v>19</v>
      </c>
      <c r="F156" s="239" t="s">
        <v>768</v>
      </c>
      <c r="G156" s="237"/>
      <c r="H156" s="240">
        <v>2.48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6" t="s">
        <v>146</v>
      </c>
      <c r="AU156" s="246" t="s">
        <v>83</v>
      </c>
      <c r="AV156" s="14" t="s">
        <v>83</v>
      </c>
      <c r="AW156" s="14" t="s">
        <v>33</v>
      </c>
      <c r="AX156" s="14" t="s">
        <v>72</v>
      </c>
      <c r="AY156" s="246" t="s">
        <v>135</v>
      </c>
    </row>
    <row r="157" s="15" customFormat="1">
      <c r="A157" s="15"/>
      <c r="B157" s="247"/>
      <c r="C157" s="248"/>
      <c r="D157" s="227" t="s">
        <v>146</v>
      </c>
      <c r="E157" s="249" t="s">
        <v>19</v>
      </c>
      <c r="F157" s="250" t="s">
        <v>149</v>
      </c>
      <c r="G157" s="248"/>
      <c r="H157" s="251">
        <v>39.68</v>
      </c>
      <c r="I157" s="252"/>
      <c r="J157" s="248"/>
      <c r="K157" s="248"/>
      <c r="L157" s="253"/>
      <c r="M157" s="254"/>
      <c r="N157" s="255"/>
      <c r="O157" s="255"/>
      <c r="P157" s="255"/>
      <c r="Q157" s="255"/>
      <c r="R157" s="255"/>
      <c r="S157" s="255"/>
      <c r="T157" s="25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7" t="s">
        <v>146</v>
      </c>
      <c r="AU157" s="257" t="s">
        <v>83</v>
      </c>
      <c r="AV157" s="15" t="s">
        <v>142</v>
      </c>
      <c r="AW157" s="15" t="s">
        <v>33</v>
      </c>
      <c r="AX157" s="15" t="s">
        <v>80</v>
      </c>
      <c r="AY157" s="257" t="s">
        <v>135</v>
      </c>
    </row>
    <row r="158" s="2" customFormat="1" ht="76.35" customHeight="1">
      <c r="A158" s="39"/>
      <c r="B158" s="40"/>
      <c r="C158" s="207" t="s">
        <v>233</v>
      </c>
      <c r="D158" s="207" t="s">
        <v>137</v>
      </c>
      <c r="E158" s="208" t="s">
        <v>483</v>
      </c>
      <c r="F158" s="209" t="s">
        <v>484</v>
      </c>
      <c r="G158" s="210" t="s">
        <v>140</v>
      </c>
      <c r="H158" s="211">
        <v>39.68</v>
      </c>
      <c r="I158" s="212"/>
      <c r="J158" s="213">
        <f>ROUND(I158*H158,2)</f>
        <v>0</v>
      </c>
      <c r="K158" s="209" t="s">
        <v>141</v>
      </c>
      <c r="L158" s="45"/>
      <c r="M158" s="214" t="s">
        <v>19</v>
      </c>
      <c r="N158" s="215" t="s">
        <v>43</v>
      </c>
      <c r="O158" s="85"/>
      <c r="P158" s="216">
        <f>O158*H158</f>
        <v>0</v>
      </c>
      <c r="Q158" s="216">
        <v>0.00085999999999999998</v>
      </c>
      <c r="R158" s="216">
        <f>Q158*H158</f>
        <v>0.034124799999999997</v>
      </c>
      <c r="S158" s="216">
        <v>0</v>
      </c>
      <c r="T158" s="21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8" t="s">
        <v>142</v>
      </c>
      <c r="AT158" s="218" t="s">
        <v>137</v>
      </c>
      <c r="AU158" s="218" t="s">
        <v>83</v>
      </c>
      <c r="AY158" s="18" t="s">
        <v>135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8" t="s">
        <v>80</v>
      </c>
      <c r="BK158" s="219">
        <f>ROUND(I158*H158,2)</f>
        <v>0</v>
      </c>
      <c r="BL158" s="18" t="s">
        <v>142</v>
      </c>
      <c r="BM158" s="218" t="s">
        <v>769</v>
      </c>
    </row>
    <row r="159" s="2" customFormat="1">
      <c r="A159" s="39"/>
      <c r="B159" s="40"/>
      <c r="C159" s="41"/>
      <c r="D159" s="220" t="s">
        <v>144</v>
      </c>
      <c r="E159" s="41"/>
      <c r="F159" s="221" t="s">
        <v>486</v>
      </c>
      <c r="G159" s="41"/>
      <c r="H159" s="41"/>
      <c r="I159" s="222"/>
      <c r="J159" s="41"/>
      <c r="K159" s="41"/>
      <c r="L159" s="45"/>
      <c r="M159" s="223"/>
      <c r="N159" s="224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144</v>
      </c>
      <c r="AU159" s="18" t="s">
        <v>83</v>
      </c>
    </row>
    <row r="160" s="13" customFormat="1">
      <c r="A160" s="13"/>
      <c r="B160" s="225"/>
      <c r="C160" s="226"/>
      <c r="D160" s="227" t="s">
        <v>146</v>
      </c>
      <c r="E160" s="228" t="s">
        <v>19</v>
      </c>
      <c r="F160" s="229" t="s">
        <v>764</v>
      </c>
      <c r="G160" s="226"/>
      <c r="H160" s="228" t="s">
        <v>19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146</v>
      </c>
      <c r="AU160" s="235" t="s">
        <v>83</v>
      </c>
      <c r="AV160" s="13" t="s">
        <v>80</v>
      </c>
      <c r="AW160" s="13" t="s">
        <v>33</v>
      </c>
      <c r="AX160" s="13" t="s">
        <v>72</v>
      </c>
      <c r="AY160" s="235" t="s">
        <v>135</v>
      </c>
    </row>
    <row r="161" s="14" customFormat="1">
      <c r="A161" s="14"/>
      <c r="B161" s="236"/>
      <c r="C161" s="237"/>
      <c r="D161" s="227" t="s">
        <v>146</v>
      </c>
      <c r="E161" s="238" t="s">
        <v>19</v>
      </c>
      <c r="F161" s="239" t="s">
        <v>767</v>
      </c>
      <c r="G161" s="237"/>
      <c r="H161" s="240">
        <v>37.200000000000003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6" t="s">
        <v>146</v>
      </c>
      <c r="AU161" s="246" t="s">
        <v>83</v>
      </c>
      <c r="AV161" s="14" t="s">
        <v>83</v>
      </c>
      <c r="AW161" s="14" t="s">
        <v>33</v>
      </c>
      <c r="AX161" s="14" t="s">
        <v>72</v>
      </c>
      <c r="AY161" s="246" t="s">
        <v>135</v>
      </c>
    </row>
    <row r="162" s="14" customFormat="1">
      <c r="A162" s="14"/>
      <c r="B162" s="236"/>
      <c r="C162" s="237"/>
      <c r="D162" s="227" t="s">
        <v>146</v>
      </c>
      <c r="E162" s="238" t="s">
        <v>19</v>
      </c>
      <c r="F162" s="239" t="s">
        <v>768</v>
      </c>
      <c r="G162" s="237"/>
      <c r="H162" s="240">
        <v>2.48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6" t="s">
        <v>146</v>
      </c>
      <c r="AU162" s="246" t="s">
        <v>83</v>
      </c>
      <c r="AV162" s="14" t="s">
        <v>83</v>
      </c>
      <c r="AW162" s="14" t="s">
        <v>33</v>
      </c>
      <c r="AX162" s="14" t="s">
        <v>72</v>
      </c>
      <c r="AY162" s="246" t="s">
        <v>135</v>
      </c>
    </row>
    <row r="163" s="15" customFormat="1">
      <c r="A163" s="15"/>
      <c r="B163" s="247"/>
      <c r="C163" s="248"/>
      <c r="D163" s="227" t="s">
        <v>146</v>
      </c>
      <c r="E163" s="249" t="s">
        <v>19</v>
      </c>
      <c r="F163" s="250" t="s">
        <v>149</v>
      </c>
      <c r="G163" s="248"/>
      <c r="H163" s="251">
        <v>39.68</v>
      </c>
      <c r="I163" s="252"/>
      <c r="J163" s="248"/>
      <c r="K163" s="248"/>
      <c r="L163" s="253"/>
      <c r="M163" s="254"/>
      <c r="N163" s="255"/>
      <c r="O163" s="255"/>
      <c r="P163" s="255"/>
      <c r="Q163" s="255"/>
      <c r="R163" s="255"/>
      <c r="S163" s="255"/>
      <c r="T163" s="256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7" t="s">
        <v>146</v>
      </c>
      <c r="AU163" s="257" t="s">
        <v>83</v>
      </c>
      <c r="AV163" s="15" t="s">
        <v>142</v>
      </c>
      <c r="AW163" s="15" t="s">
        <v>33</v>
      </c>
      <c r="AX163" s="15" t="s">
        <v>80</v>
      </c>
      <c r="AY163" s="257" t="s">
        <v>135</v>
      </c>
    </row>
    <row r="164" s="2" customFormat="1" ht="49.05" customHeight="1">
      <c r="A164" s="39"/>
      <c r="B164" s="40"/>
      <c r="C164" s="207" t="s">
        <v>8</v>
      </c>
      <c r="D164" s="207" t="s">
        <v>137</v>
      </c>
      <c r="E164" s="208" t="s">
        <v>514</v>
      </c>
      <c r="F164" s="209" t="s">
        <v>515</v>
      </c>
      <c r="G164" s="210" t="s">
        <v>246</v>
      </c>
      <c r="H164" s="211">
        <v>5.9000000000000004</v>
      </c>
      <c r="I164" s="212"/>
      <c r="J164" s="213">
        <f>ROUND(I164*H164,2)</f>
        <v>0</v>
      </c>
      <c r="K164" s="209" t="s">
        <v>141</v>
      </c>
      <c r="L164" s="45"/>
      <c r="M164" s="214" t="s">
        <v>19</v>
      </c>
      <c r="N164" s="215" t="s">
        <v>43</v>
      </c>
      <c r="O164" s="85"/>
      <c r="P164" s="216">
        <f>O164*H164</f>
        <v>0</v>
      </c>
      <c r="Q164" s="216">
        <v>0.022089999999999999</v>
      </c>
      <c r="R164" s="216">
        <f>Q164*H164</f>
        <v>0.130331</v>
      </c>
      <c r="S164" s="216">
        <v>0</v>
      </c>
      <c r="T164" s="21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8" t="s">
        <v>142</v>
      </c>
      <c r="AT164" s="218" t="s">
        <v>137</v>
      </c>
      <c r="AU164" s="218" t="s">
        <v>83</v>
      </c>
      <c r="AY164" s="18" t="s">
        <v>135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8" t="s">
        <v>80</v>
      </c>
      <c r="BK164" s="219">
        <f>ROUND(I164*H164,2)</f>
        <v>0</v>
      </c>
      <c r="BL164" s="18" t="s">
        <v>142</v>
      </c>
      <c r="BM164" s="218" t="s">
        <v>770</v>
      </c>
    </row>
    <row r="165" s="2" customFormat="1">
      <c r="A165" s="39"/>
      <c r="B165" s="40"/>
      <c r="C165" s="41"/>
      <c r="D165" s="220" t="s">
        <v>144</v>
      </c>
      <c r="E165" s="41"/>
      <c r="F165" s="221" t="s">
        <v>517</v>
      </c>
      <c r="G165" s="41"/>
      <c r="H165" s="41"/>
      <c r="I165" s="222"/>
      <c r="J165" s="41"/>
      <c r="K165" s="41"/>
      <c r="L165" s="45"/>
      <c r="M165" s="223"/>
      <c r="N165" s="224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144</v>
      </c>
      <c r="AU165" s="18" t="s">
        <v>83</v>
      </c>
    </row>
    <row r="166" s="13" customFormat="1">
      <c r="A166" s="13"/>
      <c r="B166" s="225"/>
      <c r="C166" s="226"/>
      <c r="D166" s="227" t="s">
        <v>146</v>
      </c>
      <c r="E166" s="228" t="s">
        <v>19</v>
      </c>
      <c r="F166" s="229" t="s">
        <v>771</v>
      </c>
      <c r="G166" s="226"/>
      <c r="H166" s="228" t="s">
        <v>19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146</v>
      </c>
      <c r="AU166" s="235" t="s">
        <v>83</v>
      </c>
      <c r="AV166" s="13" t="s">
        <v>80</v>
      </c>
      <c r="AW166" s="13" t="s">
        <v>33</v>
      </c>
      <c r="AX166" s="13" t="s">
        <v>72</v>
      </c>
      <c r="AY166" s="235" t="s">
        <v>135</v>
      </c>
    </row>
    <row r="167" s="14" customFormat="1">
      <c r="A167" s="14"/>
      <c r="B167" s="236"/>
      <c r="C167" s="237"/>
      <c r="D167" s="227" t="s">
        <v>146</v>
      </c>
      <c r="E167" s="238" t="s">
        <v>19</v>
      </c>
      <c r="F167" s="239" t="s">
        <v>772</v>
      </c>
      <c r="G167" s="237"/>
      <c r="H167" s="240">
        <v>5.9000000000000004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6" t="s">
        <v>146</v>
      </c>
      <c r="AU167" s="246" t="s">
        <v>83</v>
      </c>
      <c r="AV167" s="14" t="s">
        <v>83</v>
      </c>
      <c r="AW167" s="14" t="s">
        <v>33</v>
      </c>
      <c r="AX167" s="14" t="s">
        <v>72</v>
      </c>
      <c r="AY167" s="246" t="s">
        <v>135</v>
      </c>
    </row>
    <row r="168" s="15" customFormat="1">
      <c r="A168" s="15"/>
      <c r="B168" s="247"/>
      <c r="C168" s="248"/>
      <c r="D168" s="227" t="s">
        <v>146</v>
      </c>
      <c r="E168" s="249" t="s">
        <v>19</v>
      </c>
      <c r="F168" s="250" t="s">
        <v>149</v>
      </c>
      <c r="G168" s="248"/>
      <c r="H168" s="251">
        <v>5.9000000000000004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7" t="s">
        <v>146</v>
      </c>
      <c r="AU168" s="257" t="s">
        <v>83</v>
      </c>
      <c r="AV168" s="15" t="s">
        <v>142</v>
      </c>
      <c r="AW168" s="15" t="s">
        <v>33</v>
      </c>
      <c r="AX168" s="15" t="s">
        <v>80</v>
      </c>
      <c r="AY168" s="257" t="s">
        <v>135</v>
      </c>
    </row>
    <row r="169" s="12" customFormat="1" ht="22.8" customHeight="1">
      <c r="A169" s="12"/>
      <c r="B169" s="191"/>
      <c r="C169" s="192"/>
      <c r="D169" s="193" t="s">
        <v>71</v>
      </c>
      <c r="E169" s="205" t="s">
        <v>142</v>
      </c>
      <c r="F169" s="205" t="s">
        <v>317</v>
      </c>
      <c r="G169" s="192"/>
      <c r="H169" s="192"/>
      <c r="I169" s="195"/>
      <c r="J169" s="206">
        <f>BK169</f>
        <v>0</v>
      </c>
      <c r="K169" s="192"/>
      <c r="L169" s="197"/>
      <c r="M169" s="198"/>
      <c r="N169" s="199"/>
      <c r="O169" s="199"/>
      <c r="P169" s="200">
        <f>SUM(P170:P180)</f>
        <v>0</v>
      </c>
      <c r="Q169" s="199"/>
      <c r="R169" s="200">
        <f>SUM(R170:R180)</f>
        <v>6.0328800000000005</v>
      </c>
      <c r="S169" s="199"/>
      <c r="T169" s="201">
        <f>SUM(T170:T180)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2" t="s">
        <v>80</v>
      </c>
      <c r="AT169" s="203" t="s">
        <v>71</v>
      </c>
      <c r="AU169" s="203" t="s">
        <v>80</v>
      </c>
      <c r="AY169" s="202" t="s">
        <v>135</v>
      </c>
      <c r="BK169" s="204">
        <f>SUM(BK170:BK180)</f>
        <v>0</v>
      </c>
    </row>
    <row r="170" s="2" customFormat="1" ht="24.15" customHeight="1">
      <c r="A170" s="39"/>
      <c r="B170" s="40"/>
      <c r="C170" s="207" t="s">
        <v>324</v>
      </c>
      <c r="D170" s="207" t="s">
        <v>137</v>
      </c>
      <c r="E170" s="208" t="s">
        <v>596</v>
      </c>
      <c r="F170" s="209" t="s">
        <v>597</v>
      </c>
      <c r="G170" s="210" t="s">
        <v>152</v>
      </c>
      <c r="H170" s="211">
        <v>0.75800000000000001</v>
      </c>
      <c r="I170" s="212"/>
      <c r="J170" s="213">
        <f>ROUND(I170*H170,2)</f>
        <v>0</v>
      </c>
      <c r="K170" s="209" t="s">
        <v>141</v>
      </c>
      <c r="L170" s="45"/>
      <c r="M170" s="214" t="s">
        <v>19</v>
      </c>
      <c r="N170" s="215" t="s">
        <v>43</v>
      </c>
      <c r="O170" s="85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8" t="s">
        <v>142</v>
      </c>
      <c r="AT170" s="218" t="s">
        <v>137</v>
      </c>
      <c r="AU170" s="218" t="s">
        <v>83</v>
      </c>
      <c r="AY170" s="18" t="s">
        <v>135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8" t="s">
        <v>80</v>
      </c>
      <c r="BK170" s="219">
        <f>ROUND(I170*H170,2)</f>
        <v>0</v>
      </c>
      <c r="BL170" s="18" t="s">
        <v>142</v>
      </c>
      <c r="BM170" s="218" t="s">
        <v>773</v>
      </c>
    </row>
    <row r="171" s="2" customFormat="1">
      <c r="A171" s="39"/>
      <c r="B171" s="40"/>
      <c r="C171" s="41"/>
      <c r="D171" s="220" t="s">
        <v>144</v>
      </c>
      <c r="E171" s="41"/>
      <c r="F171" s="221" t="s">
        <v>599</v>
      </c>
      <c r="G171" s="41"/>
      <c r="H171" s="41"/>
      <c r="I171" s="222"/>
      <c r="J171" s="41"/>
      <c r="K171" s="41"/>
      <c r="L171" s="45"/>
      <c r="M171" s="223"/>
      <c r="N171" s="224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144</v>
      </c>
      <c r="AU171" s="18" t="s">
        <v>83</v>
      </c>
    </row>
    <row r="172" s="13" customFormat="1">
      <c r="A172" s="13"/>
      <c r="B172" s="225"/>
      <c r="C172" s="226"/>
      <c r="D172" s="227" t="s">
        <v>146</v>
      </c>
      <c r="E172" s="228" t="s">
        <v>19</v>
      </c>
      <c r="F172" s="229" t="s">
        <v>774</v>
      </c>
      <c r="G172" s="226"/>
      <c r="H172" s="228" t="s">
        <v>19</v>
      </c>
      <c r="I172" s="230"/>
      <c r="J172" s="226"/>
      <c r="K172" s="226"/>
      <c r="L172" s="231"/>
      <c r="M172" s="232"/>
      <c r="N172" s="233"/>
      <c r="O172" s="233"/>
      <c r="P172" s="233"/>
      <c r="Q172" s="233"/>
      <c r="R172" s="233"/>
      <c r="S172" s="233"/>
      <c r="T172" s="23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5" t="s">
        <v>146</v>
      </c>
      <c r="AU172" s="235" t="s">
        <v>83</v>
      </c>
      <c r="AV172" s="13" t="s">
        <v>80</v>
      </c>
      <c r="AW172" s="13" t="s">
        <v>33</v>
      </c>
      <c r="AX172" s="13" t="s">
        <v>72</v>
      </c>
      <c r="AY172" s="235" t="s">
        <v>135</v>
      </c>
    </row>
    <row r="173" s="14" customFormat="1">
      <c r="A173" s="14"/>
      <c r="B173" s="236"/>
      <c r="C173" s="237"/>
      <c r="D173" s="227" t="s">
        <v>146</v>
      </c>
      <c r="E173" s="238" t="s">
        <v>19</v>
      </c>
      <c r="F173" s="239" t="s">
        <v>775</v>
      </c>
      <c r="G173" s="237"/>
      <c r="H173" s="240">
        <v>0.75800000000000001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146</v>
      </c>
      <c r="AU173" s="246" t="s">
        <v>83</v>
      </c>
      <c r="AV173" s="14" t="s">
        <v>83</v>
      </c>
      <c r="AW173" s="14" t="s">
        <v>33</v>
      </c>
      <c r="AX173" s="14" t="s">
        <v>72</v>
      </c>
      <c r="AY173" s="246" t="s">
        <v>135</v>
      </c>
    </row>
    <row r="174" s="15" customFormat="1">
      <c r="A174" s="15"/>
      <c r="B174" s="247"/>
      <c r="C174" s="248"/>
      <c r="D174" s="227" t="s">
        <v>146</v>
      </c>
      <c r="E174" s="249" t="s">
        <v>19</v>
      </c>
      <c r="F174" s="250" t="s">
        <v>149</v>
      </c>
      <c r="G174" s="248"/>
      <c r="H174" s="251">
        <v>0.75800000000000001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7" t="s">
        <v>146</v>
      </c>
      <c r="AU174" s="257" t="s">
        <v>83</v>
      </c>
      <c r="AV174" s="15" t="s">
        <v>142</v>
      </c>
      <c r="AW174" s="15" t="s">
        <v>33</v>
      </c>
      <c r="AX174" s="15" t="s">
        <v>80</v>
      </c>
      <c r="AY174" s="257" t="s">
        <v>135</v>
      </c>
    </row>
    <row r="175" s="2" customFormat="1" ht="37.8" customHeight="1">
      <c r="A175" s="39"/>
      <c r="B175" s="40"/>
      <c r="C175" s="207" t="s">
        <v>331</v>
      </c>
      <c r="D175" s="207" t="s">
        <v>137</v>
      </c>
      <c r="E175" s="208" t="s">
        <v>346</v>
      </c>
      <c r="F175" s="209" t="s">
        <v>347</v>
      </c>
      <c r="G175" s="210" t="s">
        <v>152</v>
      </c>
      <c r="H175" s="211">
        <v>2.9399999999999999</v>
      </c>
      <c r="I175" s="212"/>
      <c r="J175" s="213">
        <f>ROUND(I175*H175,2)</f>
        <v>0</v>
      </c>
      <c r="K175" s="209" t="s">
        <v>141</v>
      </c>
      <c r="L175" s="45"/>
      <c r="M175" s="214" t="s">
        <v>19</v>
      </c>
      <c r="N175" s="215" t="s">
        <v>43</v>
      </c>
      <c r="O175" s="85"/>
      <c r="P175" s="216">
        <f>O175*H175</f>
        <v>0</v>
      </c>
      <c r="Q175" s="216">
        <v>2.052</v>
      </c>
      <c r="R175" s="216">
        <f>Q175*H175</f>
        <v>6.0328800000000005</v>
      </c>
      <c r="S175" s="216">
        <v>0</v>
      </c>
      <c r="T175" s="21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8" t="s">
        <v>142</v>
      </c>
      <c r="AT175" s="218" t="s">
        <v>137</v>
      </c>
      <c r="AU175" s="218" t="s">
        <v>83</v>
      </c>
      <c r="AY175" s="18" t="s">
        <v>135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8" t="s">
        <v>80</v>
      </c>
      <c r="BK175" s="219">
        <f>ROUND(I175*H175,2)</f>
        <v>0</v>
      </c>
      <c r="BL175" s="18" t="s">
        <v>142</v>
      </c>
      <c r="BM175" s="218" t="s">
        <v>776</v>
      </c>
    </row>
    <row r="176" s="2" customFormat="1">
      <c r="A176" s="39"/>
      <c r="B176" s="40"/>
      <c r="C176" s="41"/>
      <c r="D176" s="220" t="s">
        <v>144</v>
      </c>
      <c r="E176" s="41"/>
      <c r="F176" s="221" t="s">
        <v>349</v>
      </c>
      <c r="G176" s="41"/>
      <c r="H176" s="41"/>
      <c r="I176" s="222"/>
      <c r="J176" s="41"/>
      <c r="K176" s="41"/>
      <c r="L176" s="45"/>
      <c r="M176" s="223"/>
      <c r="N176" s="224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144</v>
      </c>
      <c r="AU176" s="18" t="s">
        <v>83</v>
      </c>
    </row>
    <row r="177" s="13" customFormat="1">
      <c r="A177" s="13"/>
      <c r="B177" s="225"/>
      <c r="C177" s="226"/>
      <c r="D177" s="227" t="s">
        <v>146</v>
      </c>
      <c r="E177" s="228" t="s">
        <v>19</v>
      </c>
      <c r="F177" s="229" t="s">
        <v>777</v>
      </c>
      <c r="G177" s="226"/>
      <c r="H177" s="228" t="s">
        <v>19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146</v>
      </c>
      <c r="AU177" s="235" t="s">
        <v>83</v>
      </c>
      <c r="AV177" s="13" t="s">
        <v>80</v>
      </c>
      <c r="AW177" s="13" t="s">
        <v>33</v>
      </c>
      <c r="AX177" s="13" t="s">
        <v>72</v>
      </c>
      <c r="AY177" s="235" t="s">
        <v>135</v>
      </c>
    </row>
    <row r="178" s="14" customFormat="1">
      <c r="A178" s="14"/>
      <c r="B178" s="236"/>
      <c r="C178" s="237"/>
      <c r="D178" s="227" t="s">
        <v>146</v>
      </c>
      <c r="E178" s="238" t="s">
        <v>19</v>
      </c>
      <c r="F178" s="239" t="s">
        <v>778</v>
      </c>
      <c r="G178" s="237"/>
      <c r="H178" s="240">
        <v>1.8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146</v>
      </c>
      <c r="AU178" s="246" t="s">
        <v>83</v>
      </c>
      <c r="AV178" s="14" t="s">
        <v>83</v>
      </c>
      <c r="AW178" s="14" t="s">
        <v>33</v>
      </c>
      <c r="AX178" s="14" t="s">
        <v>72</v>
      </c>
      <c r="AY178" s="246" t="s">
        <v>135</v>
      </c>
    </row>
    <row r="179" s="14" customFormat="1">
      <c r="A179" s="14"/>
      <c r="B179" s="236"/>
      <c r="C179" s="237"/>
      <c r="D179" s="227" t="s">
        <v>146</v>
      </c>
      <c r="E179" s="238" t="s">
        <v>19</v>
      </c>
      <c r="F179" s="239" t="s">
        <v>779</v>
      </c>
      <c r="G179" s="237"/>
      <c r="H179" s="240">
        <v>1.1399999999999999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6" t="s">
        <v>146</v>
      </c>
      <c r="AU179" s="246" t="s">
        <v>83</v>
      </c>
      <c r="AV179" s="14" t="s">
        <v>83</v>
      </c>
      <c r="AW179" s="14" t="s">
        <v>33</v>
      </c>
      <c r="AX179" s="14" t="s">
        <v>72</v>
      </c>
      <c r="AY179" s="246" t="s">
        <v>135</v>
      </c>
    </row>
    <row r="180" s="15" customFormat="1">
      <c r="A180" s="15"/>
      <c r="B180" s="247"/>
      <c r="C180" s="248"/>
      <c r="D180" s="227" t="s">
        <v>146</v>
      </c>
      <c r="E180" s="249" t="s">
        <v>19</v>
      </c>
      <c r="F180" s="250" t="s">
        <v>149</v>
      </c>
      <c r="G180" s="248"/>
      <c r="H180" s="251">
        <v>2.9399999999999999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7" t="s">
        <v>146</v>
      </c>
      <c r="AU180" s="257" t="s">
        <v>83</v>
      </c>
      <c r="AV180" s="15" t="s">
        <v>142</v>
      </c>
      <c r="AW180" s="15" t="s">
        <v>33</v>
      </c>
      <c r="AX180" s="15" t="s">
        <v>80</v>
      </c>
      <c r="AY180" s="257" t="s">
        <v>135</v>
      </c>
    </row>
    <row r="181" s="12" customFormat="1" ht="22.8" customHeight="1">
      <c r="A181" s="12"/>
      <c r="B181" s="191"/>
      <c r="C181" s="192"/>
      <c r="D181" s="193" t="s">
        <v>71</v>
      </c>
      <c r="E181" s="205" t="s">
        <v>189</v>
      </c>
      <c r="F181" s="205" t="s">
        <v>352</v>
      </c>
      <c r="G181" s="192"/>
      <c r="H181" s="192"/>
      <c r="I181" s="195"/>
      <c r="J181" s="206">
        <f>BK181</f>
        <v>0</v>
      </c>
      <c r="K181" s="192"/>
      <c r="L181" s="197"/>
      <c r="M181" s="198"/>
      <c r="N181" s="199"/>
      <c r="O181" s="199"/>
      <c r="P181" s="200">
        <f>SUM(P182:P188)</f>
        <v>0</v>
      </c>
      <c r="Q181" s="199"/>
      <c r="R181" s="200">
        <f>SUM(R182:R188)</f>
        <v>0.035545140000000003</v>
      </c>
      <c r="S181" s="199"/>
      <c r="T181" s="201">
        <f>SUM(T182:T188)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2" t="s">
        <v>80</v>
      </c>
      <c r="AT181" s="203" t="s">
        <v>71</v>
      </c>
      <c r="AU181" s="203" t="s">
        <v>80</v>
      </c>
      <c r="AY181" s="202" t="s">
        <v>135</v>
      </c>
      <c r="BK181" s="204">
        <f>SUM(BK182:BK188)</f>
        <v>0</v>
      </c>
    </row>
    <row r="182" s="2" customFormat="1" ht="33" customHeight="1">
      <c r="A182" s="39"/>
      <c r="B182" s="40"/>
      <c r="C182" s="207" t="s">
        <v>338</v>
      </c>
      <c r="D182" s="207" t="s">
        <v>137</v>
      </c>
      <c r="E182" s="208" t="s">
        <v>780</v>
      </c>
      <c r="F182" s="209" t="s">
        <v>781</v>
      </c>
      <c r="G182" s="210" t="s">
        <v>246</v>
      </c>
      <c r="H182" s="211">
        <v>7.5800000000000001</v>
      </c>
      <c r="I182" s="212"/>
      <c r="J182" s="213">
        <f>ROUND(I182*H182,2)</f>
        <v>0</v>
      </c>
      <c r="K182" s="209" t="s">
        <v>141</v>
      </c>
      <c r="L182" s="45"/>
      <c r="M182" s="214" t="s">
        <v>19</v>
      </c>
      <c r="N182" s="215" t="s">
        <v>43</v>
      </c>
      <c r="O182" s="85"/>
      <c r="P182" s="216">
        <f>O182*H182</f>
        <v>0</v>
      </c>
      <c r="Q182" s="216">
        <v>1.0000000000000001E-05</v>
      </c>
      <c r="R182" s="216">
        <f>Q182*H182</f>
        <v>7.5800000000000013E-05</v>
      </c>
      <c r="S182" s="216">
        <v>0</v>
      </c>
      <c r="T182" s="21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8" t="s">
        <v>142</v>
      </c>
      <c r="AT182" s="218" t="s">
        <v>137</v>
      </c>
      <c r="AU182" s="218" t="s">
        <v>83</v>
      </c>
      <c r="AY182" s="18" t="s">
        <v>135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8" t="s">
        <v>80</v>
      </c>
      <c r="BK182" s="219">
        <f>ROUND(I182*H182,2)</f>
        <v>0</v>
      </c>
      <c r="BL182" s="18" t="s">
        <v>142</v>
      </c>
      <c r="BM182" s="218" t="s">
        <v>782</v>
      </c>
    </row>
    <row r="183" s="2" customFormat="1">
      <c r="A183" s="39"/>
      <c r="B183" s="40"/>
      <c r="C183" s="41"/>
      <c r="D183" s="220" t="s">
        <v>144</v>
      </c>
      <c r="E183" s="41"/>
      <c r="F183" s="221" t="s">
        <v>783</v>
      </c>
      <c r="G183" s="41"/>
      <c r="H183" s="41"/>
      <c r="I183" s="222"/>
      <c r="J183" s="41"/>
      <c r="K183" s="41"/>
      <c r="L183" s="45"/>
      <c r="M183" s="223"/>
      <c r="N183" s="224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144</v>
      </c>
      <c r="AU183" s="18" t="s">
        <v>83</v>
      </c>
    </row>
    <row r="184" s="13" customFormat="1">
      <c r="A184" s="13"/>
      <c r="B184" s="225"/>
      <c r="C184" s="226"/>
      <c r="D184" s="227" t="s">
        <v>146</v>
      </c>
      <c r="E184" s="228" t="s">
        <v>19</v>
      </c>
      <c r="F184" s="229" t="s">
        <v>784</v>
      </c>
      <c r="G184" s="226"/>
      <c r="H184" s="228" t="s">
        <v>19</v>
      </c>
      <c r="I184" s="230"/>
      <c r="J184" s="226"/>
      <c r="K184" s="226"/>
      <c r="L184" s="231"/>
      <c r="M184" s="232"/>
      <c r="N184" s="233"/>
      <c r="O184" s="233"/>
      <c r="P184" s="233"/>
      <c r="Q184" s="233"/>
      <c r="R184" s="233"/>
      <c r="S184" s="233"/>
      <c r="T184" s="23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5" t="s">
        <v>146</v>
      </c>
      <c r="AU184" s="235" t="s">
        <v>83</v>
      </c>
      <c r="AV184" s="13" t="s">
        <v>80</v>
      </c>
      <c r="AW184" s="13" t="s">
        <v>33</v>
      </c>
      <c r="AX184" s="13" t="s">
        <v>72</v>
      </c>
      <c r="AY184" s="235" t="s">
        <v>135</v>
      </c>
    </row>
    <row r="185" s="14" customFormat="1">
      <c r="A185" s="14"/>
      <c r="B185" s="236"/>
      <c r="C185" s="237"/>
      <c r="D185" s="227" t="s">
        <v>146</v>
      </c>
      <c r="E185" s="238" t="s">
        <v>19</v>
      </c>
      <c r="F185" s="239" t="s">
        <v>785</v>
      </c>
      <c r="G185" s="237"/>
      <c r="H185" s="240">
        <v>7.5800000000000001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146</v>
      </c>
      <c r="AU185" s="246" t="s">
        <v>83</v>
      </c>
      <c r="AV185" s="14" t="s">
        <v>83</v>
      </c>
      <c r="AW185" s="14" t="s">
        <v>33</v>
      </c>
      <c r="AX185" s="14" t="s">
        <v>72</v>
      </c>
      <c r="AY185" s="246" t="s">
        <v>135</v>
      </c>
    </row>
    <row r="186" s="15" customFormat="1">
      <c r="A186" s="15"/>
      <c r="B186" s="247"/>
      <c r="C186" s="248"/>
      <c r="D186" s="227" t="s">
        <v>146</v>
      </c>
      <c r="E186" s="249" t="s">
        <v>19</v>
      </c>
      <c r="F186" s="250" t="s">
        <v>149</v>
      </c>
      <c r="G186" s="248"/>
      <c r="H186" s="251">
        <v>7.5800000000000001</v>
      </c>
      <c r="I186" s="252"/>
      <c r="J186" s="248"/>
      <c r="K186" s="248"/>
      <c r="L186" s="253"/>
      <c r="M186" s="254"/>
      <c r="N186" s="255"/>
      <c r="O186" s="255"/>
      <c r="P186" s="255"/>
      <c r="Q186" s="255"/>
      <c r="R186" s="255"/>
      <c r="S186" s="255"/>
      <c r="T186" s="25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7" t="s">
        <v>146</v>
      </c>
      <c r="AU186" s="257" t="s">
        <v>83</v>
      </c>
      <c r="AV186" s="15" t="s">
        <v>142</v>
      </c>
      <c r="AW186" s="15" t="s">
        <v>33</v>
      </c>
      <c r="AX186" s="15" t="s">
        <v>80</v>
      </c>
      <c r="AY186" s="257" t="s">
        <v>135</v>
      </c>
    </row>
    <row r="187" s="2" customFormat="1" ht="24.15" customHeight="1">
      <c r="A187" s="39"/>
      <c r="B187" s="40"/>
      <c r="C187" s="258" t="s">
        <v>345</v>
      </c>
      <c r="D187" s="258" t="s">
        <v>210</v>
      </c>
      <c r="E187" s="259" t="s">
        <v>786</v>
      </c>
      <c r="F187" s="260" t="s">
        <v>787</v>
      </c>
      <c r="G187" s="261" t="s">
        <v>246</v>
      </c>
      <c r="H187" s="262">
        <v>7.694</v>
      </c>
      <c r="I187" s="263"/>
      <c r="J187" s="264">
        <f>ROUND(I187*H187,2)</f>
        <v>0</v>
      </c>
      <c r="K187" s="260" t="s">
        <v>141</v>
      </c>
      <c r="L187" s="265"/>
      <c r="M187" s="266" t="s">
        <v>19</v>
      </c>
      <c r="N187" s="267" t="s">
        <v>43</v>
      </c>
      <c r="O187" s="85"/>
      <c r="P187" s="216">
        <f>O187*H187</f>
        <v>0</v>
      </c>
      <c r="Q187" s="216">
        <v>0.0046100000000000004</v>
      </c>
      <c r="R187" s="216">
        <f>Q187*H187</f>
        <v>0.035469340000000002</v>
      </c>
      <c r="S187" s="216">
        <v>0</v>
      </c>
      <c r="T187" s="21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8" t="s">
        <v>189</v>
      </c>
      <c r="AT187" s="218" t="s">
        <v>210</v>
      </c>
      <c r="AU187" s="218" t="s">
        <v>83</v>
      </c>
      <c r="AY187" s="18" t="s">
        <v>135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8" t="s">
        <v>80</v>
      </c>
      <c r="BK187" s="219">
        <f>ROUND(I187*H187,2)</f>
        <v>0</v>
      </c>
      <c r="BL187" s="18" t="s">
        <v>142</v>
      </c>
      <c r="BM187" s="218" t="s">
        <v>788</v>
      </c>
    </row>
    <row r="188" s="14" customFormat="1">
      <c r="A188" s="14"/>
      <c r="B188" s="236"/>
      <c r="C188" s="237"/>
      <c r="D188" s="227" t="s">
        <v>146</v>
      </c>
      <c r="E188" s="237"/>
      <c r="F188" s="239" t="s">
        <v>789</v>
      </c>
      <c r="G188" s="237"/>
      <c r="H188" s="240">
        <v>7.694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146</v>
      </c>
      <c r="AU188" s="246" t="s">
        <v>83</v>
      </c>
      <c r="AV188" s="14" t="s">
        <v>83</v>
      </c>
      <c r="AW188" s="14" t="s">
        <v>4</v>
      </c>
      <c r="AX188" s="14" t="s">
        <v>80</v>
      </c>
      <c r="AY188" s="246" t="s">
        <v>135</v>
      </c>
    </row>
    <row r="189" s="12" customFormat="1" ht="22.8" customHeight="1">
      <c r="A189" s="12"/>
      <c r="B189" s="191"/>
      <c r="C189" s="192"/>
      <c r="D189" s="193" t="s">
        <v>71</v>
      </c>
      <c r="E189" s="205" t="s">
        <v>231</v>
      </c>
      <c r="F189" s="205" t="s">
        <v>232</v>
      </c>
      <c r="G189" s="192"/>
      <c r="H189" s="192"/>
      <c r="I189" s="195"/>
      <c r="J189" s="206">
        <f>BK189</f>
        <v>0</v>
      </c>
      <c r="K189" s="192"/>
      <c r="L189" s="197"/>
      <c r="M189" s="198"/>
      <c r="N189" s="199"/>
      <c r="O189" s="199"/>
      <c r="P189" s="200">
        <f>SUM(P190:P191)</f>
        <v>0</v>
      </c>
      <c r="Q189" s="199"/>
      <c r="R189" s="200">
        <f>SUM(R190:R191)</f>
        <v>0</v>
      </c>
      <c r="S189" s="199"/>
      <c r="T189" s="201">
        <f>SUM(T190:T191)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2" t="s">
        <v>80</v>
      </c>
      <c r="AT189" s="203" t="s">
        <v>71</v>
      </c>
      <c r="AU189" s="203" t="s">
        <v>80</v>
      </c>
      <c r="AY189" s="202" t="s">
        <v>135</v>
      </c>
      <c r="BK189" s="204">
        <f>SUM(BK190:BK191)</f>
        <v>0</v>
      </c>
    </row>
    <row r="190" s="2" customFormat="1" ht="21.75" customHeight="1">
      <c r="A190" s="39"/>
      <c r="B190" s="40"/>
      <c r="C190" s="207" t="s">
        <v>353</v>
      </c>
      <c r="D190" s="207" t="s">
        <v>137</v>
      </c>
      <c r="E190" s="208" t="s">
        <v>234</v>
      </c>
      <c r="F190" s="209" t="s">
        <v>235</v>
      </c>
      <c r="G190" s="210" t="s">
        <v>236</v>
      </c>
      <c r="H190" s="211">
        <v>27.405999999999999</v>
      </c>
      <c r="I190" s="212"/>
      <c r="J190" s="213">
        <f>ROUND(I190*H190,2)</f>
        <v>0</v>
      </c>
      <c r="K190" s="209" t="s">
        <v>141</v>
      </c>
      <c r="L190" s="45"/>
      <c r="M190" s="214" t="s">
        <v>19</v>
      </c>
      <c r="N190" s="215" t="s">
        <v>43</v>
      </c>
      <c r="O190" s="85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8" t="s">
        <v>142</v>
      </c>
      <c r="AT190" s="218" t="s">
        <v>137</v>
      </c>
      <c r="AU190" s="218" t="s">
        <v>83</v>
      </c>
      <c r="AY190" s="18" t="s">
        <v>135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8" t="s">
        <v>80</v>
      </c>
      <c r="BK190" s="219">
        <f>ROUND(I190*H190,2)</f>
        <v>0</v>
      </c>
      <c r="BL190" s="18" t="s">
        <v>142</v>
      </c>
      <c r="BM190" s="218" t="s">
        <v>790</v>
      </c>
    </row>
    <row r="191" s="2" customFormat="1">
      <c r="A191" s="39"/>
      <c r="B191" s="40"/>
      <c r="C191" s="41"/>
      <c r="D191" s="220" t="s">
        <v>144</v>
      </c>
      <c r="E191" s="41"/>
      <c r="F191" s="221" t="s">
        <v>238</v>
      </c>
      <c r="G191" s="41"/>
      <c r="H191" s="41"/>
      <c r="I191" s="222"/>
      <c r="J191" s="41"/>
      <c r="K191" s="41"/>
      <c r="L191" s="45"/>
      <c r="M191" s="268"/>
      <c r="N191" s="269"/>
      <c r="O191" s="270"/>
      <c r="P191" s="270"/>
      <c r="Q191" s="270"/>
      <c r="R191" s="270"/>
      <c r="S191" s="270"/>
      <c r="T191" s="271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144</v>
      </c>
      <c r="AU191" s="18" t="s">
        <v>83</v>
      </c>
    </row>
    <row r="192" s="2" customFormat="1" ht="6.96" customHeight="1">
      <c r="A192" s="39"/>
      <c r="B192" s="60"/>
      <c r="C192" s="61"/>
      <c r="D192" s="61"/>
      <c r="E192" s="61"/>
      <c r="F192" s="61"/>
      <c r="G192" s="61"/>
      <c r="H192" s="61"/>
      <c r="I192" s="61"/>
      <c r="J192" s="61"/>
      <c r="K192" s="61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BrXorPEa8f1CGPrRs7FnM69vzxIWcwHTcOkyucKAxqKgEk6QH7HiqMWeA3UC6onmWnJ/Dg2QGXrtzEeyvbMrwg==" hashValue="2vhUz/D7SGTUi6PLqO2ehv0b1mfvPMm+SJBQhQLYpyByVMKWXmfKUTgzEmIuK1ZYh3UJxu4xGzlv6aS6kFtf5Q==" algorithmName="SHA-512" password="D3A3"/>
  <autoFilter ref="C84:K19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131251104"/>
    <hyperlink ref="F94" r:id="rId2" display="https://podminky.urs.cz/item/CS_URS_2022_02/132154203"/>
    <hyperlink ref="F99" r:id="rId3" display="https://podminky.urs.cz/item/CS_URS_2022_02/162251102"/>
    <hyperlink ref="F108" r:id="rId4" display="https://podminky.urs.cz/item/CS_URS_2022_02/167151111"/>
    <hyperlink ref="F113" r:id="rId5" display="https://podminky.urs.cz/item/CS_URS_2022_02/171251201"/>
    <hyperlink ref="F118" r:id="rId6" display="https://podminky.urs.cz/item/CS_URS_2022_02/174151101"/>
    <hyperlink ref="F123" r:id="rId7" display="https://podminky.urs.cz/item/CS_URS_2022_02/181951112"/>
    <hyperlink ref="F128" r:id="rId8" display="https://podminky.urs.cz/item/CS_URS_2022_02/182151111"/>
    <hyperlink ref="F133" r:id="rId9" display="https://podminky.urs.cz/item/CS_URS_2022_02/182351023"/>
    <hyperlink ref="F138" r:id="rId10" display="https://podminky.urs.cz/item/CS_URS_2022_02/181451162"/>
    <hyperlink ref="F148" r:id="rId11" display="https://podminky.urs.cz/item/CS_URS_2022_02/321311115"/>
    <hyperlink ref="F153" r:id="rId12" display="https://podminky.urs.cz/item/CS_URS_2022_02/321351010"/>
    <hyperlink ref="F159" r:id="rId13" display="https://podminky.urs.cz/item/CS_URS_2022_02/321352010"/>
    <hyperlink ref="F165" r:id="rId14" display="https://podminky.urs.cz/item/CS_URS_2022_02/348942141"/>
    <hyperlink ref="F171" r:id="rId15" display="https://podminky.urs.cz/item/CS_URS_2022_02/451595111"/>
    <hyperlink ref="F176" r:id="rId16" display="https://podminky.urs.cz/item/CS_URS_2022_02/464511122"/>
    <hyperlink ref="F183" r:id="rId17" display="https://podminky.urs.cz/item/CS_URS_2022_02/871350310"/>
    <hyperlink ref="F191" r:id="rId18" display="https://podminky.urs.cz/item/CS_URS_2022_02/998331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9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Rybník Voříšek v k.ú. Rašovice u Hlasiva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82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26. 11. 2021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38</v>
      </c>
      <c r="E30" s="39"/>
      <c r="F30" s="39"/>
      <c r="G30" s="39"/>
      <c r="H30" s="39"/>
      <c r="I30" s="39"/>
      <c r="J30" s="147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5"/>
      <c r="E31" s="145"/>
      <c r="F31" s="145"/>
      <c r="G31" s="145"/>
      <c r="H31" s="145"/>
      <c r="I31" s="145"/>
      <c r="J31" s="145"/>
      <c r="K31" s="145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40</v>
      </c>
      <c r="G32" s="39"/>
      <c r="H32" s="39"/>
      <c r="I32" s="148" t="s">
        <v>39</v>
      </c>
      <c r="J32" s="148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9" t="s">
        <v>42</v>
      </c>
      <c r="E33" s="133" t="s">
        <v>43</v>
      </c>
      <c r="F33" s="150">
        <f>ROUND((SUM(BE83:BE164)),  2)</f>
        <v>0</v>
      </c>
      <c r="G33" s="39"/>
      <c r="H33" s="39"/>
      <c r="I33" s="151">
        <v>0.20999999999999999</v>
      </c>
      <c r="J33" s="150">
        <f>ROUND(((SUM(BE83:BE164))*I33),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50">
        <f>ROUND((SUM(BF83:BF164)),  2)</f>
        <v>0</v>
      </c>
      <c r="G34" s="39"/>
      <c r="H34" s="39"/>
      <c r="I34" s="151">
        <v>0.14999999999999999</v>
      </c>
      <c r="J34" s="150">
        <f>ROUND(((SUM(BF83:BF164))*I34),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50">
        <f>ROUND((SUM(BG83:BG164)),  2)</f>
        <v>0</v>
      </c>
      <c r="G35" s="39"/>
      <c r="H35" s="39"/>
      <c r="I35" s="151">
        <v>0.20999999999999999</v>
      </c>
      <c r="J35" s="150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50">
        <f>ROUND((SUM(BH83:BH164)),  2)</f>
        <v>0</v>
      </c>
      <c r="G36" s="39"/>
      <c r="H36" s="39"/>
      <c r="I36" s="151">
        <v>0.14999999999999999</v>
      </c>
      <c r="J36" s="150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50">
        <f>ROUND((SUM(BI83:BI164)),  2)</f>
        <v>0</v>
      </c>
      <c r="G37" s="39"/>
      <c r="H37" s="39"/>
      <c r="I37" s="151">
        <v>0</v>
      </c>
      <c r="J37" s="150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3" t="str">
        <f>E7</f>
        <v>Rybník Voříšek v k.ú. Rašovice u Hlasiva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08 - Odstranění meliorace a odstranění cesty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Rašovice u Hlasiva</v>
      </c>
      <c r="G52" s="41"/>
      <c r="H52" s="41"/>
      <c r="I52" s="33" t="s">
        <v>23</v>
      </c>
      <c r="J52" s="73" t="str">
        <f>IF(J12="","",J12)</f>
        <v>26. 11. 2021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Projekce rybníky</v>
      </c>
      <c r="G54" s="41"/>
      <c r="H54" s="41"/>
      <c r="I54" s="33" t="s">
        <v>31</v>
      </c>
      <c r="J54" s="37" t="str">
        <f>E21</f>
        <v>Ing. Pavel Janouš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Micheala Přenosilová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7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116</v>
      </c>
    </row>
    <row r="60" s="9" customFormat="1" ht="24.96" customHeight="1">
      <c r="A60" s="9"/>
      <c r="B60" s="168"/>
      <c r="C60" s="169"/>
      <c r="D60" s="170" t="s">
        <v>117</v>
      </c>
      <c r="E60" s="171"/>
      <c r="F60" s="171"/>
      <c r="G60" s="171"/>
      <c r="H60" s="171"/>
      <c r="I60" s="171"/>
      <c r="J60" s="172">
        <f>J84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118</v>
      </c>
      <c r="E61" s="177"/>
      <c r="F61" s="177"/>
      <c r="G61" s="177"/>
      <c r="H61" s="177"/>
      <c r="I61" s="177"/>
      <c r="J61" s="178">
        <f>J85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384</v>
      </c>
      <c r="E62" s="177"/>
      <c r="F62" s="177"/>
      <c r="G62" s="177"/>
      <c r="H62" s="177"/>
      <c r="I62" s="177"/>
      <c r="J62" s="178">
        <f>J143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792</v>
      </c>
      <c r="E63" s="177"/>
      <c r="F63" s="177"/>
      <c r="G63" s="177"/>
      <c r="H63" s="177"/>
      <c r="I63" s="177"/>
      <c r="J63" s="178">
        <f>J157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120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3" t="str">
        <f>E7</f>
        <v>Rybník Voříšek v k.ú. Rašovice u Hlasiva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08 - Odstranění meliorace a odstranění cesty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Rašovice u Hlasiva</v>
      </c>
      <c r="G77" s="41"/>
      <c r="H77" s="41"/>
      <c r="I77" s="33" t="s">
        <v>23</v>
      </c>
      <c r="J77" s="73" t="str">
        <f>IF(J12="","",J12)</f>
        <v>26. 11. 2021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Projekce rybníky</v>
      </c>
      <c r="G79" s="41"/>
      <c r="H79" s="41"/>
      <c r="I79" s="33" t="s">
        <v>31</v>
      </c>
      <c r="J79" s="37" t="str">
        <f>E21</f>
        <v>Ing. Pavel Janouš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Micheala Přenosilová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80"/>
      <c r="B82" s="181"/>
      <c r="C82" s="182" t="s">
        <v>121</v>
      </c>
      <c r="D82" s="183" t="s">
        <v>57</v>
      </c>
      <c r="E82" s="183" t="s">
        <v>53</v>
      </c>
      <c r="F82" s="183" t="s">
        <v>54</v>
      </c>
      <c r="G82" s="183" t="s">
        <v>122</v>
      </c>
      <c r="H82" s="183" t="s">
        <v>123</v>
      </c>
      <c r="I82" s="183" t="s">
        <v>124</v>
      </c>
      <c r="J82" s="183" t="s">
        <v>115</v>
      </c>
      <c r="K82" s="184" t="s">
        <v>125</v>
      </c>
      <c r="L82" s="185"/>
      <c r="M82" s="93" t="s">
        <v>19</v>
      </c>
      <c r="N82" s="94" t="s">
        <v>42</v>
      </c>
      <c r="O82" s="94" t="s">
        <v>126</v>
      </c>
      <c r="P82" s="94" t="s">
        <v>127</v>
      </c>
      <c r="Q82" s="94" t="s">
        <v>128</v>
      </c>
      <c r="R82" s="94" t="s">
        <v>129</v>
      </c>
      <c r="S82" s="94" t="s">
        <v>130</v>
      </c>
      <c r="T82" s="95" t="s">
        <v>131</v>
      </c>
      <c r="U82" s="180"/>
      <c r="V82" s="180"/>
      <c r="W82" s="180"/>
      <c r="X82" s="180"/>
      <c r="Y82" s="180"/>
      <c r="Z82" s="180"/>
      <c r="AA82" s="180"/>
      <c r="AB82" s="180"/>
      <c r="AC82" s="180"/>
      <c r="AD82" s="180"/>
      <c r="AE82" s="180"/>
    </row>
    <row r="83" s="2" customFormat="1" ht="22.8" customHeight="1">
      <c r="A83" s="39"/>
      <c r="B83" s="40"/>
      <c r="C83" s="100" t="s">
        <v>132</v>
      </c>
      <c r="D83" s="41"/>
      <c r="E83" s="41"/>
      <c r="F83" s="41"/>
      <c r="G83" s="41"/>
      <c r="H83" s="41"/>
      <c r="I83" s="41"/>
      <c r="J83" s="186">
        <f>BK83</f>
        <v>0</v>
      </c>
      <c r="K83" s="41"/>
      <c r="L83" s="45"/>
      <c r="M83" s="96"/>
      <c r="N83" s="187"/>
      <c r="O83" s="97"/>
      <c r="P83" s="188">
        <f>P84</f>
        <v>0</v>
      </c>
      <c r="Q83" s="97"/>
      <c r="R83" s="188">
        <f>R84</f>
        <v>0.34519031</v>
      </c>
      <c r="S83" s="97"/>
      <c r="T83" s="189">
        <f>T84</f>
        <v>25.780881000000001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116</v>
      </c>
      <c r="BK83" s="190">
        <f>BK84</f>
        <v>0</v>
      </c>
    </row>
    <row r="84" s="12" customFormat="1" ht="25.92" customHeight="1">
      <c r="A84" s="12"/>
      <c r="B84" s="191"/>
      <c r="C84" s="192"/>
      <c r="D84" s="193" t="s">
        <v>71</v>
      </c>
      <c r="E84" s="194" t="s">
        <v>133</v>
      </c>
      <c r="F84" s="194" t="s">
        <v>134</v>
      </c>
      <c r="G84" s="192"/>
      <c r="H84" s="192"/>
      <c r="I84" s="195"/>
      <c r="J84" s="196">
        <f>BK84</f>
        <v>0</v>
      </c>
      <c r="K84" s="192"/>
      <c r="L84" s="197"/>
      <c r="M84" s="198"/>
      <c r="N84" s="199"/>
      <c r="O84" s="199"/>
      <c r="P84" s="200">
        <f>P85+P143+P157</f>
        <v>0</v>
      </c>
      <c r="Q84" s="199"/>
      <c r="R84" s="200">
        <f>R85+R143+R157</f>
        <v>0.34519031</v>
      </c>
      <c r="S84" s="199"/>
      <c r="T84" s="201">
        <f>T85+T143+T157</f>
        <v>25.780881000000001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80</v>
      </c>
      <c r="AT84" s="203" t="s">
        <v>71</v>
      </c>
      <c r="AU84" s="203" t="s">
        <v>72</v>
      </c>
      <c r="AY84" s="202" t="s">
        <v>135</v>
      </c>
      <c r="BK84" s="204">
        <f>BK85+BK143+BK157</f>
        <v>0</v>
      </c>
    </row>
    <row r="85" s="12" customFormat="1" ht="22.8" customHeight="1">
      <c r="A85" s="12"/>
      <c r="B85" s="191"/>
      <c r="C85" s="192"/>
      <c r="D85" s="193" t="s">
        <v>71</v>
      </c>
      <c r="E85" s="205" t="s">
        <v>80</v>
      </c>
      <c r="F85" s="205" t="s">
        <v>136</v>
      </c>
      <c r="G85" s="192"/>
      <c r="H85" s="192"/>
      <c r="I85" s="195"/>
      <c r="J85" s="206">
        <f>BK85</f>
        <v>0</v>
      </c>
      <c r="K85" s="192"/>
      <c r="L85" s="197"/>
      <c r="M85" s="198"/>
      <c r="N85" s="199"/>
      <c r="O85" s="199"/>
      <c r="P85" s="200">
        <f>SUM(P86:P142)</f>
        <v>0</v>
      </c>
      <c r="Q85" s="199"/>
      <c r="R85" s="200">
        <f>SUM(R86:R142)</f>
        <v>0.33200000000000002</v>
      </c>
      <c r="S85" s="199"/>
      <c r="T85" s="201">
        <f>SUM(T86:T142)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2" t="s">
        <v>80</v>
      </c>
      <c r="AT85" s="203" t="s">
        <v>71</v>
      </c>
      <c r="AU85" s="203" t="s">
        <v>80</v>
      </c>
      <c r="AY85" s="202" t="s">
        <v>135</v>
      </c>
      <c r="BK85" s="204">
        <f>SUM(BK86:BK142)</f>
        <v>0</v>
      </c>
    </row>
    <row r="86" s="2" customFormat="1" ht="33" customHeight="1">
      <c r="A86" s="39"/>
      <c r="B86" s="40"/>
      <c r="C86" s="207" t="s">
        <v>80</v>
      </c>
      <c r="D86" s="207" t="s">
        <v>137</v>
      </c>
      <c r="E86" s="208" t="s">
        <v>793</v>
      </c>
      <c r="F86" s="209" t="s">
        <v>794</v>
      </c>
      <c r="G86" s="210" t="s">
        <v>152</v>
      </c>
      <c r="H86" s="211">
        <v>33.200000000000003</v>
      </c>
      <c r="I86" s="212"/>
      <c r="J86" s="213">
        <f>ROUND(I86*H86,2)</f>
        <v>0</v>
      </c>
      <c r="K86" s="209" t="s">
        <v>141</v>
      </c>
      <c r="L86" s="45"/>
      <c r="M86" s="214" t="s">
        <v>19</v>
      </c>
      <c r="N86" s="215" t="s">
        <v>43</v>
      </c>
      <c r="O86" s="85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8" t="s">
        <v>142</v>
      </c>
      <c r="AT86" s="218" t="s">
        <v>137</v>
      </c>
      <c r="AU86" s="218" t="s">
        <v>83</v>
      </c>
      <c r="AY86" s="18" t="s">
        <v>135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8" t="s">
        <v>80</v>
      </c>
      <c r="BK86" s="219">
        <f>ROUND(I86*H86,2)</f>
        <v>0</v>
      </c>
      <c r="BL86" s="18" t="s">
        <v>142</v>
      </c>
      <c r="BM86" s="218" t="s">
        <v>795</v>
      </c>
    </row>
    <row r="87" s="2" customFormat="1">
      <c r="A87" s="39"/>
      <c r="B87" s="40"/>
      <c r="C87" s="41"/>
      <c r="D87" s="220" t="s">
        <v>144</v>
      </c>
      <c r="E87" s="41"/>
      <c r="F87" s="221" t="s">
        <v>796</v>
      </c>
      <c r="G87" s="41"/>
      <c r="H87" s="41"/>
      <c r="I87" s="222"/>
      <c r="J87" s="41"/>
      <c r="K87" s="41"/>
      <c r="L87" s="45"/>
      <c r="M87" s="223"/>
      <c r="N87" s="224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144</v>
      </c>
      <c r="AU87" s="18" t="s">
        <v>83</v>
      </c>
    </row>
    <row r="88" s="13" customFormat="1">
      <c r="A88" s="13"/>
      <c r="B88" s="225"/>
      <c r="C88" s="226"/>
      <c r="D88" s="227" t="s">
        <v>146</v>
      </c>
      <c r="E88" s="228" t="s">
        <v>19</v>
      </c>
      <c r="F88" s="229" t="s">
        <v>797</v>
      </c>
      <c r="G88" s="226"/>
      <c r="H88" s="228" t="s">
        <v>19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146</v>
      </c>
      <c r="AU88" s="235" t="s">
        <v>83</v>
      </c>
      <c r="AV88" s="13" t="s">
        <v>80</v>
      </c>
      <c r="AW88" s="13" t="s">
        <v>33</v>
      </c>
      <c r="AX88" s="13" t="s">
        <v>72</v>
      </c>
      <c r="AY88" s="235" t="s">
        <v>135</v>
      </c>
    </row>
    <row r="89" s="14" customFormat="1">
      <c r="A89" s="14"/>
      <c r="B89" s="236"/>
      <c r="C89" s="237"/>
      <c r="D89" s="227" t="s">
        <v>146</v>
      </c>
      <c r="E89" s="238" t="s">
        <v>19</v>
      </c>
      <c r="F89" s="239" t="s">
        <v>798</v>
      </c>
      <c r="G89" s="237"/>
      <c r="H89" s="240">
        <v>33.200000000000003</v>
      </c>
      <c r="I89" s="241"/>
      <c r="J89" s="237"/>
      <c r="K89" s="237"/>
      <c r="L89" s="242"/>
      <c r="M89" s="243"/>
      <c r="N89" s="244"/>
      <c r="O89" s="244"/>
      <c r="P89" s="244"/>
      <c r="Q89" s="244"/>
      <c r="R89" s="244"/>
      <c r="S89" s="244"/>
      <c r="T89" s="245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6" t="s">
        <v>146</v>
      </c>
      <c r="AU89" s="246" t="s">
        <v>83</v>
      </c>
      <c r="AV89" s="14" t="s">
        <v>83</v>
      </c>
      <c r="AW89" s="14" t="s">
        <v>33</v>
      </c>
      <c r="AX89" s="14" t="s">
        <v>72</v>
      </c>
      <c r="AY89" s="246" t="s">
        <v>135</v>
      </c>
    </row>
    <row r="90" s="15" customFormat="1">
      <c r="A90" s="15"/>
      <c r="B90" s="247"/>
      <c r="C90" s="248"/>
      <c r="D90" s="227" t="s">
        <v>146</v>
      </c>
      <c r="E90" s="249" t="s">
        <v>19</v>
      </c>
      <c r="F90" s="250" t="s">
        <v>149</v>
      </c>
      <c r="G90" s="248"/>
      <c r="H90" s="251">
        <v>33.200000000000003</v>
      </c>
      <c r="I90" s="252"/>
      <c r="J90" s="248"/>
      <c r="K90" s="248"/>
      <c r="L90" s="253"/>
      <c r="M90" s="254"/>
      <c r="N90" s="255"/>
      <c r="O90" s="255"/>
      <c r="P90" s="255"/>
      <c r="Q90" s="255"/>
      <c r="R90" s="255"/>
      <c r="S90" s="255"/>
      <c r="T90" s="256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T90" s="257" t="s">
        <v>146</v>
      </c>
      <c r="AU90" s="257" t="s">
        <v>83</v>
      </c>
      <c r="AV90" s="15" t="s">
        <v>142</v>
      </c>
      <c r="AW90" s="15" t="s">
        <v>33</v>
      </c>
      <c r="AX90" s="15" t="s">
        <v>80</v>
      </c>
      <c r="AY90" s="257" t="s">
        <v>135</v>
      </c>
    </row>
    <row r="91" s="2" customFormat="1" ht="55.5" customHeight="1">
      <c r="A91" s="39"/>
      <c r="B91" s="40"/>
      <c r="C91" s="207" t="s">
        <v>83</v>
      </c>
      <c r="D91" s="207" t="s">
        <v>137</v>
      </c>
      <c r="E91" s="208" t="s">
        <v>799</v>
      </c>
      <c r="F91" s="209" t="s">
        <v>800</v>
      </c>
      <c r="G91" s="210" t="s">
        <v>152</v>
      </c>
      <c r="H91" s="211">
        <v>33.200000000000003</v>
      </c>
      <c r="I91" s="212"/>
      <c r="J91" s="213">
        <f>ROUND(I91*H91,2)</f>
        <v>0</v>
      </c>
      <c r="K91" s="209" t="s">
        <v>141</v>
      </c>
      <c r="L91" s="45"/>
      <c r="M91" s="214" t="s">
        <v>19</v>
      </c>
      <c r="N91" s="215" t="s">
        <v>43</v>
      </c>
      <c r="O91" s="85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8" t="s">
        <v>142</v>
      </c>
      <c r="AT91" s="218" t="s">
        <v>137</v>
      </c>
      <c r="AU91" s="218" t="s">
        <v>83</v>
      </c>
      <c r="AY91" s="18" t="s">
        <v>135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80</v>
      </c>
      <c r="BK91" s="219">
        <f>ROUND(I91*H91,2)</f>
        <v>0</v>
      </c>
      <c r="BL91" s="18" t="s">
        <v>142</v>
      </c>
      <c r="BM91" s="218" t="s">
        <v>801</v>
      </c>
    </row>
    <row r="92" s="2" customFormat="1">
      <c r="A92" s="39"/>
      <c r="B92" s="40"/>
      <c r="C92" s="41"/>
      <c r="D92" s="220" t="s">
        <v>144</v>
      </c>
      <c r="E92" s="41"/>
      <c r="F92" s="221" t="s">
        <v>802</v>
      </c>
      <c r="G92" s="41"/>
      <c r="H92" s="41"/>
      <c r="I92" s="222"/>
      <c r="J92" s="41"/>
      <c r="K92" s="41"/>
      <c r="L92" s="45"/>
      <c r="M92" s="223"/>
      <c r="N92" s="22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144</v>
      </c>
      <c r="AU92" s="18" t="s">
        <v>83</v>
      </c>
    </row>
    <row r="93" s="13" customFormat="1">
      <c r="A93" s="13"/>
      <c r="B93" s="225"/>
      <c r="C93" s="226"/>
      <c r="D93" s="227" t="s">
        <v>146</v>
      </c>
      <c r="E93" s="228" t="s">
        <v>19</v>
      </c>
      <c r="F93" s="229" t="s">
        <v>803</v>
      </c>
      <c r="G93" s="226"/>
      <c r="H93" s="228" t="s">
        <v>19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146</v>
      </c>
      <c r="AU93" s="235" t="s">
        <v>83</v>
      </c>
      <c r="AV93" s="13" t="s">
        <v>80</v>
      </c>
      <c r="AW93" s="13" t="s">
        <v>33</v>
      </c>
      <c r="AX93" s="13" t="s">
        <v>72</v>
      </c>
      <c r="AY93" s="235" t="s">
        <v>135</v>
      </c>
    </row>
    <row r="94" s="14" customFormat="1">
      <c r="A94" s="14"/>
      <c r="B94" s="236"/>
      <c r="C94" s="237"/>
      <c r="D94" s="227" t="s">
        <v>146</v>
      </c>
      <c r="E94" s="238" t="s">
        <v>19</v>
      </c>
      <c r="F94" s="239" t="s">
        <v>798</v>
      </c>
      <c r="G94" s="237"/>
      <c r="H94" s="240">
        <v>33.200000000000003</v>
      </c>
      <c r="I94" s="241"/>
      <c r="J94" s="237"/>
      <c r="K94" s="237"/>
      <c r="L94" s="242"/>
      <c r="M94" s="243"/>
      <c r="N94" s="244"/>
      <c r="O94" s="244"/>
      <c r="P94" s="244"/>
      <c r="Q94" s="244"/>
      <c r="R94" s="244"/>
      <c r="S94" s="244"/>
      <c r="T94" s="245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6" t="s">
        <v>146</v>
      </c>
      <c r="AU94" s="246" t="s">
        <v>83</v>
      </c>
      <c r="AV94" s="14" t="s">
        <v>83</v>
      </c>
      <c r="AW94" s="14" t="s">
        <v>33</v>
      </c>
      <c r="AX94" s="14" t="s">
        <v>72</v>
      </c>
      <c r="AY94" s="246" t="s">
        <v>135</v>
      </c>
    </row>
    <row r="95" s="15" customFormat="1">
      <c r="A95" s="15"/>
      <c r="B95" s="247"/>
      <c r="C95" s="248"/>
      <c r="D95" s="227" t="s">
        <v>146</v>
      </c>
      <c r="E95" s="249" t="s">
        <v>19</v>
      </c>
      <c r="F95" s="250" t="s">
        <v>149</v>
      </c>
      <c r="G95" s="248"/>
      <c r="H95" s="251">
        <v>33.200000000000003</v>
      </c>
      <c r="I95" s="252"/>
      <c r="J95" s="248"/>
      <c r="K95" s="248"/>
      <c r="L95" s="253"/>
      <c r="M95" s="254"/>
      <c r="N95" s="255"/>
      <c r="O95" s="255"/>
      <c r="P95" s="255"/>
      <c r="Q95" s="255"/>
      <c r="R95" s="255"/>
      <c r="S95" s="255"/>
      <c r="T95" s="256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7" t="s">
        <v>146</v>
      </c>
      <c r="AU95" s="257" t="s">
        <v>83</v>
      </c>
      <c r="AV95" s="15" t="s">
        <v>142</v>
      </c>
      <c r="AW95" s="15" t="s">
        <v>33</v>
      </c>
      <c r="AX95" s="15" t="s">
        <v>80</v>
      </c>
      <c r="AY95" s="257" t="s">
        <v>135</v>
      </c>
    </row>
    <row r="96" s="2" customFormat="1" ht="44.25" customHeight="1">
      <c r="A96" s="39"/>
      <c r="B96" s="40"/>
      <c r="C96" s="207" t="s">
        <v>157</v>
      </c>
      <c r="D96" s="207" t="s">
        <v>137</v>
      </c>
      <c r="E96" s="208" t="s">
        <v>171</v>
      </c>
      <c r="F96" s="209" t="s">
        <v>172</v>
      </c>
      <c r="G96" s="210" t="s">
        <v>152</v>
      </c>
      <c r="H96" s="211">
        <v>33.200000000000003</v>
      </c>
      <c r="I96" s="212"/>
      <c r="J96" s="213">
        <f>ROUND(I96*H96,2)</f>
        <v>0</v>
      </c>
      <c r="K96" s="209" t="s">
        <v>141</v>
      </c>
      <c r="L96" s="45"/>
      <c r="M96" s="214" t="s">
        <v>19</v>
      </c>
      <c r="N96" s="215" t="s">
        <v>43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142</v>
      </c>
      <c r="AT96" s="218" t="s">
        <v>137</v>
      </c>
      <c r="AU96" s="218" t="s">
        <v>83</v>
      </c>
      <c r="AY96" s="18" t="s">
        <v>135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8" t="s">
        <v>80</v>
      </c>
      <c r="BK96" s="219">
        <f>ROUND(I96*H96,2)</f>
        <v>0</v>
      </c>
      <c r="BL96" s="18" t="s">
        <v>142</v>
      </c>
      <c r="BM96" s="218" t="s">
        <v>804</v>
      </c>
    </row>
    <row r="97" s="2" customFormat="1">
      <c r="A97" s="39"/>
      <c r="B97" s="40"/>
      <c r="C97" s="41"/>
      <c r="D97" s="220" t="s">
        <v>144</v>
      </c>
      <c r="E97" s="41"/>
      <c r="F97" s="221" t="s">
        <v>174</v>
      </c>
      <c r="G97" s="41"/>
      <c r="H97" s="41"/>
      <c r="I97" s="222"/>
      <c r="J97" s="41"/>
      <c r="K97" s="41"/>
      <c r="L97" s="45"/>
      <c r="M97" s="223"/>
      <c r="N97" s="22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144</v>
      </c>
      <c r="AU97" s="18" t="s">
        <v>83</v>
      </c>
    </row>
    <row r="98" s="13" customFormat="1">
      <c r="A98" s="13"/>
      <c r="B98" s="225"/>
      <c r="C98" s="226"/>
      <c r="D98" s="227" t="s">
        <v>146</v>
      </c>
      <c r="E98" s="228" t="s">
        <v>19</v>
      </c>
      <c r="F98" s="229" t="s">
        <v>805</v>
      </c>
      <c r="G98" s="226"/>
      <c r="H98" s="228" t="s">
        <v>19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146</v>
      </c>
      <c r="AU98" s="235" t="s">
        <v>83</v>
      </c>
      <c r="AV98" s="13" t="s">
        <v>80</v>
      </c>
      <c r="AW98" s="13" t="s">
        <v>33</v>
      </c>
      <c r="AX98" s="13" t="s">
        <v>72</v>
      </c>
      <c r="AY98" s="235" t="s">
        <v>135</v>
      </c>
    </row>
    <row r="99" s="14" customFormat="1">
      <c r="A99" s="14"/>
      <c r="B99" s="236"/>
      <c r="C99" s="237"/>
      <c r="D99" s="227" t="s">
        <v>146</v>
      </c>
      <c r="E99" s="238" t="s">
        <v>19</v>
      </c>
      <c r="F99" s="239" t="s">
        <v>798</v>
      </c>
      <c r="G99" s="237"/>
      <c r="H99" s="240">
        <v>33.200000000000003</v>
      </c>
      <c r="I99" s="241"/>
      <c r="J99" s="237"/>
      <c r="K99" s="237"/>
      <c r="L99" s="242"/>
      <c r="M99" s="243"/>
      <c r="N99" s="244"/>
      <c r="O99" s="244"/>
      <c r="P99" s="244"/>
      <c r="Q99" s="244"/>
      <c r="R99" s="244"/>
      <c r="S99" s="244"/>
      <c r="T99" s="245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6" t="s">
        <v>146</v>
      </c>
      <c r="AU99" s="246" t="s">
        <v>83</v>
      </c>
      <c r="AV99" s="14" t="s">
        <v>83</v>
      </c>
      <c r="AW99" s="14" t="s">
        <v>33</v>
      </c>
      <c r="AX99" s="14" t="s">
        <v>72</v>
      </c>
      <c r="AY99" s="246" t="s">
        <v>135</v>
      </c>
    </row>
    <row r="100" s="15" customFormat="1">
      <c r="A100" s="15"/>
      <c r="B100" s="247"/>
      <c r="C100" s="248"/>
      <c r="D100" s="227" t="s">
        <v>146</v>
      </c>
      <c r="E100" s="249" t="s">
        <v>19</v>
      </c>
      <c r="F100" s="250" t="s">
        <v>149</v>
      </c>
      <c r="G100" s="248"/>
      <c r="H100" s="251">
        <v>33.200000000000003</v>
      </c>
      <c r="I100" s="252"/>
      <c r="J100" s="248"/>
      <c r="K100" s="248"/>
      <c r="L100" s="253"/>
      <c r="M100" s="254"/>
      <c r="N100" s="255"/>
      <c r="O100" s="255"/>
      <c r="P100" s="255"/>
      <c r="Q100" s="255"/>
      <c r="R100" s="255"/>
      <c r="S100" s="255"/>
      <c r="T100" s="256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7" t="s">
        <v>146</v>
      </c>
      <c r="AU100" s="257" t="s">
        <v>83</v>
      </c>
      <c r="AV100" s="15" t="s">
        <v>142</v>
      </c>
      <c r="AW100" s="15" t="s">
        <v>33</v>
      </c>
      <c r="AX100" s="15" t="s">
        <v>80</v>
      </c>
      <c r="AY100" s="257" t="s">
        <v>135</v>
      </c>
    </row>
    <row r="101" s="2" customFormat="1" ht="44.25" customHeight="1">
      <c r="A101" s="39"/>
      <c r="B101" s="40"/>
      <c r="C101" s="207" t="s">
        <v>142</v>
      </c>
      <c r="D101" s="207" t="s">
        <v>137</v>
      </c>
      <c r="E101" s="208" t="s">
        <v>806</v>
      </c>
      <c r="F101" s="209" t="s">
        <v>807</v>
      </c>
      <c r="G101" s="210" t="s">
        <v>152</v>
      </c>
      <c r="H101" s="211">
        <v>10.416</v>
      </c>
      <c r="I101" s="212"/>
      <c r="J101" s="213">
        <f>ROUND(I101*H101,2)</f>
        <v>0</v>
      </c>
      <c r="K101" s="209" t="s">
        <v>141</v>
      </c>
      <c r="L101" s="45"/>
      <c r="M101" s="214" t="s">
        <v>19</v>
      </c>
      <c r="N101" s="215" t="s">
        <v>43</v>
      </c>
      <c r="O101" s="85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8" t="s">
        <v>142</v>
      </c>
      <c r="AT101" s="218" t="s">
        <v>137</v>
      </c>
      <c r="AU101" s="218" t="s">
        <v>83</v>
      </c>
      <c r="AY101" s="18" t="s">
        <v>135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80</v>
      </c>
      <c r="BK101" s="219">
        <f>ROUND(I101*H101,2)</f>
        <v>0</v>
      </c>
      <c r="BL101" s="18" t="s">
        <v>142</v>
      </c>
      <c r="BM101" s="218" t="s">
        <v>808</v>
      </c>
    </row>
    <row r="102" s="2" customFormat="1">
      <c r="A102" s="39"/>
      <c r="B102" s="40"/>
      <c r="C102" s="41"/>
      <c r="D102" s="220" t="s">
        <v>144</v>
      </c>
      <c r="E102" s="41"/>
      <c r="F102" s="221" t="s">
        <v>809</v>
      </c>
      <c r="G102" s="41"/>
      <c r="H102" s="41"/>
      <c r="I102" s="222"/>
      <c r="J102" s="41"/>
      <c r="K102" s="41"/>
      <c r="L102" s="45"/>
      <c r="M102" s="223"/>
      <c r="N102" s="22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144</v>
      </c>
      <c r="AU102" s="18" t="s">
        <v>83</v>
      </c>
    </row>
    <row r="103" s="13" customFormat="1">
      <c r="A103" s="13"/>
      <c r="B103" s="225"/>
      <c r="C103" s="226"/>
      <c r="D103" s="227" t="s">
        <v>146</v>
      </c>
      <c r="E103" s="228" t="s">
        <v>19</v>
      </c>
      <c r="F103" s="229" t="s">
        <v>810</v>
      </c>
      <c r="G103" s="226"/>
      <c r="H103" s="228" t="s">
        <v>19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146</v>
      </c>
      <c r="AU103" s="235" t="s">
        <v>83</v>
      </c>
      <c r="AV103" s="13" t="s">
        <v>80</v>
      </c>
      <c r="AW103" s="13" t="s">
        <v>33</v>
      </c>
      <c r="AX103" s="13" t="s">
        <v>72</v>
      </c>
      <c r="AY103" s="235" t="s">
        <v>135</v>
      </c>
    </row>
    <row r="104" s="14" customFormat="1">
      <c r="A104" s="14"/>
      <c r="B104" s="236"/>
      <c r="C104" s="237"/>
      <c r="D104" s="227" t="s">
        <v>146</v>
      </c>
      <c r="E104" s="238" t="s">
        <v>19</v>
      </c>
      <c r="F104" s="239" t="s">
        <v>811</v>
      </c>
      <c r="G104" s="237"/>
      <c r="H104" s="240">
        <v>3.6080000000000001</v>
      </c>
      <c r="I104" s="241"/>
      <c r="J104" s="237"/>
      <c r="K104" s="237"/>
      <c r="L104" s="242"/>
      <c r="M104" s="243"/>
      <c r="N104" s="244"/>
      <c r="O104" s="244"/>
      <c r="P104" s="244"/>
      <c r="Q104" s="244"/>
      <c r="R104" s="244"/>
      <c r="S104" s="244"/>
      <c r="T104" s="245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6" t="s">
        <v>146</v>
      </c>
      <c r="AU104" s="246" t="s">
        <v>83</v>
      </c>
      <c r="AV104" s="14" t="s">
        <v>83</v>
      </c>
      <c r="AW104" s="14" t="s">
        <v>33</v>
      </c>
      <c r="AX104" s="14" t="s">
        <v>72</v>
      </c>
      <c r="AY104" s="246" t="s">
        <v>135</v>
      </c>
    </row>
    <row r="105" s="13" customFormat="1">
      <c r="A105" s="13"/>
      <c r="B105" s="225"/>
      <c r="C105" s="226"/>
      <c r="D105" s="227" t="s">
        <v>146</v>
      </c>
      <c r="E105" s="228" t="s">
        <v>19</v>
      </c>
      <c r="F105" s="229" t="s">
        <v>812</v>
      </c>
      <c r="G105" s="226"/>
      <c r="H105" s="228" t="s">
        <v>19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146</v>
      </c>
      <c r="AU105" s="235" t="s">
        <v>83</v>
      </c>
      <c r="AV105" s="13" t="s">
        <v>80</v>
      </c>
      <c r="AW105" s="13" t="s">
        <v>33</v>
      </c>
      <c r="AX105" s="13" t="s">
        <v>72</v>
      </c>
      <c r="AY105" s="235" t="s">
        <v>135</v>
      </c>
    </row>
    <row r="106" s="14" customFormat="1">
      <c r="A106" s="14"/>
      <c r="B106" s="236"/>
      <c r="C106" s="237"/>
      <c r="D106" s="227" t="s">
        <v>146</v>
      </c>
      <c r="E106" s="238" t="s">
        <v>19</v>
      </c>
      <c r="F106" s="239" t="s">
        <v>813</v>
      </c>
      <c r="G106" s="237"/>
      <c r="H106" s="240">
        <v>2.9769999999999999</v>
      </c>
      <c r="I106" s="241"/>
      <c r="J106" s="237"/>
      <c r="K106" s="237"/>
      <c r="L106" s="242"/>
      <c r="M106" s="243"/>
      <c r="N106" s="244"/>
      <c r="O106" s="244"/>
      <c r="P106" s="244"/>
      <c r="Q106" s="244"/>
      <c r="R106" s="244"/>
      <c r="S106" s="244"/>
      <c r="T106" s="245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6" t="s">
        <v>146</v>
      </c>
      <c r="AU106" s="246" t="s">
        <v>83</v>
      </c>
      <c r="AV106" s="14" t="s">
        <v>83</v>
      </c>
      <c r="AW106" s="14" t="s">
        <v>33</v>
      </c>
      <c r="AX106" s="14" t="s">
        <v>72</v>
      </c>
      <c r="AY106" s="246" t="s">
        <v>135</v>
      </c>
    </row>
    <row r="107" s="14" customFormat="1">
      <c r="A107" s="14"/>
      <c r="B107" s="236"/>
      <c r="C107" s="237"/>
      <c r="D107" s="227" t="s">
        <v>146</v>
      </c>
      <c r="E107" s="238" t="s">
        <v>19</v>
      </c>
      <c r="F107" s="239" t="s">
        <v>814</v>
      </c>
      <c r="G107" s="237"/>
      <c r="H107" s="240">
        <v>2.3879999999999999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146</v>
      </c>
      <c r="AU107" s="246" t="s">
        <v>83</v>
      </c>
      <c r="AV107" s="14" t="s">
        <v>83</v>
      </c>
      <c r="AW107" s="14" t="s">
        <v>33</v>
      </c>
      <c r="AX107" s="14" t="s">
        <v>72</v>
      </c>
      <c r="AY107" s="246" t="s">
        <v>135</v>
      </c>
    </row>
    <row r="108" s="13" customFormat="1">
      <c r="A108" s="13"/>
      <c r="B108" s="225"/>
      <c r="C108" s="226"/>
      <c r="D108" s="227" t="s">
        <v>146</v>
      </c>
      <c r="E108" s="228" t="s">
        <v>19</v>
      </c>
      <c r="F108" s="229" t="s">
        <v>815</v>
      </c>
      <c r="G108" s="226"/>
      <c r="H108" s="228" t="s">
        <v>19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146</v>
      </c>
      <c r="AU108" s="235" t="s">
        <v>83</v>
      </c>
      <c r="AV108" s="13" t="s">
        <v>80</v>
      </c>
      <c r="AW108" s="13" t="s">
        <v>33</v>
      </c>
      <c r="AX108" s="13" t="s">
        <v>72</v>
      </c>
      <c r="AY108" s="235" t="s">
        <v>135</v>
      </c>
    </row>
    <row r="109" s="14" customFormat="1">
      <c r="A109" s="14"/>
      <c r="B109" s="236"/>
      <c r="C109" s="237"/>
      <c r="D109" s="227" t="s">
        <v>146</v>
      </c>
      <c r="E109" s="238" t="s">
        <v>19</v>
      </c>
      <c r="F109" s="239" t="s">
        <v>816</v>
      </c>
      <c r="G109" s="237"/>
      <c r="H109" s="240">
        <v>1.4430000000000001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146</v>
      </c>
      <c r="AU109" s="246" t="s">
        <v>83</v>
      </c>
      <c r="AV109" s="14" t="s">
        <v>83</v>
      </c>
      <c r="AW109" s="14" t="s">
        <v>33</v>
      </c>
      <c r="AX109" s="14" t="s">
        <v>72</v>
      </c>
      <c r="AY109" s="246" t="s">
        <v>135</v>
      </c>
    </row>
    <row r="110" s="15" customFormat="1">
      <c r="A110" s="15"/>
      <c r="B110" s="247"/>
      <c r="C110" s="248"/>
      <c r="D110" s="227" t="s">
        <v>146</v>
      </c>
      <c r="E110" s="249" t="s">
        <v>19</v>
      </c>
      <c r="F110" s="250" t="s">
        <v>149</v>
      </c>
      <c r="G110" s="248"/>
      <c r="H110" s="251">
        <v>10.416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7" t="s">
        <v>146</v>
      </c>
      <c r="AU110" s="257" t="s">
        <v>83</v>
      </c>
      <c r="AV110" s="15" t="s">
        <v>142</v>
      </c>
      <c r="AW110" s="15" t="s">
        <v>33</v>
      </c>
      <c r="AX110" s="15" t="s">
        <v>80</v>
      </c>
      <c r="AY110" s="257" t="s">
        <v>135</v>
      </c>
    </row>
    <row r="111" s="2" customFormat="1" ht="44.25" customHeight="1">
      <c r="A111" s="39"/>
      <c r="B111" s="40"/>
      <c r="C111" s="207" t="s">
        <v>170</v>
      </c>
      <c r="D111" s="207" t="s">
        <v>137</v>
      </c>
      <c r="E111" s="208" t="s">
        <v>817</v>
      </c>
      <c r="F111" s="209" t="s">
        <v>818</v>
      </c>
      <c r="G111" s="210" t="s">
        <v>152</v>
      </c>
      <c r="H111" s="211">
        <v>33.200000000000003</v>
      </c>
      <c r="I111" s="212"/>
      <c r="J111" s="213">
        <f>ROUND(I111*H111,2)</f>
        <v>0</v>
      </c>
      <c r="K111" s="209" t="s">
        <v>141</v>
      </c>
      <c r="L111" s="45"/>
      <c r="M111" s="214" t="s">
        <v>19</v>
      </c>
      <c r="N111" s="215" t="s">
        <v>43</v>
      </c>
      <c r="O111" s="85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142</v>
      </c>
      <c r="AT111" s="218" t="s">
        <v>137</v>
      </c>
      <c r="AU111" s="218" t="s">
        <v>83</v>
      </c>
      <c r="AY111" s="18" t="s">
        <v>135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80</v>
      </c>
      <c r="BK111" s="219">
        <f>ROUND(I111*H111,2)</f>
        <v>0</v>
      </c>
      <c r="BL111" s="18" t="s">
        <v>142</v>
      </c>
      <c r="BM111" s="218" t="s">
        <v>819</v>
      </c>
    </row>
    <row r="112" s="2" customFormat="1">
      <c r="A112" s="39"/>
      <c r="B112" s="40"/>
      <c r="C112" s="41"/>
      <c r="D112" s="220" t="s">
        <v>144</v>
      </c>
      <c r="E112" s="41"/>
      <c r="F112" s="221" t="s">
        <v>820</v>
      </c>
      <c r="G112" s="41"/>
      <c r="H112" s="41"/>
      <c r="I112" s="222"/>
      <c r="J112" s="41"/>
      <c r="K112" s="41"/>
      <c r="L112" s="45"/>
      <c r="M112" s="223"/>
      <c r="N112" s="22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144</v>
      </c>
      <c r="AU112" s="18" t="s">
        <v>83</v>
      </c>
    </row>
    <row r="113" s="13" customFormat="1">
      <c r="A113" s="13"/>
      <c r="B113" s="225"/>
      <c r="C113" s="226"/>
      <c r="D113" s="227" t="s">
        <v>146</v>
      </c>
      <c r="E113" s="228" t="s">
        <v>19</v>
      </c>
      <c r="F113" s="229" t="s">
        <v>821</v>
      </c>
      <c r="G113" s="226"/>
      <c r="H113" s="228" t="s">
        <v>19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146</v>
      </c>
      <c r="AU113" s="235" t="s">
        <v>83</v>
      </c>
      <c r="AV113" s="13" t="s">
        <v>80</v>
      </c>
      <c r="AW113" s="13" t="s">
        <v>33</v>
      </c>
      <c r="AX113" s="13" t="s">
        <v>72</v>
      </c>
      <c r="AY113" s="235" t="s">
        <v>135</v>
      </c>
    </row>
    <row r="114" s="14" customFormat="1">
      <c r="A114" s="14"/>
      <c r="B114" s="236"/>
      <c r="C114" s="237"/>
      <c r="D114" s="227" t="s">
        <v>146</v>
      </c>
      <c r="E114" s="238" t="s">
        <v>19</v>
      </c>
      <c r="F114" s="239" t="s">
        <v>798</v>
      </c>
      <c r="G114" s="237"/>
      <c r="H114" s="240">
        <v>33.200000000000003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146</v>
      </c>
      <c r="AU114" s="246" t="s">
        <v>83</v>
      </c>
      <c r="AV114" s="14" t="s">
        <v>83</v>
      </c>
      <c r="AW114" s="14" t="s">
        <v>33</v>
      </c>
      <c r="AX114" s="14" t="s">
        <v>72</v>
      </c>
      <c r="AY114" s="246" t="s">
        <v>135</v>
      </c>
    </row>
    <row r="115" s="15" customFormat="1">
      <c r="A115" s="15"/>
      <c r="B115" s="247"/>
      <c r="C115" s="248"/>
      <c r="D115" s="227" t="s">
        <v>146</v>
      </c>
      <c r="E115" s="249" t="s">
        <v>19</v>
      </c>
      <c r="F115" s="250" t="s">
        <v>149</v>
      </c>
      <c r="G115" s="248"/>
      <c r="H115" s="251">
        <v>33.200000000000003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146</v>
      </c>
      <c r="AU115" s="257" t="s">
        <v>83</v>
      </c>
      <c r="AV115" s="15" t="s">
        <v>142</v>
      </c>
      <c r="AW115" s="15" t="s">
        <v>33</v>
      </c>
      <c r="AX115" s="15" t="s">
        <v>80</v>
      </c>
      <c r="AY115" s="257" t="s">
        <v>135</v>
      </c>
    </row>
    <row r="116" s="2" customFormat="1" ht="24.15" customHeight="1">
      <c r="A116" s="39"/>
      <c r="B116" s="40"/>
      <c r="C116" s="258" t="s">
        <v>177</v>
      </c>
      <c r="D116" s="258" t="s">
        <v>210</v>
      </c>
      <c r="E116" s="259" t="s">
        <v>822</v>
      </c>
      <c r="F116" s="260" t="s">
        <v>823</v>
      </c>
      <c r="G116" s="261" t="s">
        <v>236</v>
      </c>
      <c r="H116" s="262">
        <v>25.122</v>
      </c>
      <c r="I116" s="263"/>
      <c r="J116" s="264">
        <f>ROUND(I116*H116,2)</f>
        <v>0</v>
      </c>
      <c r="K116" s="260" t="s">
        <v>141</v>
      </c>
      <c r="L116" s="265"/>
      <c r="M116" s="266" t="s">
        <v>19</v>
      </c>
      <c r="N116" s="267" t="s">
        <v>43</v>
      </c>
      <c r="O116" s="85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8" t="s">
        <v>189</v>
      </c>
      <c r="AT116" s="218" t="s">
        <v>210</v>
      </c>
      <c r="AU116" s="218" t="s">
        <v>83</v>
      </c>
      <c r="AY116" s="18" t="s">
        <v>135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80</v>
      </c>
      <c r="BK116" s="219">
        <f>ROUND(I116*H116,2)</f>
        <v>0</v>
      </c>
      <c r="BL116" s="18" t="s">
        <v>142</v>
      </c>
      <c r="BM116" s="218" t="s">
        <v>824</v>
      </c>
    </row>
    <row r="117" s="13" customFormat="1">
      <c r="A117" s="13"/>
      <c r="B117" s="225"/>
      <c r="C117" s="226"/>
      <c r="D117" s="227" t="s">
        <v>146</v>
      </c>
      <c r="E117" s="228" t="s">
        <v>19</v>
      </c>
      <c r="F117" s="229" t="s">
        <v>810</v>
      </c>
      <c r="G117" s="226"/>
      <c r="H117" s="228" t="s">
        <v>19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146</v>
      </c>
      <c r="AU117" s="235" t="s">
        <v>83</v>
      </c>
      <c r="AV117" s="13" t="s">
        <v>80</v>
      </c>
      <c r="AW117" s="13" t="s">
        <v>33</v>
      </c>
      <c r="AX117" s="13" t="s">
        <v>72</v>
      </c>
      <c r="AY117" s="235" t="s">
        <v>135</v>
      </c>
    </row>
    <row r="118" s="14" customFormat="1">
      <c r="A118" s="14"/>
      <c r="B118" s="236"/>
      <c r="C118" s="237"/>
      <c r="D118" s="227" t="s">
        <v>146</v>
      </c>
      <c r="E118" s="238" t="s">
        <v>19</v>
      </c>
      <c r="F118" s="239" t="s">
        <v>825</v>
      </c>
      <c r="G118" s="237"/>
      <c r="H118" s="240">
        <v>10.102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146</v>
      </c>
      <c r="AU118" s="246" t="s">
        <v>83</v>
      </c>
      <c r="AV118" s="14" t="s">
        <v>83</v>
      </c>
      <c r="AW118" s="14" t="s">
        <v>33</v>
      </c>
      <c r="AX118" s="14" t="s">
        <v>72</v>
      </c>
      <c r="AY118" s="246" t="s">
        <v>135</v>
      </c>
    </row>
    <row r="119" s="13" customFormat="1">
      <c r="A119" s="13"/>
      <c r="B119" s="225"/>
      <c r="C119" s="226"/>
      <c r="D119" s="227" t="s">
        <v>146</v>
      </c>
      <c r="E119" s="228" t="s">
        <v>19</v>
      </c>
      <c r="F119" s="229" t="s">
        <v>812</v>
      </c>
      <c r="G119" s="226"/>
      <c r="H119" s="228" t="s">
        <v>19</v>
      </c>
      <c r="I119" s="230"/>
      <c r="J119" s="226"/>
      <c r="K119" s="226"/>
      <c r="L119" s="231"/>
      <c r="M119" s="232"/>
      <c r="N119" s="233"/>
      <c r="O119" s="233"/>
      <c r="P119" s="233"/>
      <c r="Q119" s="233"/>
      <c r="R119" s="233"/>
      <c r="S119" s="233"/>
      <c r="T119" s="234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5" t="s">
        <v>146</v>
      </c>
      <c r="AU119" s="235" t="s">
        <v>83</v>
      </c>
      <c r="AV119" s="13" t="s">
        <v>80</v>
      </c>
      <c r="AW119" s="13" t="s">
        <v>33</v>
      </c>
      <c r="AX119" s="13" t="s">
        <v>72</v>
      </c>
      <c r="AY119" s="235" t="s">
        <v>135</v>
      </c>
    </row>
    <row r="120" s="14" customFormat="1">
      <c r="A120" s="14"/>
      <c r="B120" s="236"/>
      <c r="C120" s="237"/>
      <c r="D120" s="227" t="s">
        <v>146</v>
      </c>
      <c r="E120" s="238" t="s">
        <v>19</v>
      </c>
      <c r="F120" s="239" t="s">
        <v>826</v>
      </c>
      <c r="G120" s="237"/>
      <c r="H120" s="240">
        <v>8.3350000000000009</v>
      </c>
      <c r="I120" s="241"/>
      <c r="J120" s="237"/>
      <c r="K120" s="237"/>
      <c r="L120" s="242"/>
      <c r="M120" s="243"/>
      <c r="N120" s="244"/>
      <c r="O120" s="244"/>
      <c r="P120" s="244"/>
      <c r="Q120" s="244"/>
      <c r="R120" s="244"/>
      <c r="S120" s="244"/>
      <c r="T120" s="245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6" t="s">
        <v>146</v>
      </c>
      <c r="AU120" s="246" t="s">
        <v>83</v>
      </c>
      <c r="AV120" s="14" t="s">
        <v>83</v>
      </c>
      <c r="AW120" s="14" t="s">
        <v>33</v>
      </c>
      <c r="AX120" s="14" t="s">
        <v>72</v>
      </c>
      <c r="AY120" s="246" t="s">
        <v>135</v>
      </c>
    </row>
    <row r="121" s="14" customFormat="1">
      <c r="A121" s="14"/>
      <c r="B121" s="236"/>
      <c r="C121" s="237"/>
      <c r="D121" s="227" t="s">
        <v>146</v>
      </c>
      <c r="E121" s="238" t="s">
        <v>19</v>
      </c>
      <c r="F121" s="239" t="s">
        <v>827</v>
      </c>
      <c r="G121" s="237"/>
      <c r="H121" s="240">
        <v>6.6849999999999996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146</v>
      </c>
      <c r="AU121" s="246" t="s">
        <v>83</v>
      </c>
      <c r="AV121" s="14" t="s">
        <v>83</v>
      </c>
      <c r="AW121" s="14" t="s">
        <v>33</v>
      </c>
      <c r="AX121" s="14" t="s">
        <v>72</v>
      </c>
      <c r="AY121" s="246" t="s">
        <v>135</v>
      </c>
    </row>
    <row r="122" s="15" customFormat="1">
      <c r="A122" s="15"/>
      <c r="B122" s="247"/>
      <c r="C122" s="248"/>
      <c r="D122" s="227" t="s">
        <v>146</v>
      </c>
      <c r="E122" s="249" t="s">
        <v>19</v>
      </c>
      <c r="F122" s="250" t="s">
        <v>149</v>
      </c>
      <c r="G122" s="248"/>
      <c r="H122" s="251">
        <v>25.122</v>
      </c>
      <c r="I122" s="252"/>
      <c r="J122" s="248"/>
      <c r="K122" s="248"/>
      <c r="L122" s="253"/>
      <c r="M122" s="254"/>
      <c r="N122" s="255"/>
      <c r="O122" s="255"/>
      <c r="P122" s="255"/>
      <c r="Q122" s="255"/>
      <c r="R122" s="255"/>
      <c r="S122" s="255"/>
      <c r="T122" s="25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7" t="s">
        <v>146</v>
      </c>
      <c r="AU122" s="257" t="s">
        <v>83</v>
      </c>
      <c r="AV122" s="15" t="s">
        <v>142</v>
      </c>
      <c r="AW122" s="15" t="s">
        <v>33</v>
      </c>
      <c r="AX122" s="15" t="s">
        <v>80</v>
      </c>
      <c r="AY122" s="257" t="s">
        <v>135</v>
      </c>
    </row>
    <row r="123" s="2" customFormat="1" ht="44.25" customHeight="1">
      <c r="A123" s="39"/>
      <c r="B123" s="40"/>
      <c r="C123" s="258" t="s">
        <v>183</v>
      </c>
      <c r="D123" s="258" t="s">
        <v>210</v>
      </c>
      <c r="E123" s="259" t="s">
        <v>828</v>
      </c>
      <c r="F123" s="260" t="s">
        <v>829</v>
      </c>
      <c r="G123" s="261" t="s">
        <v>236</v>
      </c>
      <c r="H123" s="262">
        <v>2.8849999999999998</v>
      </c>
      <c r="I123" s="263"/>
      <c r="J123" s="264">
        <f>ROUND(I123*H123,2)</f>
        <v>0</v>
      </c>
      <c r="K123" s="260" t="s">
        <v>141</v>
      </c>
      <c r="L123" s="265"/>
      <c r="M123" s="266" t="s">
        <v>19</v>
      </c>
      <c r="N123" s="267" t="s">
        <v>43</v>
      </c>
      <c r="O123" s="85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8" t="s">
        <v>189</v>
      </c>
      <c r="AT123" s="218" t="s">
        <v>210</v>
      </c>
      <c r="AU123" s="218" t="s">
        <v>83</v>
      </c>
      <c r="AY123" s="18" t="s">
        <v>135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8" t="s">
        <v>80</v>
      </c>
      <c r="BK123" s="219">
        <f>ROUND(I123*H123,2)</f>
        <v>0</v>
      </c>
      <c r="BL123" s="18" t="s">
        <v>142</v>
      </c>
      <c r="BM123" s="218" t="s">
        <v>830</v>
      </c>
    </row>
    <row r="124" s="13" customFormat="1">
      <c r="A124" s="13"/>
      <c r="B124" s="225"/>
      <c r="C124" s="226"/>
      <c r="D124" s="227" t="s">
        <v>146</v>
      </c>
      <c r="E124" s="228" t="s">
        <v>19</v>
      </c>
      <c r="F124" s="229" t="s">
        <v>831</v>
      </c>
      <c r="G124" s="226"/>
      <c r="H124" s="228" t="s">
        <v>19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146</v>
      </c>
      <c r="AU124" s="235" t="s">
        <v>83</v>
      </c>
      <c r="AV124" s="13" t="s">
        <v>80</v>
      </c>
      <c r="AW124" s="13" t="s">
        <v>33</v>
      </c>
      <c r="AX124" s="13" t="s">
        <v>72</v>
      </c>
      <c r="AY124" s="235" t="s">
        <v>135</v>
      </c>
    </row>
    <row r="125" s="14" customFormat="1">
      <c r="A125" s="14"/>
      <c r="B125" s="236"/>
      <c r="C125" s="237"/>
      <c r="D125" s="227" t="s">
        <v>146</v>
      </c>
      <c r="E125" s="238" t="s">
        <v>19</v>
      </c>
      <c r="F125" s="239" t="s">
        <v>832</v>
      </c>
      <c r="G125" s="237"/>
      <c r="H125" s="240">
        <v>2.8849999999999998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146</v>
      </c>
      <c r="AU125" s="246" t="s">
        <v>83</v>
      </c>
      <c r="AV125" s="14" t="s">
        <v>83</v>
      </c>
      <c r="AW125" s="14" t="s">
        <v>33</v>
      </c>
      <c r="AX125" s="14" t="s">
        <v>72</v>
      </c>
      <c r="AY125" s="246" t="s">
        <v>135</v>
      </c>
    </row>
    <row r="126" s="15" customFormat="1">
      <c r="A126" s="15"/>
      <c r="B126" s="247"/>
      <c r="C126" s="248"/>
      <c r="D126" s="227" t="s">
        <v>146</v>
      </c>
      <c r="E126" s="249" t="s">
        <v>19</v>
      </c>
      <c r="F126" s="250" t="s">
        <v>149</v>
      </c>
      <c r="G126" s="248"/>
      <c r="H126" s="251">
        <v>2.8849999999999998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7" t="s">
        <v>146</v>
      </c>
      <c r="AU126" s="257" t="s">
        <v>83</v>
      </c>
      <c r="AV126" s="15" t="s">
        <v>142</v>
      </c>
      <c r="AW126" s="15" t="s">
        <v>33</v>
      </c>
      <c r="AX126" s="15" t="s">
        <v>80</v>
      </c>
      <c r="AY126" s="257" t="s">
        <v>135</v>
      </c>
    </row>
    <row r="127" s="2" customFormat="1" ht="33" customHeight="1">
      <c r="A127" s="39"/>
      <c r="B127" s="40"/>
      <c r="C127" s="207" t="s">
        <v>189</v>
      </c>
      <c r="D127" s="207" t="s">
        <v>137</v>
      </c>
      <c r="E127" s="208" t="s">
        <v>216</v>
      </c>
      <c r="F127" s="209" t="s">
        <v>217</v>
      </c>
      <c r="G127" s="210" t="s">
        <v>140</v>
      </c>
      <c r="H127" s="211">
        <v>332</v>
      </c>
      <c r="I127" s="212"/>
      <c r="J127" s="213">
        <f>ROUND(I127*H127,2)</f>
        <v>0</v>
      </c>
      <c r="K127" s="209" t="s">
        <v>141</v>
      </c>
      <c r="L127" s="45"/>
      <c r="M127" s="214" t="s">
        <v>19</v>
      </c>
      <c r="N127" s="215" t="s">
        <v>43</v>
      </c>
      <c r="O127" s="85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8" t="s">
        <v>142</v>
      </c>
      <c r="AT127" s="218" t="s">
        <v>137</v>
      </c>
      <c r="AU127" s="218" t="s">
        <v>83</v>
      </c>
      <c r="AY127" s="18" t="s">
        <v>135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80</v>
      </c>
      <c r="BK127" s="219">
        <f>ROUND(I127*H127,2)</f>
        <v>0</v>
      </c>
      <c r="BL127" s="18" t="s">
        <v>142</v>
      </c>
      <c r="BM127" s="218" t="s">
        <v>833</v>
      </c>
    </row>
    <row r="128" s="2" customFormat="1">
      <c r="A128" s="39"/>
      <c r="B128" s="40"/>
      <c r="C128" s="41"/>
      <c r="D128" s="220" t="s">
        <v>144</v>
      </c>
      <c r="E128" s="41"/>
      <c r="F128" s="221" t="s">
        <v>219</v>
      </c>
      <c r="G128" s="41"/>
      <c r="H128" s="41"/>
      <c r="I128" s="222"/>
      <c r="J128" s="41"/>
      <c r="K128" s="41"/>
      <c r="L128" s="45"/>
      <c r="M128" s="223"/>
      <c r="N128" s="22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144</v>
      </c>
      <c r="AU128" s="18" t="s">
        <v>83</v>
      </c>
    </row>
    <row r="129" s="13" customFormat="1">
      <c r="A129" s="13"/>
      <c r="B129" s="225"/>
      <c r="C129" s="226"/>
      <c r="D129" s="227" t="s">
        <v>146</v>
      </c>
      <c r="E129" s="228" t="s">
        <v>19</v>
      </c>
      <c r="F129" s="229" t="s">
        <v>834</v>
      </c>
      <c r="G129" s="226"/>
      <c r="H129" s="228" t="s">
        <v>19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146</v>
      </c>
      <c r="AU129" s="235" t="s">
        <v>83</v>
      </c>
      <c r="AV129" s="13" t="s">
        <v>80</v>
      </c>
      <c r="AW129" s="13" t="s">
        <v>33</v>
      </c>
      <c r="AX129" s="13" t="s">
        <v>72</v>
      </c>
      <c r="AY129" s="235" t="s">
        <v>135</v>
      </c>
    </row>
    <row r="130" s="14" customFormat="1">
      <c r="A130" s="14"/>
      <c r="B130" s="236"/>
      <c r="C130" s="237"/>
      <c r="D130" s="227" t="s">
        <v>146</v>
      </c>
      <c r="E130" s="238" t="s">
        <v>19</v>
      </c>
      <c r="F130" s="239" t="s">
        <v>835</v>
      </c>
      <c r="G130" s="237"/>
      <c r="H130" s="240">
        <v>332</v>
      </c>
      <c r="I130" s="241"/>
      <c r="J130" s="237"/>
      <c r="K130" s="237"/>
      <c r="L130" s="242"/>
      <c r="M130" s="243"/>
      <c r="N130" s="244"/>
      <c r="O130" s="244"/>
      <c r="P130" s="244"/>
      <c r="Q130" s="244"/>
      <c r="R130" s="244"/>
      <c r="S130" s="244"/>
      <c r="T130" s="24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6" t="s">
        <v>146</v>
      </c>
      <c r="AU130" s="246" t="s">
        <v>83</v>
      </c>
      <c r="AV130" s="14" t="s">
        <v>83</v>
      </c>
      <c r="AW130" s="14" t="s">
        <v>33</v>
      </c>
      <c r="AX130" s="14" t="s">
        <v>72</v>
      </c>
      <c r="AY130" s="246" t="s">
        <v>135</v>
      </c>
    </row>
    <row r="131" s="15" customFormat="1">
      <c r="A131" s="15"/>
      <c r="B131" s="247"/>
      <c r="C131" s="248"/>
      <c r="D131" s="227" t="s">
        <v>146</v>
      </c>
      <c r="E131" s="249" t="s">
        <v>19</v>
      </c>
      <c r="F131" s="250" t="s">
        <v>149</v>
      </c>
      <c r="G131" s="248"/>
      <c r="H131" s="251">
        <v>332</v>
      </c>
      <c r="I131" s="252"/>
      <c r="J131" s="248"/>
      <c r="K131" s="248"/>
      <c r="L131" s="253"/>
      <c r="M131" s="254"/>
      <c r="N131" s="255"/>
      <c r="O131" s="255"/>
      <c r="P131" s="255"/>
      <c r="Q131" s="255"/>
      <c r="R131" s="255"/>
      <c r="S131" s="255"/>
      <c r="T131" s="256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57" t="s">
        <v>146</v>
      </c>
      <c r="AU131" s="257" t="s">
        <v>83</v>
      </c>
      <c r="AV131" s="15" t="s">
        <v>142</v>
      </c>
      <c r="AW131" s="15" t="s">
        <v>33</v>
      </c>
      <c r="AX131" s="15" t="s">
        <v>80</v>
      </c>
      <c r="AY131" s="257" t="s">
        <v>135</v>
      </c>
    </row>
    <row r="132" s="2" customFormat="1" ht="37.8" customHeight="1">
      <c r="A132" s="39"/>
      <c r="B132" s="40"/>
      <c r="C132" s="207" t="s">
        <v>196</v>
      </c>
      <c r="D132" s="207" t="s">
        <v>137</v>
      </c>
      <c r="E132" s="208" t="s">
        <v>190</v>
      </c>
      <c r="F132" s="209" t="s">
        <v>191</v>
      </c>
      <c r="G132" s="210" t="s">
        <v>140</v>
      </c>
      <c r="H132" s="211">
        <v>332</v>
      </c>
      <c r="I132" s="212"/>
      <c r="J132" s="213">
        <f>ROUND(I132*H132,2)</f>
        <v>0</v>
      </c>
      <c r="K132" s="209" t="s">
        <v>141</v>
      </c>
      <c r="L132" s="45"/>
      <c r="M132" s="214" t="s">
        <v>19</v>
      </c>
      <c r="N132" s="215" t="s">
        <v>43</v>
      </c>
      <c r="O132" s="85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8" t="s">
        <v>142</v>
      </c>
      <c r="AT132" s="218" t="s">
        <v>137</v>
      </c>
      <c r="AU132" s="218" t="s">
        <v>83</v>
      </c>
      <c r="AY132" s="18" t="s">
        <v>135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80</v>
      </c>
      <c r="BK132" s="219">
        <f>ROUND(I132*H132,2)</f>
        <v>0</v>
      </c>
      <c r="BL132" s="18" t="s">
        <v>142</v>
      </c>
      <c r="BM132" s="218" t="s">
        <v>836</v>
      </c>
    </row>
    <row r="133" s="2" customFormat="1">
      <c r="A133" s="39"/>
      <c r="B133" s="40"/>
      <c r="C133" s="41"/>
      <c r="D133" s="220" t="s">
        <v>144</v>
      </c>
      <c r="E133" s="41"/>
      <c r="F133" s="221" t="s">
        <v>193</v>
      </c>
      <c r="G133" s="41"/>
      <c r="H133" s="41"/>
      <c r="I133" s="222"/>
      <c r="J133" s="41"/>
      <c r="K133" s="41"/>
      <c r="L133" s="45"/>
      <c r="M133" s="223"/>
      <c r="N133" s="224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144</v>
      </c>
      <c r="AU133" s="18" t="s">
        <v>83</v>
      </c>
    </row>
    <row r="134" s="13" customFormat="1">
      <c r="A134" s="13"/>
      <c r="B134" s="225"/>
      <c r="C134" s="226"/>
      <c r="D134" s="227" t="s">
        <v>146</v>
      </c>
      <c r="E134" s="228" t="s">
        <v>19</v>
      </c>
      <c r="F134" s="229" t="s">
        <v>837</v>
      </c>
      <c r="G134" s="226"/>
      <c r="H134" s="228" t="s">
        <v>19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146</v>
      </c>
      <c r="AU134" s="235" t="s">
        <v>83</v>
      </c>
      <c r="AV134" s="13" t="s">
        <v>80</v>
      </c>
      <c r="AW134" s="13" t="s">
        <v>33</v>
      </c>
      <c r="AX134" s="13" t="s">
        <v>72</v>
      </c>
      <c r="AY134" s="235" t="s">
        <v>135</v>
      </c>
    </row>
    <row r="135" s="14" customFormat="1">
      <c r="A135" s="14"/>
      <c r="B135" s="236"/>
      <c r="C135" s="237"/>
      <c r="D135" s="227" t="s">
        <v>146</v>
      </c>
      <c r="E135" s="238" t="s">
        <v>19</v>
      </c>
      <c r="F135" s="239" t="s">
        <v>835</v>
      </c>
      <c r="G135" s="237"/>
      <c r="H135" s="240">
        <v>332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146</v>
      </c>
      <c r="AU135" s="246" t="s">
        <v>83</v>
      </c>
      <c r="AV135" s="14" t="s">
        <v>83</v>
      </c>
      <c r="AW135" s="14" t="s">
        <v>33</v>
      </c>
      <c r="AX135" s="14" t="s">
        <v>72</v>
      </c>
      <c r="AY135" s="246" t="s">
        <v>135</v>
      </c>
    </row>
    <row r="136" s="15" customFormat="1">
      <c r="A136" s="15"/>
      <c r="B136" s="247"/>
      <c r="C136" s="248"/>
      <c r="D136" s="227" t="s">
        <v>146</v>
      </c>
      <c r="E136" s="249" t="s">
        <v>19</v>
      </c>
      <c r="F136" s="250" t="s">
        <v>149</v>
      </c>
      <c r="G136" s="248"/>
      <c r="H136" s="251">
        <v>332</v>
      </c>
      <c r="I136" s="252"/>
      <c r="J136" s="248"/>
      <c r="K136" s="248"/>
      <c r="L136" s="253"/>
      <c r="M136" s="254"/>
      <c r="N136" s="255"/>
      <c r="O136" s="255"/>
      <c r="P136" s="255"/>
      <c r="Q136" s="255"/>
      <c r="R136" s="255"/>
      <c r="S136" s="255"/>
      <c r="T136" s="25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57" t="s">
        <v>146</v>
      </c>
      <c r="AU136" s="257" t="s">
        <v>83</v>
      </c>
      <c r="AV136" s="15" t="s">
        <v>142</v>
      </c>
      <c r="AW136" s="15" t="s">
        <v>33</v>
      </c>
      <c r="AX136" s="15" t="s">
        <v>80</v>
      </c>
      <c r="AY136" s="257" t="s">
        <v>135</v>
      </c>
    </row>
    <row r="137" s="2" customFormat="1" ht="37.8" customHeight="1">
      <c r="A137" s="39"/>
      <c r="B137" s="40"/>
      <c r="C137" s="207" t="s">
        <v>203</v>
      </c>
      <c r="D137" s="207" t="s">
        <v>137</v>
      </c>
      <c r="E137" s="208" t="s">
        <v>204</v>
      </c>
      <c r="F137" s="209" t="s">
        <v>205</v>
      </c>
      <c r="G137" s="210" t="s">
        <v>140</v>
      </c>
      <c r="H137" s="211">
        <v>332</v>
      </c>
      <c r="I137" s="212"/>
      <c r="J137" s="213">
        <f>ROUND(I137*H137,2)</f>
        <v>0</v>
      </c>
      <c r="K137" s="209" t="s">
        <v>141</v>
      </c>
      <c r="L137" s="45"/>
      <c r="M137" s="214" t="s">
        <v>19</v>
      </c>
      <c r="N137" s="215" t="s">
        <v>43</v>
      </c>
      <c r="O137" s="85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8" t="s">
        <v>142</v>
      </c>
      <c r="AT137" s="218" t="s">
        <v>137</v>
      </c>
      <c r="AU137" s="218" t="s">
        <v>83</v>
      </c>
      <c r="AY137" s="18" t="s">
        <v>135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8" t="s">
        <v>80</v>
      </c>
      <c r="BK137" s="219">
        <f>ROUND(I137*H137,2)</f>
        <v>0</v>
      </c>
      <c r="BL137" s="18" t="s">
        <v>142</v>
      </c>
      <c r="BM137" s="218" t="s">
        <v>838</v>
      </c>
    </row>
    <row r="138" s="2" customFormat="1">
      <c r="A138" s="39"/>
      <c r="B138" s="40"/>
      <c r="C138" s="41"/>
      <c r="D138" s="220" t="s">
        <v>144</v>
      </c>
      <c r="E138" s="41"/>
      <c r="F138" s="221" t="s">
        <v>207</v>
      </c>
      <c r="G138" s="41"/>
      <c r="H138" s="41"/>
      <c r="I138" s="222"/>
      <c r="J138" s="41"/>
      <c r="K138" s="41"/>
      <c r="L138" s="45"/>
      <c r="M138" s="223"/>
      <c r="N138" s="224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144</v>
      </c>
      <c r="AU138" s="18" t="s">
        <v>83</v>
      </c>
    </row>
    <row r="139" s="13" customFormat="1">
      <c r="A139" s="13"/>
      <c r="B139" s="225"/>
      <c r="C139" s="226"/>
      <c r="D139" s="227" t="s">
        <v>146</v>
      </c>
      <c r="E139" s="228" t="s">
        <v>19</v>
      </c>
      <c r="F139" s="229" t="s">
        <v>839</v>
      </c>
      <c r="G139" s="226"/>
      <c r="H139" s="228" t="s">
        <v>19</v>
      </c>
      <c r="I139" s="230"/>
      <c r="J139" s="226"/>
      <c r="K139" s="226"/>
      <c r="L139" s="231"/>
      <c r="M139" s="232"/>
      <c r="N139" s="233"/>
      <c r="O139" s="233"/>
      <c r="P139" s="233"/>
      <c r="Q139" s="233"/>
      <c r="R139" s="233"/>
      <c r="S139" s="233"/>
      <c r="T139" s="23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5" t="s">
        <v>146</v>
      </c>
      <c r="AU139" s="235" t="s">
        <v>83</v>
      </c>
      <c r="AV139" s="13" t="s">
        <v>80</v>
      </c>
      <c r="AW139" s="13" t="s">
        <v>33</v>
      </c>
      <c r="AX139" s="13" t="s">
        <v>72</v>
      </c>
      <c r="AY139" s="235" t="s">
        <v>135</v>
      </c>
    </row>
    <row r="140" s="14" customFormat="1">
      <c r="A140" s="14"/>
      <c r="B140" s="236"/>
      <c r="C140" s="237"/>
      <c r="D140" s="227" t="s">
        <v>146</v>
      </c>
      <c r="E140" s="238" t="s">
        <v>19</v>
      </c>
      <c r="F140" s="239" t="s">
        <v>835</v>
      </c>
      <c r="G140" s="237"/>
      <c r="H140" s="240">
        <v>332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6" t="s">
        <v>146</v>
      </c>
      <c r="AU140" s="246" t="s">
        <v>83</v>
      </c>
      <c r="AV140" s="14" t="s">
        <v>83</v>
      </c>
      <c r="AW140" s="14" t="s">
        <v>33</v>
      </c>
      <c r="AX140" s="14" t="s">
        <v>72</v>
      </c>
      <c r="AY140" s="246" t="s">
        <v>135</v>
      </c>
    </row>
    <row r="141" s="15" customFormat="1">
      <c r="A141" s="15"/>
      <c r="B141" s="247"/>
      <c r="C141" s="248"/>
      <c r="D141" s="227" t="s">
        <v>146</v>
      </c>
      <c r="E141" s="249" t="s">
        <v>19</v>
      </c>
      <c r="F141" s="250" t="s">
        <v>149</v>
      </c>
      <c r="G141" s="248"/>
      <c r="H141" s="251">
        <v>332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7" t="s">
        <v>146</v>
      </c>
      <c r="AU141" s="257" t="s">
        <v>83</v>
      </c>
      <c r="AV141" s="15" t="s">
        <v>142</v>
      </c>
      <c r="AW141" s="15" t="s">
        <v>33</v>
      </c>
      <c r="AX141" s="15" t="s">
        <v>80</v>
      </c>
      <c r="AY141" s="257" t="s">
        <v>135</v>
      </c>
    </row>
    <row r="142" s="2" customFormat="1" ht="16.5" customHeight="1">
      <c r="A142" s="39"/>
      <c r="B142" s="40"/>
      <c r="C142" s="258" t="s">
        <v>209</v>
      </c>
      <c r="D142" s="258" t="s">
        <v>210</v>
      </c>
      <c r="E142" s="259" t="s">
        <v>211</v>
      </c>
      <c r="F142" s="260" t="s">
        <v>212</v>
      </c>
      <c r="G142" s="261" t="s">
        <v>213</v>
      </c>
      <c r="H142" s="262">
        <v>332</v>
      </c>
      <c r="I142" s="263"/>
      <c r="J142" s="264">
        <f>ROUND(I142*H142,2)</f>
        <v>0</v>
      </c>
      <c r="K142" s="260" t="s">
        <v>141</v>
      </c>
      <c r="L142" s="265"/>
      <c r="M142" s="266" t="s">
        <v>19</v>
      </c>
      <c r="N142" s="267" t="s">
        <v>43</v>
      </c>
      <c r="O142" s="85"/>
      <c r="P142" s="216">
        <f>O142*H142</f>
        <v>0</v>
      </c>
      <c r="Q142" s="216">
        <v>0.001</v>
      </c>
      <c r="R142" s="216">
        <f>Q142*H142</f>
        <v>0.33200000000000002</v>
      </c>
      <c r="S142" s="216">
        <v>0</v>
      </c>
      <c r="T142" s="21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8" t="s">
        <v>189</v>
      </c>
      <c r="AT142" s="218" t="s">
        <v>210</v>
      </c>
      <c r="AU142" s="218" t="s">
        <v>83</v>
      </c>
      <c r="AY142" s="18" t="s">
        <v>135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80</v>
      </c>
      <c r="BK142" s="219">
        <f>ROUND(I142*H142,2)</f>
        <v>0</v>
      </c>
      <c r="BL142" s="18" t="s">
        <v>142</v>
      </c>
      <c r="BM142" s="218" t="s">
        <v>840</v>
      </c>
    </row>
    <row r="143" s="12" customFormat="1" ht="22.8" customHeight="1">
      <c r="A143" s="12"/>
      <c r="B143" s="191"/>
      <c r="C143" s="192"/>
      <c r="D143" s="193" t="s">
        <v>71</v>
      </c>
      <c r="E143" s="205" t="s">
        <v>196</v>
      </c>
      <c r="F143" s="205" t="s">
        <v>530</v>
      </c>
      <c r="G143" s="192"/>
      <c r="H143" s="192"/>
      <c r="I143" s="195"/>
      <c r="J143" s="206">
        <f>BK143</f>
        <v>0</v>
      </c>
      <c r="K143" s="192"/>
      <c r="L143" s="197"/>
      <c r="M143" s="198"/>
      <c r="N143" s="199"/>
      <c r="O143" s="199"/>
      <c r="P143" s="200">
        <f>SUM(P144:P156)</f>
        <v>0</v>
      </c>
      <c r="Q143" s="199"/>
      <c r="R143" s="200">
        <f>SUM(R144:R156)</f>
        <v>0.01319031</v>
      </c>
      <c r="S143" s="199"/>
      <c r="T143" s="201">
        <f>SUM(T144:T156)</f>
        <v>25.780881000000001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2" t="s">
        <v>80</v>
      </c>
      <c r="AT143" s="203" t="s">
        <v>71</v>
      </c>
      <c r="AU143" s="203" t="s">
        <v>80</v>
      </c>
      <c r="AY143" s="202" t="s">
        <v>135</v>
      </c>
      <c r="BK143" s="204">
        <f>SUM(BK144:BK156)</f>
        <v>0</v>
      </c>
    </row>
    <row r="144" s="2" customFormat="1" ht="62.7" customHeight="1">
      <c r="A144" s="39"/>
      <c r="B144" s="40"/>
      <c r="C144" s="207" t="s">
        <v>215</v>
      </c>
      <c r="D144" s="207" t="s">
        <v>137</v>
      </c>
      <c r="E144" s="208" t="s">
        <v>841</v>
      </c>
      <c r="F144" s="209" t="s">
        <v>842</v>
      </c>
      <c r="G144" s="210" t="s">
        <v>152</v>
      </c>
      <c r="H144" s="211">
        <v>8.9730000000000008</v>
      </c>
      <c r="I144" s="212"/>
      <c r="J144" s="213">
        <f>ROUND(I144*H144,2)</f>
        <v>0</v>
      </c>
      <c r="K144" s="209" t="s">
        <v>141</v>
      </c>
      <c r="L144" s="45"/>
      <c r="M144" s="214" t="s">
        <v>19</v>
      </c>
      <c r="N144" s="215" t="s">
        <v>43</v>
      </c>
      <c r="O144" s="85"/>
      <c r="P144" s="216">
        <f>O144*H144</f>
        <v>0</v>
      </c>
      <c r="Q144" s="216">
        <v>0.00147</v>
      </c>
      <c r="R144" s="216">
        <f>Q144*H144</f>
        <v>0.01319031</v>
      </c>
      <c r="S144" s="216">
        <v>2.4470000000000001</v>
      </c>
      <c r="T144" s="217">
        <f>S144*H144</f>
        <v>21.956931000000001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8" t="s">
        <v>142</v>
      </c>
      <c r="AT144" s="218" t="s">
        <v>137</v>
      </c>
      <c r="AU144" s="218" t="s">
        <v>83</v>
      </c>
      <c r="AY144" s="18" t="s">
        <v>135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80</v>
      </c>
      <c r="BK144" s="219">
        <f>ROUND(I144*H144,2)</f>
        <v>0</v>
      </c>
      <c r="BL144" s="18" t="s">
        <v>142</v>
      </c>
      <c r="BM144" s="218" t="s">
        <v>843</v>
      </c>
    </row>
    <row r="145" s="2" customFormat="1">
      <c r="A145" s="39"/>
      <c r="B145" s="40"/>
      <c r="C145" s="41"/>
      <c r="D145" s="220" t="s">
        <v>144</v>
      </c>
      <c r="E145" s="41"/>
      <c r="F145" s="221" t="s">
        <v>844</v>
      </c>
      <c r="G145" s="41"/>
      <c r="H145" s="41"/>
      <c r="I145" s="222"/>
      <c r="J145" s="41"/>
      <c r="K145" s="41"/>
      <c r="L145" s="45"/>
      <c r="M145" s="223"/>
      <c r="N145" s="224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144</v>
      </c>
      <c r="AU145" s="18" t="s">
        <v>83</v>
      </c>
    </row>
    <row r="146" s="13" customFormat="1">
      <c r="A146" s="13"/>
      <c r="B146" s="225"/>
      <c r="C146" s="226"/>
      <c r="D146" s="227" t="s">
        <v>146</v>
      </c>
      <c r="E146" s="228" t="s">
        <v>19</v>
      </c>
      <c r="F146" s="229" t="s">
        <v>810</v>
      </c>
      <c r="G146" s="226"/>
      <c r="H146" s="228" t="s">
        <v>19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146</v>
      </c>
      <c r="AU146" s="235" t="s">
        <v>83</v>
      </c>
      <c r="AV146" s="13" t="s">
        <v>80</v>
      </c>
      <c r="AW146" s="13" t="s">
        <v>33</v>
      </c>
      <c r="AX146" s="13" t="s">
        <v>72</v>
      </c>
      <c r="AY146" s="235" t="s">
        <v>135</v>
      </c>
    </row>
    <row r="147" s="14" customFormat="1">
      <c r="A147" s="14"/>
      <c r="B147" s="236"/>
      <c r="C147" s="237"/>
      <c r="D147" s="227" t="s">
        <v>146</v>
      </c>
      <c r="E147" s="238" t="s">
        <v>19</v>
      </c>
      <c r="F147" s="239" t="s">
        <v>811</v>
      </c>
      <c r="G147" s="237"/>
      <c r="H147" s="240">
        <v>3.6080000000000001</v>
      </c>
      <c r="I147" s="241"/>
      <c r="J147" s="237"/>
      <c r="K147" s="237"/>
      <c r="L147" s="242"/>
      <c r="M147" s="243"/>
      <c r="N147" s="244"/>
      <c r="O147" s="244"/>
      <c r="P147" s="244"/>
      <c r="Q147" s="244"/>
      <c r="R147" s="244"/>
      <c r="S147" s="244"/>
      <c r="T147" s="24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6" t="s">
        <v>146</v>
      </c>
      <c r="AU147" s="246" t="s">
        <v>83</v>
      </c>
      <c r="AV147" s="14" t="s">
        <v>83</v>
      </c>
      <c r="AW147" s="14" t="s">
        <v>33</v>
      </c>
      <c r="AX147" s="14" t="s">
        <v>72</v>
      </c>
      <c r="AY147" s="246" t="s">
        <v>135</v>
      </c>
    </row>
    <row r="148" s="13" customFormat="1">
      <c r="A148" s="13"/>
      <c r="B148" s="225"/>
      <c r="C148" s="226"/>
      <c r="D148" s="227" t="s">
        <v>146</v>
      </c>
      <c r="E148" s="228" t="s">
        <v>19</v>
      </c>
      <c r="F148" s="229" t="s">
        <v>812</v>
      </c>
      <c r="G148" s="226"/>
      <c r="H148" s="228" t="s">
        <v>19</v>
      </c>
      <c r="I148" s="230"/>
      <c r="J148" s="226"/>
      <c r="K148" s="226"/>
      <c r="L148" s="231"/>
      <c r="M148" s="232"/>
      <c r="N148" s="233"/>
      <c r="O148" s="233"/>
      <c r="P148" s="233"/>
      <c r="Q148" s="233"/>
      <c r="R148" s="233"/>
      <c r="S148" s="233"/>
      <c r="T148" s="23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5" t="s">
        <v>146</v>
      </c>
      <c r="AU148" s="235" t="s">
        <v>83</v>
      </c>
      <c r="AV148" s="13" t="s">
        <v>80</v>
      </c>
      <c r="AW148" s="13" t="s">
        <v>33</v>
      </c>
      <c r="AX148" s="13" t="s">
        <v>72</v>
      </c>
      <c r="AY148" s="235" t="s">
        <v>135</v>
      </c>
    </row>
    <row r="149" s="14" customFormat="1">
      <c r="A149" s="14"/>
      <c r="B149" s="236"/>
      <c r="C149" s="237"/>
      <c r="D149" s="227" t="s">
        <v>146</v>
      </c>
      <c r="E149" s="238" t="s">
        <v>19</v>
      </c>
      <c r="F149" s="239" t="s">
        <v>813</v>
      </c>
      <c r="G149" s="237"/>
      <c r="H149" s="240">
        <v>2.9769999999999999</v>
      </c>
      <c r="I149" s="241"/>
      <c r="J149" s="237"/>
      <c r="K149" s="237"/>
      <c r="L149" s="242"/>
      <c r="M149" s="243"/>
      <c r="N149" s="244"/>
      <c r="O149" s="244"/>
      <c r="P149" s="244"/>
      <c r="Q149" s="244"/>
      <c r="R149" s="244"/>
      <c r="S149" s="244"/>
      <c r="T149" s="24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6" t="s">
        <v>146</v>
      </c>
      <c r="AU149" s="246" t="s">
        <v>83</v>
      </c>
      <c r="AV149" s="14" t="s">
        <v>83</v>
      </c>
      <c r="AW149" s="14" t="s">
        <v>33</v>
      </c>
      <c r="AX149" s="14" t="s">
        <v>72</v>
      </c>
      <c r="AY149" s="246" t="s">
        <v>135</v>
      </c>
    </row>
    <row r="150" s="14" customFormat="1">
      <c r="A150" s="14"/>
      <c r="B150" s="236"/>
      <c r="C150" s="237"/>
      <c r="D150" s="227" t="s">
        <v>146</v>
      </c>
      <c r="E150" s="238" t="s">
        <v>19</v>
      </c>
      <c r="F150" s="239" t="s">
        <v>814</v>
      </c>
      <c r="G150" s="237"/>
      <c r="H150" s="240">
        <v>2.3879999999999999</v>
      </c>
      <c r="I150" s="241"/>
      <c r="J150" s="237"/>
      <c r="K150" s="237"/>
      <c r="L150" s="242"/>
      <c r="M150" s="243"/>
      <c r="N150" s="244"/>
      <c r="O150" s="244"/>
      <c r="P150" s="244"/>
      <c r="Q150" s="244"/>
      <c r="R150" s="244"/>
      <c r="S150" s="244"/>
      <c r="T150" s="24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6" t="s">
        <v>146</v>
      </c>
      <c r="AU150" s="246" t="s">
        <v>83</v>
      </c>
      <c r="AV150" s="14" t="s">
        <v>83</v>
      </c>
      <c r="AW150" s="14" t="s">
        <v>33</v>
      </c>
      <c r="AX150" s="14" t="s">
        <v>72</v>
      </c>
      <c r="AY150" s="246" t="s">
        <v>135</v>
      </c>
    </row>
    <row r="151" s="15" customFormat="1">
      <c r="A151" s="15"/>
      <c r="B151" s="247"/>
      <c r="C151" s="248"/>
      <c r="D151" s="227" t="s">
        <v>146</v>
      </c>
      <c r="E151" s="249" t="s">
        <v>19</v>
      </c>
      <c r="F151" s="250" t="s">
        <v>149</v>
      </c>
      <c r="G151" s="248"/>
      <c r="H151" s="251">
        <v>8.9730000000000008</v>
      </c>
      <c r="I151" s="252"/>
      <c r="J151" s="248"/>
      <c r="K151" s="248"/>
      <c r="L151" s="253"/>
      <c r="M151" s="254"/>
      <c r="N151" s="255"/>
      <c r="O151" s="255"/>
      <c r="P151" s="255"/>
      <c r="Q151" s="255"/>
      <c r="R151" s="255"/>
      <c r="S151" s="255"/>
      <c r="T151" s="25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57" t="s">
        <v>146</v>
      </c>
      <c r="AU151" s="257" t="s">
        <v>83</v>
      </c>
      <c r="AV151" s="15" t="s">
        <v>142</v>
      </c>
      <c r="AW151" s="15" t="s">
        <v>33</v>
      </c>
      <c r="AX151" s="15" t="s">
        <v>80</v>
      </c>
      <c r="AY151" s="257" t="s">
        <v>135</v>
      </c>
    </row>
    <row r="152" s="2" customFormat="1" ht="55.5" customHeight="1">
      <c r="A152" s="39"/>
      <c r="B152" s="40"/>
      <c r="C152" s="207" t="s">
        <v>222</v>
      </c>
      <c r="D152" s="207" t="s">
        <v>137</v>
      </c>
      <c r="E152" s="208" t="s">
        <v>845</v>
      </c>
      <c r="F152" s="209" t="s">
        <v>846</v>
      </c>
      <c r="G152" s="210" t="s">
        <v>152</v>
      </c>
      <c r="H152" s="211">
        <v>1.4430000000000001</v>
      </c>
      <c r="I152" s="212"/>
      <c r="J152" s="213">
        <f>ROUND(I152*H152,2)</f>
        <v>0</v>
      </c>
      <c r="K152" s="209" t="s">
        <v>141</v>
      </c>
      <c r="L152" s="45"/>
      <c r="M152" s="214" t="s">
        <v>19</v>
      </c>
      <c r="N152" s="215" t="s">
        <v>43</v>
      </c>
      <c r="O152" s="85"/>
      <c r="P152" s="216">
        <f>O152*H152</f>
        <v>0</v>
      </c>
      <c r="Q152" s="216">
        <v>0</v>
      </c>
      <c r="R152" s="216">
        <f>Q152*H152</f>
        <v>0</v>
      </c>
      <c r="S152" s="216">
        <v>2.6499999999999999</v>
      </c>
      <c r="T152" s="217">
        <f>S152*H152</f>
        <v>3.82395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8" t="s">
        <v>142</v>
      </c>
      <c r="AT152" s="218" t="s">
        <v>137</v>
      </c>
      <c r="AU152" s="218" t="s">
        <v>83</v>
      </c>
      <c r="AY152" s="18" t="s">
        <v>135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8" t="s">
        <v>80</v>
      </c>
      <c r="BK152" s="219">
        <f>ROUND(I152*H152,2)</f>
        <v>0</v>
      </c>
      <c r="BL152" s="18" t="s">
        <v>142</v>
      </c>
      <c r="BM152" s="218" t="s">
        <v>847</v>
      </c>
    </row>
    <row r="153" s="2" customFormat="1">
      <c r="A153" s="39"/>
      <c r="B153" s="40"/>
      <c r="C153" s="41"/>
      <c r="D153" s="220" t="s">
        <v>144</v>
      </c>
      <c r="E153" s="41"/>
      <c r="F153" s="221" t="s">
        <v>848</v>
      </c>
      <c r="G153" s="41"/>
      <c r="H153" s="41"/>
      <c r="I153" s="222"/>
      <c r="J153" s="41"/>
      <c r="K153" s="41"/>
      <c r="L153" s="45"/>
      <c r="M153" s="223"/>
      <c r="N153" s="224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144</v>
      </c>
      <c r="AU153" s="18" t="s">
        <v>83</v>
      </c>
    </row>
    <row r="154" s="13" customFormat="1">
      <c r="A154" s="13"/>
      <c r="B154" s="225"/>
      <c r="C154" s="226"/>
      <c r="D154" s="227" t="s">
        <v>146</v>
      </c>
      <c r="E154" s="228" t="s">
        <v>19</v>
      </c>
      <c r="F154" s="229" t="s">
        <v>815</v>
      </c>
      <c r="G154" s="226"/>
      <c r="H154" s="228" t="s">
        <v>19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5" t="s">
        <v>146</v>
      </c>
      <c r="AU154" s="235" t="s">
        <v>83</v>
      </c>
      <c r="AV154" s="13" t="s">
        <v>80</v>
      </c>
      <c r="AW154" s="13" t="s">
        <v>33</v>
      </c>
      <c r="AX154" s="13" t="s">
        <v>72</v>
      </c>
      <c r="AY154" s="235" t="s">
        <v>135</v>
      </c>
    </row>
    <row r="155" s="14" customFormat="1">
      <c r="A155" s="14"/>
      <c r="B155" s="236"/>
      <c r="C155" s="237"/>
      <c r="D155" s="227" t="s">
        <v>146</v>
      </c>
      <c r="E155" s="238" t="s">
        <v>19</v>
      </c>
      <c r="F155" s="239" t="s">
        <v>816</v>
      </c>
      <c r="G155" s="237"/>
      <c r="H155" s="240">
        <v>1.4430000000000001</v>
      </c>
      <c r="I155" s="241"/>
      <c r="J155" s="237"/>
      <c r="K155" s="237"/>
      <c r="L155" s="242"/>
      <c r="M155" s="243"/>
      <c r="N155" s="244"/>
      <c r="O155" s="244"/>
      <c r="P155" s="244"/>
      <c r="Q155" s="244"/>
      <c r="R155" s="244"/>
      <c r="S155" s="244"/>
      <c r="T155" s="24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6" t="s">
        <v>146</v>
      </c>
      <c r="AU155" s="246" t="s">
        <v>83</v>
      </c>
      <c r="AV155" s="14" t="s">
        <v>83</v>
      </c>
      <c r="AW155" s="14" t="s">
        <v>33</v>
      </c>
      <c r="AX155" s="14" t="s">
        <v>72</v>
      </c>
      <c r="AY155" s="246" t="s">
        <v>135</v>
      </c>
    </row>
    <row r="156" s="15" customFormat="1">
      <c r="A156" s="15"/>
      <c r="B156" s="247"/>
      <c r="C156" s="248"/>
      <c r="D156" s="227" t="s">
        <v>146</v>
      </c>
      <c r="E156" s="249" t="s">
        <v>19</v>
      </c>
      <c r="F156" s="250" t="s">
        <v>149</v>
      </c>
      <c r="G156" s="248"/>
      <c r="H156" s="251">
        <v>1.4430000000000001</v>
      </c>
      <c r="I156" s="252"/>
      <c r="J156" s="248"/>
      <c r="K156" s="248"/>
      <c r="L156" s="253"/>
      <c r="M156" s="254"/>
      <c r="N156" s="255"/>
      <c r="O156" s="255"/>
      <c r="P156" s="255"/>
      <c r="Q156" s="255"/>
      <c r="R156" s="255"/>
      <c r="S156" s="255"/>
      <c r="T156" s="25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7" t="s">
        <v>146</v>
      </c>
      <c r="AU156" s="257" t="s">
        <v>83</v>
      </c>
      <c r="AV156" s="15" t="s">
        <v>142</v>
      </c>
      <c r="AW156" s="15" t="s">
        <v>33</v>
      </c>
      <c r="AX156" s="15" t="s">
        <v>80</v>
      </c>
      <c r="AY156" s="257" t="s">
        <v>135</v>
      </c>
    </row>
    <row r="157" s="12" customFormat="1" ht="22.8" customHeight="1">
      <c r="A157" s="12"/>
      <c r="B157" s="191"/>
      <c r="C157" s="192"/>
      <c r="D157" s="193" t="s">
        <v>71</v>
      </c>
      <c r="E157" s="205" t="s">
        <v>849</v>
      </c>
      <c r="F157" s="205" t="s">
        <v>850</v>
      </c>
      <c r="G157" s="192"/>
      <c r="H157" s="192"/>
      <c r="I157" s="195"/>
      <c r="J157" s="206">
        <f>BK157</f>
        <v>0</v>
      </c>
      <c r="K157" s="192"/>
      <c r="L157" s="197"/>
      <c r="M157" s="198"/>
      <c r="N157" s="199"/>
      <c r="O157" s="199"/>
      <c r="P157" s="200">
        <f>SUM(P158:P164)</f>
        <v>0</v>
      </c>
      <c r="Q157" s="199"/>
      <c r="R157" s="200">
        <f>SUM(R158:R164)</f>
        <v>0</v>
      </c>
      <c r="S157" s="199"/>
      <c r="T157" s="201">
        <f>SUM(T158:T164)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2" t="s">
        <v>80</v>
      </c>
      <c r="AT157" s="203" t="s">
        <v>71</v>
      </c>
      <c r="AU157" s="203" t="s">
        <v>80</v>
      </c>
      <c r="AY157" s="202" t="s">
        <v>135</v>
      </c>
      <c r="BK157" s="204">
        <f>SUM(BK158:BK164)</f>
        <v>0</v>
      </c>
    </row>
    <row r="158" s="2" customFormat="1" ht="37.8" customHeight="1">
      <c r="A158" s="39"/>
      <c r="B158" s="40"/>
      <c r="C158" s="207" t="s">
        <v>233</v>
      </c>
      <c r="D158" s="207" t="s">
        <v>137</v>
      </c>
      <c r="E158" s="208" t="s">
        <v>851</v>
      </c>
      <c r="F158" s="209" t="s">
        <v>852</v>
      </c>
      <c r="G158" s="210" t="s">
        <v>236</v>
      </c>
      <c r="H158" s="211">
        <v>25.780999999999999</v>
      </c>
      <c r="I158" s="212"/>
      <c r="J158" s="213">
        <f>ROUND(I158*H158,2)</f>
        <v>0</v>
      </c>
      <c r="K158" s="209" t="s">
        <v>141</v>
      </c>
      <c r="L158" s="45"/>
      <c r="M158" s="214" t="s">
        <v>19</v>
      </c>
      <c r="N158" s="215" t="s">
        <v>43</v>
      </c>
      <c r="O158" s="85"/>
      <c r="P158" s="216">
        <f>O158*H158</f>
        <v>0</v>
      </c>
      <c r="Q158" s="216">
        <v>0</v>
      </c>
      <c r="R158" s="216">
        <f>Q158*H158</f>
        <v>0</v>
      </c>
      <c r="S158" s="216">
        <v>0</v>
      </c>
      <c r="T158" s="21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8" t="s">
        <v>142</v>
      </c>
      <c r="AT158" s="218" t="s">
        <v>137</v>
      </c>
      <c r="AU158" s="218" t="s">
        <v>83</v>
      </c>
      <c r="AY158" s="18" t="s">
        <v>135</v>
      </c>
      <c r="BE158" s="219">
        <f>IF(N158="základní",J158,0)</f>
        <v>0</v>
      </c>
      <c r="BF158" s="219">
        <f>IF(N158="snížená",J158,0)</f>
        <v>0</v>
      </c>
      <c r="BG158" s="219">
        <f>IF(N158="zákl. přenesená",J158,0)</f>
        <v>0</v>
      </c>
      <c r="BH158" s="219">
        <f>IF(N158="sníž. přenesená",J158,0)</f>
        <v>0</v>
      </c>
      <c r="BI158" s="219">
        <f>IF(N158="nulová",J158,0)</f>
        <v>0</v>
      </c>
      <c r="BJ158" s="18" t="s">
        <v>80</v>
      </c>
      <c r="BK158" s="219">
        <f>ROUND(I158*H158,2)</f>
        <v>0</v>
      </c>
      <c r="BL158" s="18" t="s">
        <v>142</v>
      </c>
      <c r="BM158" s="218" t="s">
        <v>853</v>
      </c>
    </row>
    <row r="159" s="2" customFormat="1">
      <c r="A159" s="39"/>
      <c r="B159" s="40"/>
      <c r="C159" s="41"/>
      <c r="D159" s="220" t="s">
        <v>144</v>
      </c>
      <c r="E159" s="41"/>
      <c r="F159" s="221" t="s">
        <v>854</v>
      </c>
      <c r="G159" s="41"/>
      <c r="H159" s="41"/>
      <c r="I159" s="222"/>
      <c r="J159" s="41"/>
      <c r="K159" s="41"/>
      <c r="L159" s="45"/>
      <c r="M159" s="223"/>
      <c r="N159" s="224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144</v>
      </c>
      <c r="AU159" s="18" t="s">
        <v>83</v>
      </c>
    </row>
    <row r="160" s="2" customFormat="1" ht="49.05" customHeight="1">
      <c r="A160" s="39"/>
      <c r="B160" s="40"/>
      <c r="C160" s="207" t="s">
        <v>8</v>
      </c>
      <c r="D160" s="207" t="s">
        <v>137</v>
      </c>
      <c r="E160" s="208" t="s">
        <v>855</v>
      </c>
      <c r="F160" s="209" t="s">
        <v>856</v>
      </c>
      <c r="G160" s="210" t="s">
        <v>236</v>
      </c>
      <c r="H160" s="211">
        <v>850.77300000000002</v>
      </c>
      <c r="I160" s="212"/>
      <c r="J160" s="213">
        <f>ROUND(I160*H160,2)</f>
        <v>0</v>
      </c>
      <c r="K160" s="209" t="s">
        <v>141</v>
      </c>
      <c r="L160" s="45"/>
      <c r="M160" s="214" t="s">
        <v>19</v>
      </c>
      <c r="N160" s="215" t="s">
        <v>43</v>
      </c>
      <c r="O160" s="85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8" t="s">
        <v>142</v>
      </c>
      <c r="AT160" s="218" t="s">
        <v>137</v>
      </c>
      <c r="AU160" s="218" t="s">
        <v>83</v>
      </c>
      <c r="AY160" s="18" t="s">
        <v>135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8" t="s">
        <v>80</v>
      </c>
      <c r="BK160" s="219">
        <f>ROUND(I160*H160,2)</f>
        <v>0</v>
      </c>
      <c r="BL160" s="18" t="s">
        <v>142</v>
      </c>
      <c r="BM160" s="218" t="s">
        <v>857</v>
      </c>
    </row>
    <row r="161" s="2" customFormat="1">
      <c r="A161" s="39"/>
      <c r="B161" s="40"/>
      <c r="C161" s="41"/>
      <c r="D161" s="220" t="s">
        <v>144</v>
      </c>
      <c r="E161" s="41"/>
      <c r="F161" s="221" t="s">
        <v>858</v>
      </c>
      <c r="G161" s="41"/>
      <c r="H161" s="41"/>
      <c r="I161" s="222"/>
      <c r="J161" s="41"/>
      <c r="K161" s="41"/>
      <c r="L161" s="45"/>
      <c r="M161" s="223"/>
      <c r="N161" s="224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144</v>
      </c>
      <c r="AU161" s="18" t="s">
        <v>83</v>
      </c>
    </row>
    <row r="162" s="13" customFormat="1">
      <c r="A162" s="13"/>
      <c r="B162" s="225"/>
      <c r="C162" s="226"/>
      <c r="D162" s="227" t="s">
        <v>146</v>
      </c>
      <c r="E162" s="228" t="s">
        <v>19</v>
      </c>
      <c r="F162" s="229" t="s">
        <v>859</v>
      </c>
      <c r="G162" s="226"/>
      <c r="H162" s="228" t="s">
        <v>19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146</v>
      </c>
      <c r="AU162" s="235" t="s">
        <v>83</v>
      </c>
      <c r="AV162" s="13" t="s">
        <v>80</v>
      </c>
      <c r="AW162" s="13" t="s">
        <v>33</v>
      </c>
      <c r="AX162" s="13" t="s">
        <v>72</v>
      </c>
      <c r="AY162" s="235" t="s">
        <v>135</v>
      </c>
    </row>
    <row r="163" s="14" customFormat="1">
      <c r="A163" s="14"/>
      <c r="B163" s="236"/>
      <c r="C163" s="237"/>
      <c r="D163" s="227" t="s">
        <v>146</v>
      </c>
      <c r="E163" s="238" t="s">
        <v>19</v>
      </c>
      <c r="F163" s="239" t="s">
        <v>860</v>
      </c>
      <c r="G163" s="237"/>
      <c r="H163" s="240">
        <v>850.77300000000002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6" t="s">
        <v>146</v>
      </c>
      <c r="AU163" s="246" t="s">
        <v>83</v>
      </c>
      <c r="AV163" s="14" t="s">
        <v>83</v>
      </c>
      <c r="AW163" s="14" t="s">
        <v>33</v>
      </c>
      <c r="AX163" s="14" t="s">
        <v>72</v>
      </c>
      <c r="AY163" s="246" t="s">
        <v>135</v>
      </c>
    </row>
    <row r="164" s="15" customFormat="1">
      <c r="A164" s="15"/>
      <c r="B164" s="247"/>
      <c r="C164" s="248"/>
      <c r="D164" s="227" t="s">
        <v>146</v>
      </c>
      <c r="E164" s="249" t="s">
        <v>19</v>
      </c>
      <c r="F164" s="250" t="s">
        <v>149</v>
      </c>
      <c r="G164" s="248"/>
      <c r="H164" s="251">
        <v>850.77300000000002</v>
      </c>
      <c r="I164" s="252"/>
      <c r="J164" s="248"/>
      <c r="K164" s="248"/>
      <c r="L164" s="253"/>
      <c r="M164" s="272"/>
      <c r="N164" s="273"/>
      <c r="O164" s="273"/>
      <c r="P164" s="273"/>
      <c r="Q164" s="273"/>
      <c r="R164" s="273"/>
      <c r="S164" s="273"/>
      <c r="T164" s="274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7" t="s">
        <v>146</v>
      </c>
      <c r="AU164" s="257" t="s">
        <v>83</v>
      </c>
      <c r="AV164" s="15" t="s">
        <v>142</v>
      </c>
      <c r="AW164" s="15" t="s">
        <v>33</v>
      </c>
      <c r="AX164" s="15" t="s">
        <v>80</v>
      </c>
      <c r="AY164" s="257" t="s">
        <v>135</v>
      </c>
    </row>
    <row r="165" s="2" customFormat="1" ht="6.96" customHeight="1">
      <c r="A165" s="39"/>
      <c r="B165" s="60"/>
      <c r="C165" s="61"/>
      <c r="D165" s="61"/>
      <c r="E165" s="61"/>
      <c r="F165" s="61"/>
      <c r="G165" s="61"/>
      <c r="H165" s="61"/>
      <c r="I165" s="61"/>
      <c r="J165" s="61"/>
      <c r="K165" s="61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XroBoXSLGaguknSl4iXjpHwl8afa7bcZncZJa7KA5B8tlCNG5+HK4gSOm3sovw85lwG397XMMZeE6hHpAQ5XpA==" hashValue="uc1PlOenhgdAeqPGeikq1uyjCRQkaqkN27tEtqVLO1PrCTIONRizgNEUeOFttdOb1G6RmwYtL+HAmlXvWijKug==" algorithmName="SHA-512" password="D3A3"/>
  <autoFilter ref="C82:K16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2/122151102"/>
    <hyperlink ref="F92" r:id="rId2" display="https://podminky.urs.cz/item/CS_URS_2022_02/162251101"/>
    <hyperlink ref="F97" r:id="rId3" display="https://podminky.urs.cz/item/CS_URS_2022_02/167151101"/>
    <hyperlink ref="F102" r:id="rId4" display="https://podminky.urs.cz/item/CS_URS_2022_02/167151103"/>
    <hyperlink ref="F112" r:id="rId5" display="https://podminky.urs.cz/item/CS_URS_2022_02/171151103"/>
    <hyperlink ref="F128" r:id="rId6" display="https://podminky.urs.cz/item/CS_URS_2022_02/181951112"/>
    <hyperlink ref="F133" r:id="rId7" display="https://podminky.urs.cz/item/CS_URS_2022_02/181351103"/>
    <hyperlink ref="F138" r:id="rId8" display="https://podminky.urs.cz/item/CS_URS_2022_02/181411121"/>
    <hyperlink ref="F145" r:id="rId9" display="https://podminky.urs.cz/item/CS_URS_2022_02/960111221"/>
    <hyperlink ref="F153" r:id="rId10" display="https://podminky.urs.cz/item/CS_URS_2022_02/960211251"/>
    <hyperlink ref="F159" r:id="rId11" display="https://podminky.urs.cz/item/CS_URS_2022_02/997321511"/>
    <hyperlink ref="F161" r:id="rId12" display="https://podminky.urs.cz/item/CS_URS_2022_02/99732151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105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Rybník Voříšek v k.ú. Rašovice u Hlasiva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106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242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26. 11. 2021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5"/>
      <c r="E29" s="145"/>
      <c r="F29" s="145"/>
      <c r="G29" s="145"/>
      <c r="H29" s="145"/>
      <c r="I29" s="145"/>
      <c r="J29" s="145"/>
      <c r="K29" s="145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6" t="s">
        <v>38</v>
      </c>
      <c r="E30" s="39"/>
      <c r="F30" s="39"/>
      <c r="G30" s="39"/>
      <c r="H30" s="39"/>
      <c r="I30" s="39"/>
      <c r="J30" s="147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5"/>
      <c r="E31" s="145"/>
      <c r="F31" s="145"/>
      <c r="G31" s="145"/>
      <c r="H31" s="145"/>
      <c r="I31" s="145"/>
      <c r="J31" s="145"/>
      <c r="K31" s="145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8" t="s">
        <v>40</v>
      </c>
      <c r="G32" s="39"/>
      <c r="H32" s="39"/>
      <c r="I32" s="148" t="s">
        <v>39</v>
      </c>
      <c r="J32" s="148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9" t="s">
        <v>42</v>
      </c>
      <c r="E33" s="133" t="s">
        <v>43</v>
      </c>
      <c r="F33" s="150">
        <f>ROUND((SUM(BE85:BE136)),  2)</f>
        <v>0</v>
      </c>
      <c r="G33" s="39"/>
      <c r="H33" s="39"/>
      <c r="I33" s="151">
        <v>0.20999999999999999</v>
      </c>
      <c r="J33" s="150">
        <f>ROUND(((SUM(BE85:BE136))*I33),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50">
        <f>ROUND((SUM(BF85:BF136)),  2)</f>
        <v>0</v>
      </c>
      <c r="G34" s="39"/>
      <c r="H34" s="39"/>
      <c r="I34" s="151">
        <v>0.14999999999999999</v>
      </c>
      <c r="J34" s="150">
        <f>ROUND(((SUM(BF85:BF136))*I34),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50">
        <f>ROUND((SUM(BG85:BG136)),  2)</f>
        <v>0</v>
      </c>
      <c r="G35" s="39"/>
      <c r="H35" s="39"/>
      <c r="I35" s="151">
        <v>0.20999999999999999</v>
      </c>
      <c r="J35" s="150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50">
        <f>ROUND((SUM(BH85:BH136)),  2)</f>
        <v>0</v>
      </c>
      <c r="G36" s="39"/>
      <c r="H36" s="39"/>
      <c r="I36" s="151">
        <v>0.14999999999999999</v>
      </c>
      <c r="J36" s="150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50">
        <f>ROUND((SUM(BI85:BI136)),  2)</f>
        <v>0</v>
      </c>
      <c r="G37" s="39"/>
      <c r="H37" s="39"/>
      <c r="I37" s="151">
        <v>0</v>
      </c>
      <c r="J37" s="150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3" t="str">
        <f>E7</f>
        <v>Rybník Voříšek v k.ú. Rašovice u Hlasiva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106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Rašovice u Hlasiva</v>
      </c>
      <c r="G52" s="41"/>
      <c r="H52" s="41"/>
      <c r="I52" s="33" t="s">
        <v>23</v>
      </c>
      <c r="J52" s="73" t="str">
        <f>IF(J12="","",J12)</f>
        <v>26. 11. 2021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Projekce rybníky</v>
      </c>
      <c r="G54" s="41"/>
      <c r="H54" s="41"/>
      <c r="I54" s="33" t="s">
        <v>31</v>
      </c>
      <c r="J54" s="37" t="str">
        <f>E21</f>
        <v>Ing. Pavel Janouš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Micheala Přenosilová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4" t="s">
        <v>114</v>
      </c>
      <c r="D57" s="165"/>
      <c r="E57" s="165"/>
      <c r="F57" s="165"/>
      <c r="G57" s="165"/>
      <c r="H57" s="165"/>
      <c r="I57" s="165"/>
      <c r="J57" s="166" t="s">
        <v>115</v>
      </c>
      <c r="K57" s="165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7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116</v>
      </c>
    </row>
    <row r="60" s="9" customFormat="1" ht="24.96" customHeight="1">
      <c r="A60" s="9"/>
      <c r="B60" s="168"/>
      <c r="C60" s="169"/>
      <c r="D60" s="170" t="s">
        <v>242</v>
      </c>
      <c r="E60" s="171"/>
      <c r="F60" s="171"/>
      <c r="G60" s="171"/>
      <c r="H60" s="171"/>
      <c r="I60" s="171"/>
      <c r="J60" s="172">
        <f>J86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861</v>
      </c>
      <c r="E61" s="177"/>
      <c r="F61" s="177"/>
      <c r="G61" s="177"/>
      <c r="H61" s="177"/>
      <c r="I61" s="177"/>
      <c r="J61" s="178">
        <f>J87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862</v>
      </c>
      <c r="E62" s="177"/>
      <c r="F62" s="177"/>
      <c r="G62" s="177"/>
      <c r="H62" s="177"/>
      <c r="I62" s="177"/>
      <c r="J62" s="178">
        <f>J116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863</v>
      </c>
      <c r="E63" s="177"/>
      <c r="F63" s="177"/>
      <c r="G63" s="177"/>
      <c r="H63" s="177"/>
      <c r="I63" s="177"/>
      <c r="J63" s="178">
        <f>J120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243</v>
      </c>
      <c r="E64" s="177"/>
      <c r="F64" s="177"/>
      <c r="G64" s="177"/>
      <c r="H64" s="177"/>
      <c r="I64" s="177"/>
      <c r="J64" s="178">
        <f>J127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864</v>
      </c>
      <c r="E65" s="177"/>
      <c r="F65" s="177"/>
      <c r="G65" s="177"/>
      <c r="H65" s="177"/>
      <c r="I65" s="177"/>
      <c r="J65" s="178">
        <f>J133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120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3" t="str">
        <f>E7</f>
        <v>Rybník Voříšek v k.ú. Rašovice u Hlasiva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VRN - Vedlejší rozpočtové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Rašovice u Hlasiva</v>
      </c>
      <c r="G79" s="41"/>
      <c r="H79" s="41"/>
      <c r="I79" s="33" t="s">
        <v>23</v>
      </c>
      <c r="J79" s="73" t="str">
        <f>IF(J12="","",J12)</f>
        <v>26. 11. 2021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Projekce rybníky</v>
      </c>
      <c r="G81" s="41"/>
      <c r="H81" s="41"/>
      <c r="I81" s="33" t="s">
        <v>31</v>
      </c>
      <c r="J81" s="37" t="str">
        <f>E21</f>
        <v>Ing. Pavel Janouš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Ing. Micheala Přenosilová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80"/>
      <c r="B84" s="181"/>
      <c r="C84" s="182" t="s">
        <v>121</v>
      </c>
      <c r="D84" s="183" t="s">
        <v>57</v>
      </c>
      <c r="E84" s="183" t="s">
        <v>53</v>
      </c>
      <c r="F84" s="183" t="s">
        <v>54</v>
      </c>
      <c r="G84" s="183" t="s">
        <v>122</v>
      </c>
      <c r="H84" s="183" t="s">
        <v>123</v>
      </c>
      <c r="I84" s="183" t="s">
        <v>124</v>
      </c>
      <c r="J84" s="183" t="s">
        <v>115</v>
      </c>
      <c r="K84" s="184" t="s">
        <v>125</v>
      </c>
      <c r="L84" s="185"/>
      <c r="M84" s="93" t="s">
        <v>19</v>
      </c>
      <c r="N84" s="94" t="s">
        <v>42</v>
      </c>
      <c r="O84" s="94" t="s">
        <v>126</v>
      </c>
      <c r="P84" s="94" t="s">
        <v>127</v>
      </c>
      <c r="Q84" s="94" t="s">
        <v>128</v>
      </c>
      <c r="R84" s="94" t="s">
        <v>129</v>
      </c>
      <c r="S84" s="94" t="s">
        <v>130</v>
      </c>
      <c r="T84" s="95" t="s">
        <v>131</v>
      </c>
      <c r="U84" s="180"/>
      <c r="V84" s="180"/>
      <c r="W84" s="180"/>
      <c r="X84" s="180"/>
      <c r="Y84" s="180"/>
      <c r="Z84" s="180"/>
      <c r="AA84" s="180"/>
      <c r="AB84" s="180"/>
      <c r="AC84" s="180"/>
      <c r="AD84" s="180"/>
      <c r="AE84" s="180"/>
    </row>
    <row r="85" s="2" customFormat="1" ht="22.8" customHeight="1">
      <c r="A85" s="39"/>
      <c r="B85" s="40"/>
      <c r="C85" s="100" t="s">
        <v>132</v>
      </c>
      <c r="D85" s="41"/>
      <c r="E85" s="41"/>
      <c r="F85" s="41"/>
      <c r="G85" s="41"/>
      <c r="H85" s="41"/>
      <c r="I85" s="41"/>
      <c r="J85" s="186">
        <f>BK85</f>
        <v>0</v>
      </c>
      <c r="K85" s="41"/>
      <c r="L85" s="45"/>
      <c r="M85" s="96"/>
      <c r="N85" s="187"/>
      <c r="O85" s="97"/>
      <c r="P85" s="188">
        <f>P86</f>
        <v>0</v>
      </c>
      <c r="Q85" s="97"/>
      <c r="R85" s="188">
        <f>R86</f>
        <v>0</v>
      </c>
      <c r="S85" s="97"/>
      <c r="T85" s="189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116</v>
      </c>
      <c r="BK85" s="190">
        <f>BK86</f>
        <v>0</v>
      </c>
    </row>
    <row r="86" s="12" customFormat="1" ht="25.92" customHeight="1">
      <c r="A86" s="12"/>
      <c r="B86" s="191"/>
      <c r="C86" s="192"/>
      <c r="D86" s="193" t="s">
        <v>71</v>
      </c>
      <c r="E86" s="194" t="s">
        <v>102</v>
      </c>
      <c r="F86" s="194" t="s">
        <v>103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P87+P116+P120+P127+P133</f>
        <v>0</v>
      </c>
      <c r="Q86" s="199"/>
      <c r="R86" s="200">
        <f>R87+R116+R120+R127+R133</f>
        <v>0</v>
      </c>
      <c r="S86" s="199"/>
      <c r="T86" s="201">
        <f>T87+T116+T120+T127+T133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170</v>
      </c>
      <c r="AT86" s="203" t="s">
        <v>71</v>
      </c>
      <c r="AU86" s="203" t="s">
        <v>72</v>
      </c>
      <c r="AY86" s="202" t="s">
        <v>135</v>
      </c>
      <c r="BK86" s="204">
        <f>BK87+BK116+BK120+BK127+BK133</f>
        <v>0</v>
      </c>
    </row>
    <row r="87" s="12" customFormat="1" ht="22.8" customHeight="1">
      <c r="A87" s="12"/>
      <c r="B87" s="191"/>
      <c r="C87" s="192"/>
      <c r="D87" s="193" t="s">
        <v>71</v>
      </c>
      <c r="E87" s="205" t="s">
        <v>865</v>
      </c>
      <c r="F87" s="205" t="s">
        <v>866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SUM(P88:P115)</f>
        <v>0</v>
      </c>
      <c r="Q87" s="199"/>
      <c r="R87" s="200">
        <f>SUM(R88:R115)</f>
        <v>0</v>
      </c>
      <c r="S87" s="199"/>
      <c r="T87" s="201">
        <f>SUM(T88:T115)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170</v>
      </c>
      <c r="AT87" s="203" t="s">
        <v>71</v>
      </c>
      <c r="AU87" s="203" t="s">
        <v>80</v>
      </c>
      <c r="AY87" s="202" t="s">
        <v>135</v>
      </c>
      <c r="BK87" s="204">
        <f>SUM(BK88:BK115)</f>
        <v>0</v>
      </c>
    </row>
    <row r="88" s="2" customFormat="1" ht="16.5" customHeight="1">
      <c r="A88" s="39"/>
      <c r="B88" s="40"/>
      <c r="C88" s="207" t="s">
        <v>80</v>
      </c>
      <c r="D88" s="207" t="s">
        <v>137</v>
      </c>
      <c r="E88" s="208" t="s">
        <v>867</v>
      </c>
      <c r="F88" s="209" t="s">
        <v>868</v>
      </c>
      <c r="G88" s="210" t="s">
        <v>869</v>
      </c>
      <c r="H88" s="211">
        <v>1</v>
      </c>
      <c r="I88" s="212"/>
      <c r="J88" s="213">
        <f>ROUND(I88*H88,2)</f>
        <v>0</v>
      </c>
      <c r="K88" s="209" t="s">
        <v>141</v>
      </c>
      <c r="L88" s="45"/>
      <c r="M88" s="214" t="s">
        <v>19</v>
      </c>
      <c r="N88" s="215" t="s">
        <v>43</v>
      </c>
      <c r="O88" s="85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8" t="s">
        <v>372</v>
      </c>
      <c r="AT88" s="218" t="s">
        <v>137</v>
      </c>
      <c r="AU88" s="218" t="s">
        <v>83</v>
      </c>
      <c r="AY88" s="18" t="s">
        <v>135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8" t="s">
        <v>80</v>
      </c>
      <c r="BK88" s="219">
        <f>ROUND(I88*H88,2)</f>
        <v>0</v>
      </c>
      <c r="BL88" s="18" t="s">
        <v>372</v>
      </c>
      <c r="BM88" s="218" t="s">
        <v>870</v>
      </c>
    </row>
    <row r="89" s="2" customFormat="1">
      <c r="A89" s="39"/>
      <c r="B89" s="40"/>
      <c r="C89" s="41"/>
      <c r="D89" s="220" t="s">
        <v>144</v>
      </c>
      <c r="E89" s="41"/>
      <c r="F89" s="221" t="s">
        <v>871</v>
      </c>
      <c r="G89" s="41"/>
      <c r="H89" s="41"/>
      <c r="I89" s="222"/>
      <c r="J89" s="41"/>
      <c r="K89" s="41"/>
      <c r="L89" s="45"/>
      <c r="M89" s="223"/>
      <c r="N89" s="224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144</v>
      </c>
      <c r="AU89" s="18" t="s">
        <v>83</v>
      </c>
    </row>
    <row r="90" s="2" customFormat="1">
      <c r="A90" s="39"/>
      <c r="B90" s="40"/>
      <c r="C90" s="41"/>
      <c r="D90" s="227" t="s">
        <v>872</v>
      </c>
      <c r="E90" s="41"/>
      <c r="F90" s="275" t="s">
        <v>873</v>
      </c>
      <c r="G90" s="41"/>
      <c r="H90" s="41"/>
      <c r="I90" s="222"/>
      <c r="J90" s="41"/>
      <c r="K90" s="41"/>
      <c r="L90" s="45"/>
      <c r="M90" s="223"/>
      <c r="N90" s="224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872</v>
      </c>
      <c r="AU90" s="18" t="s">
        <v>83</v>
      </c>
    </row>
    <row r="91" s="2" customFormat="1" ht="16.5" customHeight="1">
      <c r="A91" s="39"/>
      <c r="B91" s="40"/>
      <c r="C91" s="207" t="s">
        <v>83</v>
      </c>
      <c r="D91" s="207" t="s">
        <v>137</v>
      </c>
      <c r="E91" s="208" t="s">
        <v>874</v>
      </c>
      <c r="F91" s="209" t="s">
        <v>875</v>
      </c>
      <c r="G91" s="210" t="s">
        <v>869</v>
      </c>
      <c r="H91" s="211">
        <v>1</v>
      </c>
      <c r="I91" s="212"/>
      <c r="J91" s="213">
        <f>ROUND(I91*H91,2)</f>
        <v>0</v>
      </c>
      <c r="K91" s="209" t="s">
        <v>141</v>
      </c>
      <c r="L91" s="45"/>
      <c r="M91" s="214" t="s">
        <v>19</v>
      </c>
      <c r="N91" s="215" t="s">
        <v>43</v>
      </c>
      <c r="O91" s="85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8" t="s">
        <v>372</v>
      </c>
      <c r="AT91" s="218" t="s">
        <v>137</v>
      </c>
      <c r="AU91" s="218" t="s">
        <v>83</v>
      </c>
      <c r="AY91" s="18" t="s">
        <v>135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80</v>
      </c>
      <c r="BK91" s="219">
        <f>ROUND(I91*H91,2)</f>
        <v>0</v>
      </c>
      <c r="BL91" s="18" t="s">
        <v>372</v>
      </c>
      <c r="BM91" s="218" t="s">
        <v>876</v>
      </c>
    </row>
    <row r="92" s="2" customFormat="1">
      <c r="A92" s="39"/>
      <c r="B92" s="40"/>
      <c r="C92" s="41"/>
      <c r="D92" s="220" t="s">
        <v>144</v>
      </c>
      <c r="E92" s="41"/>
      <c r="F92" s="221" t="s">
        <v>877</v>
      </c>
      <c r="G92" s="41"/>
      <c r="H92" s="41"/>
      <c r="I92" s="222"/>
      <c r="J92" s="41"/>
      <c r="K92" s="41"/>
      <c r="L92" s="45"/>
      <c r="M92" s="223"/>
      <c r="N92" s="224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144</v>
      </c>
      <c r="AU92" s="18" t="s">
        <v>83</v>
      </c>
    </row>
    <row r="93" s="2" customFormat="1">
      <c r="A93" s="39"/>
      <c r="B93" s="40"/>
      <c r="C93" s="41"/>
      <c r="D93" s="227" t="s">
        <v>872</v>
      </c>
      <c r="E93" s="41"/>
      <c r="F93" s="275" t="s">
        <v>878</v>
      </c>
      <c r="G93" s="41"/>
      <c r="H93" s="41"/>
      <c r="I93" s="222"/>
      <c r="J93" s="41"/>
      <c r="K93" s="41"/>
      <c r="L93" s="45"/>
      <c r="M93" s="223"/>
      <c r="N93" s="224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872</v>
      </c>
      <c r="AU93" s="18" t="s">
        <v>83</v>
      </c>
    </row>
    <row r="94" s="13" customFormat="1">
      <c r="A94" s="13"/>
      <c r="B94" s="225"/>
      <c r="C94" s="226"/>
      <c r="D94" s="227" t="s">
        <v>146</v>
      </c>
      <c r="E94" s="228" t="s">
        <v>19</v>
      </c>
      <c r="F94" s="229" t="s">
        <v>879</v>
      </c>
      <c r="G94" s="226"/>
      <c r="H94" s="228" t="s">
        <v>19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146</v>
      </c>
      <c r="AU94" s="235" t="s">
        <v>83</v>
      </c>
      <c r="AV94" s="13" t="s">
        <v>80</v>
      </c>
      <c r="AW94" s="13" t="s">
        <v>33</v>
      </c>
      <c r="AX94" s="13" t="s">
        <v>72</v>
      </c>
      <c r="AY94" s="235" t="s">
        <v>135</v>
      </c>
    </row>
    <row r="95" s="14" customFormat="1">
      <c r="A95" s="14"/>
      <c r="B95" s="236"/>
      <c r="C95" s="237"/>
      <c r="D95" s="227" t="s">
        <v>146</v>
      </c>
      <c r="E95" s="238" t="s">
        <v>19</v>
      </c>
      <c r="F95" s="239" t="s">
        <v>536</v>
      </c>
      <c r="G95" s="237"/>
      <c r="H95" s="240">
        <v>1</v>
      </c>
      <c r="I95" s="241"/>
      <c r="J95" s="237"/>
      <c r="K95" s="237"/>
      <c r="L95" s="242"/>
      <c r="M95" s="243"/>
      <c r="N95" s="244"/>
      <c r="O95" s="244"/>
      <c r="P95" s="244"/>
      <c r="Q95" s="244"/>
      <c r="R95" s="244"/>
      <c r="S95" s="244"/>
      <c r="T95" s="24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6" t="s">
        <v>146</v>
      </c>
      <c r="AU95" s="246" t="s">
        <v>83</v>
      </c>
      <c r="AV95" s="14" t="s">
        <v>83</v>
      </c>
      <c r="AW95" s="14" t="s">
        <v>33</v>
      </c>
      <c r="AX95" s="14" t="s">
        <v>72</v>
      </c>
      <c r="AY95" s="246" t="s">
        <v>135</v>
      </c>
    </row>
    <row r="96" s="15" customFormat="1">
      <c r="A96" s="15"/>
      <c r="B96" s="247"/>
      <c r="C96" s="248"/>
      <c r="D96" s="227" t="s">
        <v>146</v>
      </c>
      <c r="E96" s="249" t="s">
        <v>19</v>
      </c>
      <c r="F96" s="250" t="s">
        <v>149</v>
      </c>
      <c r="G96" s="248"/>
      <c r="H96" s="251">
        <v>1</v>
      </c>
      <c r="I96" s="252"/>
      <c r="J96" s="248"/>
      <c r="K96" s="248"/>
      <c r="L96" s="253"/>
      <c r="M96" s="254"/>
      <c r="N96" s="255"/>
      <c r="O96" s="255"/>
      <c r="P96" s="255"/>
      <c r="Q96" s="255"/>
      <c r="R96" s="255"/>
      <c r="S96" s="255"/>
      <c r="T96" s="256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57" t="s">
        <v>146</v>
      </c>
      <c r="AU96" s="257" t="s">
        <v>83</v>
      </c>
      <c r="AV96" s="15" t="s">
        <v>142</v>
      </c>
      <c r="AW96" s="15" t="s">
        <v>33</v>
      </c>
      <c r="AX96" s="15" t="s">
        <v>80</v>
      </c>
      <c r="AY96" s="257" t="s">
        <v>135</v>
      </c>
    </row>
    <row r="97" s="2" customFormat="1" ht="16.5" customHeight="1">
      <c r="A97" s="39"/>
      <c r="B97" s="40"/>
      <c r="C97" s="207" t="s">
        <v>157</v>
      </c>
      <c r="D97" s="207" t="s">
        <v>137</v>
      </c>
      <c r="E97" s="208" t="s">
        <v>880</v>
      </c>
      <c r="F97" s="209" t="s">
        <v>881</v>
      </c>
      <c r="G97" s="210" t="s">
        <v>869</v>
      </c>
      <c r="H97" s="211">
        <v>1</v>
      </c>
      <c r="I97" s="212"/>
      <c r="J97" s="213">
        <f>ROUND(I97*H97,2)</f>
        <v>0</v>
      </c>
      <c r="K97" s="209" t="s">
        <v>141</v>
      </c>
      <c r="L97" s="45"/>
      <c r="M97" s="214" t="s">
        <v>19</v>
      </c>
      <c r="N97" s="215" t="s">
        <v>43</v>
      </c>
      <c r="O97" s="85"/>
      <c r="P97" s="216">
        <f>O97*H97</f>
        <v>0</v>
      </c>
      <c r="Q97" s="216">
        <v>0</v>
      </c>
      <c r="R97" s="216">
        <f>Q97*H97</f>
        <v>0</v>
      </c>
      <c r="S97" s="216">
        <v>0</v>
      </c>
      <c r="T97" s="217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8" t="s">
        <v>372</v>
      </c>
      <c r="AT97" s="218" t="s">
        <v>137</v>
      </c>
      <c r="AU97" s="218" t="s">
        <v>83</v>
      </c>
      <c r="AY97" s="18" t="s">
        <v>135</v>
      </c>
      <c r="BE97" s="219">
        <f>IF(N97="základní",J97,0)</f>
        <v>0</v>
      </c>
      <c r="BF97" s="219">
        <f>IF(N97="snížená",J97,0)</f>
        <v>0</v>
      </c>
      <c r="BG97" s="219">
        <f>IF(N97="zákl. přenesená",J97,0)</f>
        <v>0</v>
      </c>
      <c r="BH97" s="219">
        <f>IF(N97="sníž. přenesená",J97,0)</f>
        <v>0</v>
      </c>
      <c r="BI97" s="219">
        <f>IF(N97="nulová",J97,0)</f>
        <v>0</v>
      </c>
      <c r="BJ97" s="18" t="s">
        <v>80</v>
      </c>
      <c r="BK97" s="219">
        <f>ROUND(I97*H97,2)</f>
        <v>0</v>
      </c>
      <c r="BL97" s="18" t="s">
        <v>372</v>
      </c>
      <c r="BM97" s="218" t="s">
        <v>882</v>
      </c>
    </row>
    <row r="98" s="2" customFormat="1">
      <c r="A98" s="39"/>
      <c r="B98" s="40"/>
      <c r="C98" s="41"/>
      <c r="D98" s="220" t="s">
        <v>144</v>
      </c>
      <c r="E98" s="41"/>
      <c r="F98" s="221" t="s">
        <v>883</v>
      </c>
      <c r="G98" s="41"/>
      <c r="H98" s="41"/>
      <c r="I98" s="222"/>
      <c r="J98" s="41"/>
      <c r="K98" s="41"/>
      <c r="L98" s="45"/>
      <c r="M98" s="223"/>
      <c r="N98" s="224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144</v>
      </c>
      <c r="AU98" s="18" t="s">
        <v>83</v>
      </c>
    </row>
    <row r="99" s="13" customFormat="1">
      <c r="A99" s="13"/>
      <c r="B99" s="225"/>
      <c r="C99" s="226"/>
      <c r="D99" s="227" t="s">
        <v>146</v>
      </c>
      <c r="E99" s="228" t="s">
        <v>19</v>
      </c>
      <c r="F99" s="229" t="s">
        <v>884</v>
      </c>
      <c r="G99" s="226"/>
      <c r="H99" s="228" t="s">
        <v>19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146</v>
      </c>
      <c r="AU99" s="235" t="s">
        <v>83</v>
      </c>
      <c r="AV99" s="13" t="s">
        <v>80</v>
      </c>
      <c r="AW99" s="13" t="s">
        <v>33</v>
      </c>
      <c r="AX99" s="13" t="s">
        <v>72</v>
      </c>
      <c r="AY99" s="235" t="s">
        <v>135</v>
      </c>
    </row>
    <row r="100" s="14" customFormat="1">
      <c r="A100" s="14"/>
      <c r="B100" s="236"/>
      <c r="C100" s="237"/>
      <c r="D100" s="227" t="s">
        <v>146</v>
      </c>
      <c r="E100" s="238" t="s">
        <v>19</v>
      </c>
      <c r="F100" s="239" t="s">
        <v>80</v>
      </c>
      <c r="G100" s="237"/>
      <c r="H100" s="240">
        <v>1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146</v>
      </c>
      <c r="AU100" s="246" t="s">
        <v>83</v>
      </c>
      <c r="AV100" s="14" t="s">
        <v>83</v>
      </c>
      <c r="AW100" s="14" t="s">
        <v>33</v>
      </c>
      <c r="AX100" s="14" t="s">
        <v>72</v>
      </c>
      <c r="AY100" s="246" t="s">
        <v>135</v>
      </c>
    </row>
    <row r="101" s="15" customFormat="1">
      <c r="A101" s="15"/>
      <c r="B101" s="247"/>
      <c r="C101" s="248"/>
      <c r="D101" s="227" t="s">
        <v>146</v>
      </c>
      <c r="E101" s="249" t="s">
        <v>19</v>
      </c>
      <c r="F101" s="250" t="s">
        <v>149</v>
      </c>
      <c r="G101" s="248"/>
      <c r="H101" s="251">
        <v>1</v>
      </c>
      <c r="I101" s="252"/>
      <c r="J101" s="248"/>
      <c r="K101" s="248"/>
      <c r="L101" s="253"/>
      <c r="M101" s="254"/>
      <c r="N101" s="255"/>
      <c r="O101" s="255"/>
      <c r="P101" s="255"/>
      <c r="Q101" s="255"/>
      <c r="R101" s="255"/>
      <c r="S101" s="255"/>
      <c r="T101" s="256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T101" s="257" t="s">
        <v>146</v>
      </c>
      <c r="AU101" s="257" t="s">
        <v>83</v>
      </c>
      <c r="AV101" s="15" t="s">
        <v>142</v>
      </c>
      <c r="AW101" s="15" t="s">
        <v>33</v>
      </c>
      <c r="AX101" s="15" t="s">
        <v>80</v>
      </c>
      <c r="AY101" s="257" t="s">
        <v>135</v>
      </c>
    </row>
    <row r="102" s="2" customFormat="1" ht="16.5" customHeight="1">
      <c r="A102" s="39"/>
      <c r="B102" s="40"/>
      <c r="C102" s="207" t="s">
        <v>142</v>
      </c>
      <c r="D102" s="207" t="s">
        <v>137</v>
      </c>
      <c r="E102" s="208" t="s">
        <v>885</v>
      </c>
      <c r="F102" s="209" t="s">
        <v>886</v>
      </c>
      <c r="G102" s="210" t="s">
        <v>869</v>
      </c>
      <c r="H102" s="211">
        <v>1</v>
      </c>
      <c r="I102" s="212"/>
      <c r="J102" s="213">
        <f>ROUND(I102*H102,2)</f>
        <v>0</v>
      </c>
      <c r="K102" s="209" t="s">
        <v>141</v>
      </c>
      <c r="L102" s="45"/>
      <c r="M102" s="214" t="s">
        <v>19</v>
      </c>
      <c r="N102" s="215" t="s">
        <v>43</v>
      </c>
      <c r="O102" s="85"/>
      <c r="P102" s="216">
        <f>O102*H102</f>
        <v>0</v>
      </c>
      <c r="Q102" s="216">
        <v>0</v>
      </c>
      <c r="R102" s="216">
        <f>Q102*H102</f>
        <v>0</v>
      </c>
      <c r="S102" s="216">
        <v>0</v>
      </c>
      <c r="T102" s="21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8" t="s">
        <v>372</v>
      </c>
      <c r="AT102" s="218" t="s">
        <v>137</v>
      </c>
      <c r="AU102" s="218" t="s">
        <v>83</v>
      </c>
      <c r="AY102" s="18" t="s">
        <v>135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8" t="s">
        <v>80</v>
      </c>
      <c r="BK102" s="219">
        <f>ROUND(I102*H102,2)</f>
        <v>0</v>
      </c>
      <c r="BL102" s="18" t="s">
        <v>372</v>
      </c>
      <c r="BM102" s="218" t="s">
        <v>887</v>
      </c>
    </row>
    <row r="103" s="2" customFormat="1">
      <c r="A103" s="39"/>
      <c r="B103" s="40"/>
      <c r="C103" s="41"/>
      <c r="D103" s="220" t="s">
        <v>144</v>
      </c>
      <c r="E103" s="41"/>
      <c r="F103" s="221" t="s">
        <v>888</v>
      </c>
      <c r="G103" s="41"/>
      <c r="H103" s="41"/>
      <c r="I103" s="222"/>
      <c r="J103" s="41"/>
      <c r="K103" s="41"/>
      <c r="L103" s="45"/>
      <c r="M103" s="223"/>
      <c r="N103" s="22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144</v>
      </c>
      <c r="AU103" s="18" t="s">
        <v>83</v>
      </c>
    </row>
    <row r="104" s="2" customFormat="1">
      <c r="A104" s="39"/>
      <c r="B104" s="40"/>
      <c r="C104" s="41"/>
      <c r="D104" s="227" t="s">
        <v>872</v>
      </c>
      <c r="E104" s="41"/>
      <c r="F104" s="275" t="s">
        <v>889</v>
      </c>
      <c r="G104" s="41"/>
      <c r="H104" s="41"/>
      <c r="I104" s="222"/>
      <c r="J104" s="41"/>
      <c r="K104" s="41"/>
      <c r="L104" s="45"/>
      <c r="M104" s="223"/>
      <c r="N104" s="224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872</v>
      </c>
      <c r="AU104" s="18" t="s">
        <v>83</v>
      </c>
    </row>
    <row r="105" s="2" customFormat="1" ht="16.5" customHeight="1">
      <c r="A105" s="39"/>
      <c r="B105" s="40"/>
      <c r="C105" s="207" t="s">
        <v>170</v>
      </c>
      <c r="D105" s="207" t="s">
        <v>137</v>
      </c>
      <c r="E105" s="208" t="s">
        <v>890</v>
      </c>
      <c r="F105" s="209" t="s">
        <v>891</v>
      </c>
      <c r="G105" s="210" t="s">
        <v>869</v>
      </c>
      <c r="H105" s="211">
        <v>1</v>
      </c>
      <c r="I105" s="212"/>
      <c r="J105" s="213">
        <f>ROUND(I105*H105,2)</f>
        <v>0</v>
      </c>
      <c r="K105" s="209" t="s">
        <v>141</v>
      </c>
      <c r="L105" s="45"/>
      <c r="M105" s="214" t="s">
        <v>19</v>
      </c>
      <c r="N105" s="215" t="s">
        <v>43</v>
      </c>
      <c r="O105" s="85"/>
      <c r="P105" s="216">
        <f>O105*H105</f>
        <v>0</v>
      </c>
      <c r="Q105" s="216">
        <v>0</v>
      </c>
      <c r="R105" s="216">
        <f>Q105*H105</f>
        <v>0</v>
      </c>
      <c r="S105" s="216">
        <v>0</v>
      </c>
      <c r="T105" s="21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8" t="s">
        <v>372</v>
      </c>
      <c r="AT105" s="218" t="s">
        <v>137</v>
      </c>
      <c r="AU105" s="218" t="s">
        <v>83</v>
      </c>
      <c r="AY105" s="18" t="s">
        <v>135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8" t="s">
        <v>80</v>
      </c>
      <c r="BK105" s="219">
        <f>ROUND(I105*H105,2)</f>
        <v>0</v>
      </c>
      <c r="BL105" s="18" t="s">
        <v>372</v>
      </c>
      <c r="BM105" s="218" t="s">
        <v>892</v>
      </c>
    </row>
    <row r="106" s="2" customFormat="1">
      <c r="A106" s="39"/>
      <c r="B106" s="40"/>
      <c r="C106" s="41"/>
      <c r="D106" s="220" t="s">
        <v>144</v>
      </c>
      <c r="E106" s="41"/>
      <c r="F106" s="221" t="s">
        <v>893</v>
      </c>
      <c r="G106" s="41"/>
      <c r="H106" s="41"/>
      <c r="I106" s="222"/>
      <c r="J106" s="41"/>
      <c r="K106" s="41"/>
      <c r="L106" s="45"/>
      <c r="M106" s="223"/>
      <c r="N106" s="22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144</v>
      </c>
      <c r="AU106" s="18" t="s">
        <v>83</v>
      </c>
    </row>
    <row r="107" s="2" customFormat="1">
      <c r="A107" s="39"/>
      <c r="B107" s="40"/>
      <c r="C107" s="41"/>
      <c r="D107" s="227" t="s">
        <v>872</v>
      </c>
      <c r="E107" s="41"/>
      <c r="F107" s="275" t="s">
        <v>894</v>
      </c>
      <c r="G107" s="41"/>
      <c r="H107" s="41"/>
      <c r="I107" s="222"/>
      <c r="J107" s="41"/>
      <c r="K107" s="41"/>
      <c r="L107" s="45"/>
      <c r="M107" s="223"/>
      <c r="N107" s="224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872</v>
      </c>
      <c r="AU107" s="18" t="s">
        <v>83</v>
      </c>
    </row>
    <row r="108" s="13" customFormat="1">
      <c r="A108" s="13"/>
      <c r="B108" s="225"/>
      <c r="C108" s="226"/>
      <c r="D108" s="227" t="s">
        <v>146</v>
      </c>
      <c r="E108" s="228" t="s">
        <v>19</v>
      </c>
      <c r="F108" s="229" t="s">
        <v>895</v>
      </c>
      <c r="G108" s="226"/>
      <c r="H108" s="228" t="s">
        <v>19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146</v>
      </c>
      <c r="AU108" s="235" t="s">
        <v>83</v>
      </c>
      <c r="AV108" s="13" t="s">
        <v>80</v>
      </c>
      <c r="AW108" s="13" t="s">
        <v>33</v>
      </c>
      <c r="AX108" s="13" t="s">
        <v>72</v>
      </c>
      <c r="AY108" s="235" t="s">
        <v>135</v>
      </c>
    </row>
    <row r="109" s="14" customFormat="1">
      <c r="A109" s="14"/>
      <c r="B109" s="236"/>
      <c r="C109" s="237"/>
      <c r="D109" s="227" t="s">
        <v>146</v>
      </c>
      <c r="E109" s="238" t="s">
        <v>19</v>
      </c>
      <c r="F109" s="239" t="s">
        <v>80</v>
      </c>
      <c r="G109" s="237"/>
      <c r="H109" s="240">
        <v>1</v>
      </c>
      <c r="I109" s="241"/>
      <c r="J109" s="237"/>
      <c r="K109" s="237"/>
      <c r="L109" s="242"/>
      <c r="M109" s="243"/>
      <c r="N109" s="244"/>
      <c r="O109" s="244"/>
      <c r="P109" s="244"/>
      <c r="Q109" s="244"/>
      <c r="R109" s="244"/>
      <c r="S109" s="244"/>
      <c r="T109" s="245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146</v>
      </c>
      <c r="AU109" s="246" t="s">
        <v>83</v>
      </c>
      <c r="AV109" s="14" t="s">
        <v>83</v>
      </c>
      <c r="AW109" s="14" t="s">
        <v>33</v>
      </c>
      <c r="AX109" s="14" t="s">
        <v>72</v>
      </c>
      <c r="AY109" s="246" t="s">
        <v>135</v>
      </c>
    </row>
    <row r="110" s="15" customFormat="1">
      <c r="A110" s="15"/>
      <c r="B110" s="247"/>
      <c r="C110" s="248"/>
      <c r="D110" s="227" t="s">
        <v>146</v>
      </c>
      <c r="E110" s="249" t="s">
        <v>19</v>
      </c>
      <c r="F110" s="250" t="s">
        <v>149</v>
      </c>
      <c r="G110" s="248"/>
      <c r="H110" s="251">
        <v>1</v>
      </c>
      <c r="I110" s="252"/>
      <c r="J110" s="248"/>
      <c r="K110" s="248"/>
      <c r="L110" s="253"/>
      <c r="M110" s="254"/>
      <c r="N110" s="255"/>
      <c r="O110" s="255"/>
      <c r="P110" s="255"/>
      <c r="Q110" s="255"/>
      <c r="R110" s="255"/>
      <c r="S110" s="255"/>
      <c r="T110" s="256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7" t="s">
        <v>146</v>
      </c>
      <c r="AU110" s="257" t="s">
        <v>83</v>
      </c>
      <c r="AV110" s="15" t="s">
        <v>142</v>
      </c>
      <c r="AW110" s="15" t="s">
        <v>33</v>
      </c>
      <c r="AX110" s="15" t="s">
        <v>80</v>
      </c>
      <c r="AY110" s="257" t="s">
        <v>135</v>
      </c>
    </row>
    <row r="111" s="2" customFormat="1" ht="16.5" customHeight="1">
      <c r="A111" s="39"/>
      <c r="B111" s="40"/>
      <c r="C111" s="207" t="s">
        <v>177</v>
      </c>
      <c r="D111" s="207" t="s">
        <v>137</v>
      </c>
      <c r="E111" s="208" t="s">
        <v>890</v>
      </c>
      <c r="F111" s="209" t="s">
        <v>891</v>
      </c>
      <c r="G111" s="210" t="s">
        <v>869</v>
      </c>
      <c r="H111" s="211">
        <v>2</v>
      </c>
      <c r="I111" s="212"/>
      <c r="J111" s="213">
        <f>ROUND(I111*H111,2)</f>
        <v>0</v>
      </c>
      <c r="K111" s="209" t="s">
        <v>141</v>
      </c>
      <c r="L111" s="45"/>
      <c r="M111" s="214" t="s">
        <v>19</v>
      </c>
      <c r="N111" s="215" t="s">
        <v>43</v>
      </c>
      <c r="O111" s="85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372</v>
      </c>
      <c r="AT111" s="218" t="s">
        <v>137</v>
      </c>
      <c r="AU111" s="218" t="s">
        <v>83</v>
      </c>
      <c r="AY111" s="18" t="s">
        <v>135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80</v>
      </c>
      <c r="BK111" s="219">
        <f>ROUND(I111*H111,2)</f>
        <v>0</v>
      </c>
      <c r="BL111" s="18" t="s">
        <v>372</v>
      </c>
      <c r="BM111" s="218" t="s">
        <v>896</v>
      </c>
    </row>
    <row r="112" s="2" customFormat="1">
      <c r="A112" s="39"/>
      <c r="B112" s="40"/>
      <c r="C112" s="41"/>
      <c r="D112" s="220" t="s">
        <v>144</v>
      </c>
      <c r="E112" s="41"/>
      <c r="F112" s="221" t="s">
        <v>893</v>
      </c>
      <c r="G112" s="41"/>
      <c r="H112" s="41"/>
      <c r="I112" s="222"/>
      <c r="J112" s="41"/>
      <c r="K112" s="41"/>
      <c r="L112" s="45"/>
      <c r="M112" s="223"/>
      <c r="N112" s="224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144</v>
      </c>
      <c r="AU112" s="18" t="s">
        <v>83</v>
      </c>
    </row>
    <row r="113" s="13" customFormat="1">
      <c r="A113" s="13"/>
      <c r="B113" s="225"/>
      <c r="C113" s="226"/>
      <c r="D113" s="227" t="s">
        <v>146</v>
      </c>
      <c r="E113" s="228" t="s">
        <v>19</v>
      </c>
      <c r="F113" s="229" t="s">
        <v>897</v>
      </c>
      <c r="G113" s="226"/>
      <c r="H113" s="228" t="s">
        <v>19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146</v>
      </c>
      <c r="AU113" s="235" t="s">
        <v>83</v>
      </c>
      <c r="AV113" s="13" t="s">
        <v>80</v>
      </c>
      <c r="AW113" s="13" t="s">
        <v>33</v>
      </c>
      <c r="AX113" s="13" t="s">
        <v>72</v>
      </c>
      <c r="AY113" s="235" t="s">
        <v>135</v>
      </c>
    </row>
    <row r="114" s="14" customFormat="1">
      <c r="A114" s="14"/>
      <c r="B114" s="236"/>
      <c r="C114" s="237"/>
      <c r="D114" s="227" t="s">
        <v>146</v>
      </c>
      <c r="E114" s="238" t="s">
        <v>19</v>
      </c>
      <c r="F114" s="239" t="s">
        <v>83</v>
      </c>
      <c r="G114" s="237"/>
      <c r="H114" s="240">
        <v>2</v>
      </c>
      <c r="I114" s="241"/>
      <c r="J114" s="237"/>
      <c r="K114" s="237"/>
      <c r="L114" s="242"/>
      <c r="M114" s="243"/>
      <c r="N114" s="244"/>
      <c r="O114" s="244"/>
      <c r="P114" s="244"/>
      <c r="Q114" s="244"/>
      <c r="R114" s="244"/>
      <c r="S114" s="244"/>
      <c r="T114" s="245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6" t="s">
        <v>146</v>
      </c>
      <c r="AU114" s="246" t="s">
        <v>83</v>
      </c>
      <c r="AV114" s="14" t="s">
        <v>83</v>
      </c>
      <c r="AW114" s="14" t="s">
        <v>33</v>
      </c>
      <c r="AX114" s="14" t="s">
        <v>72</v>
      </c>
      <c r="AY114" s="246" t="s">
        <v>135</v>
      </c>
    </row>
    <row r="115" s="15" customFormat="1">
      <c r="A115" s="15"/>
      <c r="B115" s="247"/>
      <c r="C115" s="248"/>
      <c r="D115" s="227" t="s">
        <v>146</v>
      </c>
      <c r="E115" s="249" t="s">
        <v>19</v>
      </c>
      <c r="F115" s="250" t="s">
        <v>149</v>
      </c>
      <c r="G115" s="248"/>
      <c r="H115" s="251">
        <v>2</v>
      </c>
      <c r="I115" s="252"/>
      <c r="J115" s="248"/>
      <c r="K115" s="248"/>
      <c r="L115" s="253"/>
      <c r="M115" s="254"/>
      <c r="N115" s="255"/>
      <c r="O115" s="255"/>
      <c r="P115" s="255"/>
      <c r="Q115" s="255"/>
      <c r="R115" s="255"/>
      <c r="S115" s="255"/>
      <c r="T115" s="256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7" t="s">
        <v>146</v>
      </c>
      <c r="AU115" s="257" t="s">
        <v>83</v>
      </c>
      <c r="AV115" s="15" t="s">
        <v>142</v>
      </c>
      <c r="AW115" s="15" t="s">
        <v>33</v>
      </c>
      <c r="AX115" s="15" t="s">
        <v>80</v>
      </c>
      <c r="AY115" s="257" t="s">
        <v>135</v>
      </c>
    </row>
    <row r="116" s="12" customFormat="1" ht="22.8" customHeight="1">
      <c r="A116" s="12"/>
      <c r="B116" s="191"/>
      <c r="C116" s="192"/>
      <c r="D116" s="193" t="s">
        <v>71</v>
      </c>
      <c r="E116" s="205" t="s">
        <v>898</v>
      </c>
      <c r="F116" s="205" t="s">
        <v>899</v>
      </c>
      <c r="G116" s="192"/>
      <c r="H116" s="192"/>
      <c r="I116" s="195"/>
      <c r="J116" s="206">
        <f>BK116</f>
        <v>0</v>
      </c>
      <c r="K116" s="192"/>
      <c r="L116" s="197"/>
      <c r="M116" s="198"/>
      <c r="N116" s="199"/>
      <c r="O116" s="199"/>
      <c r="P116" s="200">
        <f>SUM(P117:P119)</f>
        <v>0</v>
      </c>
      <c r="Q116" s="199"/>
      <c r="R116" s="200">
        <f>SUM(R117:R119)</f>
        <v>0</v>
      </c>
      <c r="S116" s="199"/>
      <c r="T116" s="201">
        <f>SUM(T117:T119)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2" t="s">
        <v>170</v>
      </c>
      <c r="AT116" s="203" t="s">
        <v>71</v>
      </c>
      <c r="AU116" s="203" t="s">
        <v>80</v>
      </c>
      <c r="AY116" s="202" t="s">
        <v>135</v>
      </c>
      <c r="BK116" s="204">
        <f>SUM(BK117:BK119)</f>
        <v>0</v>
      </c>
    </row>
    <row r="117" s="2" customFormat="1" ht="16.5" customHeight="1">
      <c r="A117" s="39"/>
      <c r="B117" s="40"/>
      <c r="C117" s="207" t="s">
        <v>183</v>
      </c>
      <c r="D117" s="207" t="s">
        <v>137</v>
      </c>
      <c r="E117" s="208" t="s">
        <v>900</v>
      </c>
      <c r="F117" s="209" t="s">
        <v>899</v>
      </c>
      <c r="G117" s="210" t="s">
        <v>869</v>
      </c>
      <c r="H117" s="211">
        <v>1</v>
      </c>
      <c r="I117" s="212"/>
      <c r="J117" s="213">
        <f>ROUND(I117*H117,2)</f>
        <v>0</v>
      </c>
      <c r="K117" s="209" t="s">
        <v>141</v>
      </c>
      <c r="L117" s="45"/>
      <c r="M117" s="214" t="s">
        <v>19</v>
      </c>
      <c r="N117" s="215" t="s">
        <v>43</v>
      </c>
      <c r="O117" s="85"/>
      <c r="P117" s="216">
        <f>O117*H117</f>
        <v>0</v>
      </c>
      <c r="Q117" s="216">
        <v>0</v>
      </c>
      <c r="R117" s="216">
        <f>Q117*H117</f>
        <v>0</v>
      </c>
      <c r="S117" s="216">
        <v>0</v>
      </c>
      <c r="T117" s="21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8" t="s">
        <v>372</v>
      </c>
      <c r="AT117" s="218" t="s">
        <v>137</v>
      </c>
      <c r="AU117" s="218" t="s">
        <v>83</v>
      </c>
      <c r="AY117" s="18" t="s">
        <v>135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8" t="s">
        <v>80</v>
      </c>
      <c r="BK117" s="219">
        <f>ROUND(I117*H117,2)</f>
        <v>0</v>
      </c>
      <c r="BL117" s="18" t="s">
        <v>372</v>
      </c>
      <c r="BM117" s="218" t="s">
        <v>901</v>
      </c>
    </row>
    <row r="118" s="2" customFormat="1">
      <c r="A118" s="39"/>
      <c r="B118" s="40"/>
      <c r="C118" s="41"/>
      <c r="D118" s="220" t="s">
        <v>144</v>
      </c>
      <c r="E118" s="41"/>
      <c r="F118" s="221" t="s">
        <v>902</v>
      </c>
      <c r="G118" s="41"/>
      <c r="H118" s="41"/>
      <c r="I118" s="222"/>
      <c r="J118" s="41"/>
      <c r="K118" s="41"/>
      <c r="L118" s="45"/>
      <c r="M118" s="223"/>
      <c r="N118" s="224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144</v>
      </c>
      <c r="AU118" s="18" t="s">
        <v>83</v>
      </c>
    </row>
    <row r="119" s="2" customFormat="1">
      <c r="A119" s="39"/>
      <c r="B119" s="40"/>
      <c r="C119" s="41"/>
      <c r="D119" s="227" t="s">
        <v>872</v>
      </c>
      <c r="E119" s="41"/>
      <c r="F119" s="275" t="s">
        <v>903</v>
      </c>
      <c r="G119" s="41"/>
      <c r="H119" s="41"/>
      <c r="I119" s="222"/>
      <c r="J119" s="41"/>
      <c r="K119" s="41"/>
      <c r="L119" s="45"/>
      <c r="M119" s="223"/>
      <c r="N119" s="22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872</v>
      </c>
      <c r="AU119" s="18" t="s">
        <v>83</v>
      </c>
    </row>
    <row r="120" s="12" customFormat="1" ht="22.8" customHeight="1">
      <c r="A120" s="12"/>
      <c r="B120" s="191"/>
      <c r="C120" s="192"/>
      <c r="D120" s="193" t="s">
        <v>71</v>
      </c>
      <c r="E120" s="205" t="s">
        <v>904</v>
      </c>
      <c r="F120" s="205" t="s">
        <v>905</v>
      </c>
      <c r="G120" s="192"/>
      <c r="H120" s="192"/>
      <c r="I120" s="195"/>
      <c r="J120" s="206">
        <f>BK120</f>
        <v>0</v>
      </c>
      <c r="K120" s="192"/>
      <c r="L120" s="197"/>
      <c r="M120" s="198"/>
      <c r="N120" s="199"/>
      <c r="O120" s="199"/>
      <c r="P120" s="200">
        <f>SUM(P121:P126)</f>
        <v>0</v>
      </c>
      <c r="Q120" s="199"/>
      <c r="R120" s="200">
        <f>SUM(R121:R126)</f>
        <v>0</v>
      </c>
      <c r="S120" s="199"/>
      <c r="T120" s="201">
        <f>SUM(T121:T126)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2" t="s">
        <v>170</v>
      </c>
      <c r="AT120" s="203" t="s">
        <v>71</v>
      </c>
      <c r="AU120" s="203" t="s">
        <v>80</v>
      </c>
      <c r="AY120" s="202" t="s">
        <v>135</v>
      </c>
      <c r="BK120" s="204">
        <f>SUM(BK121:BK126)</f>
        <v>0</v>
      </c>
    </row>
    <row r="121" s="2" customFormat="1" ht="16.5" customHeight="1">
      <c r="A121" s="39"/>
      <c r="B121" s="40"/>
      <c r="C121" s="207" t="s">
        <v>189</v>
      </c>
      <c r="D121" s="207" t="s">
        <v>137</v>
      </c>
      <c r="E121" s="208" t="s">
        <v>906</v>
      </c>
      <c r="F121" s="209" t="s">
        <v>907</v>
      </c>
      <c r="G121" s="210" t="s">
        <v>869</v>
      </c>
      <c r="H121" s="211">
        <v>1</v>
      </c>
      <c r="I121" s="212"/>
      <c r="J121" s="213">
        <f>ROUND(I121*H121,2)</f>
        <v>0</v>
      </c>
      <c r="K121" s="209" t="s">
        <v>141</v>
      </c>
      <c r="L121" s="45"/>
      <c r="M121" s="214" t="s">
        <v>19</v>
      </c>
      <c r="N121" s="215" t="s">
        <v>43</v>
      </c>
      <c r="O121" s="85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8" t="s">
        <v>372</v>
      </c>
      <c r="AT121" s="218" t="s">
        <v>137</v>
      </c>
      <c r="AU121" s="218" t="s">
        <v>83</v>
      </c>
      <c r="AY121" s="18" t="s">
        <v>135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80</v>
      </c>
      <c r="BK121" s="219">
        <f>ROUND(I121*H121,2)</f>
        <v>0</v>
      </c>
      <c r="BL121" s="18" t="s">
        <v>372</v>
      </c>
      <c r="BM121" s="218" t="s">
        <v>908</v>
      </c>
    </row>
    <row r="122" s="2" customFormat="1">
      <c r="A122" s="39"/>
      <c r="B122" s="40"/>
      <c r="C122" s="41"/>
      <c r="D122" s="220" t="s">
        <v>144</v>
      </c>
      <c r="E122" s="41"/>
      <c r="F122" s="221" t="s">
        <v>909</v>
      </c>
      <c r="G122" s="41"/>
      <c r="H122" s="41"/>
      <c r="I122" s="222"/>
      <c r="J122" s="41"/>
      <c r="K122" s="41"/>
      <c r="L122" s="45"/>
      <c r="M122" s="223"/>
      <c r="N122" s="224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144</v>
      </c>
      <c r="AU122" s="18" t="s">
        <v>83</v>
      </c>
    </row>
    <row r="123" s="2" customFormat="1">
      <c r="A123" s="39"/>
      <c r="B123" s="40"/>
      <c r="C123" s="41"/>
      <c r="D123" s="227" t="s">
        <v>872</v>
      </c>
      <c r="E123" s="41"/>
      <c r="F123" s="275" t="s">
        <v>910</v>
      </c>
      <c r="G123" s="41"/>
      <c r="H123" s="41"/>
      <c r="I123" s="222"/>
      <c r="J123" s="41"/>
      <c r="K123" s="41"/>
      <c r="L123" s="45"/>
      <c r="M123" s="223"/>
      <c r="N123" s="224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872</v>
      </c>
      <c r="AU123" s="18" t="s">
        <v>83</v>
      </c>
    </row>
    <row r="124" s="2" customFormat="1" ht="16.5" customHeight="1">
      <c r="A124" s="39"/>
      <c r="B124" s="40"/>
      <c r="C124" s="207" t="s">
        <v>196</v>
      </c>
      <c r="D124" s="207" t="s">
        <v>137</v>
      </c>
      <c r="E124" s="208" t="s">
        <v>911</v>
      </c>
      <c r="F124" s="209" t="s">
        <v>912</v>
      </c>
      <c r="G124" s="210" t="s">
        <v>869</v>
      </c>
      <c r="H124" s="211">
        <v>1</v>
      </c>
      <c r="I124" s="212"/>
      <c r="J124" s="213">
        <f>ROUND(I124*H124,2)</f>
        <v>0</v>
      </c>
      <c r="K124" s="209" t="s">
        <v>141</v>
      </c>
      <c r="L124" s="45"/>
      <c r="M124" s="214" t="s">
        <v>19</v>
      </c>
      <c r="N124" s="215" t="s">
        <v>43</v>
      </c>
      <c r="O124" s="85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8" t="s">
        <v>372</v>
      </c>
      <c r="AT124" s="218" t="s">
        <v>137</v>
      </c>
      <c r="AU124" s="218" t="s">
        <v>83</v>
      </c>
      <c r="AY124" s="18" t="s">
        <v>135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80</v>
      </c>
      <c r="BK124" s="219">
        <f>ROUND(I124*H124,2)</f>
        <v>0</v>
      </c>
      <c r="BL124" s="18" t="s">
        <v>372</v>
      </c>
      <c r="BM124" s="218" t="s">
        <v>913</v>
      </c>
    </row>
    <row r="125" s="2" customFormat="1">
      <c r="A125" s="39"/>
      <c r="B125" s="40"/>
      <c r="C125" s="41"/>
      <c r="D125" s="220" t="s">
        <v>144</v>
      </c>
      <c r="E125" s="41"/>
      <c r="F125" s="221" t="s">
        <v>914</v>
      </c>
      <c r="G125" s="41"/>
      <c r="H125" s="41"/>
      <c r="I125" s="222"/>
      <c r="J125" s="41"/>
      <c r="K125" s="41"/>
      <c r="L125" s="45"/>
      <c r="M125" s="223"/>
      <c r="N125" s="224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144</v>
      </c>
      <c r="AU125" s="18" t="s">
        <v>83</v>
      </c>
    </row>
    <row r="126" s="2" customFormat="1">
      <c r="A126" s="39"/>
      <c r="B126" s="40"/>
      <c r="C126" s="41"/>
      <c r="D126" s="227" t="s">
        <v>872</v>
      </c>
      <c r="E126" s="41"/>
      <c r="F126" s="275" t="s">
        <v>915</v>
      </c>
      <c r="G126" s="41"/>
      <c r="H126" s="41"/>
      <c r="I126" s="222"/>
      <c r="J126" s="41"/>
      <c r="K126" s="41"/>
      <c r="L126" s="45"/>
      <c r="M126" s="223"/>
      <c r="N126" s="224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872</v>
      </c>
      <c r="AU126" s="18" t="s">
        <v>83</v>
      </c>
    </row>
    <row r="127" s="12" customFormat="1" ht="22.8" customHeight="1">
      <c r="A127" s="12"/>
      <c r="B127" s="191"/>
      <c r="C127" s="192"/>
      <c r="D127" s="193" t="s">
        <v>71</v>
      </c>
      <c r="E127" s="205" t="s">
        <v>365</v>
      </c>
      <c r="F127" s="205" t="s">
        <v>366</v>
      </c>
      <c r="G127" s="192"/>
      <c r="H127" s="192"/>
      <c r="I127" s="195"/>
      <c r="J127" s="206">
        <f>BK127</f>
        <v>0</v>
      </c>
      <c r="K127" s="192"/>
      <c r="L127" s="197"/>
      <c r="M127" s="198"/>
      <c r="N127" s="199"/>
      <c r="O127" s="199"/>
      <c r="P127" s="200">
        <f>SUM(P128:P132)</f>
        <v>0</v>
      </c>
      <c r="Q127" s="199"/>
      <c r="R127" s="200">
        <f>SUM(R128:R132)</f>
        <v>0</v>
      </c>
      <c r="S127" s="199"/>
      <c r="T127" s="201">
        <f>SUM(T128:T132)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2" t="s">
        <v>170</v>
      </c>
      <c r="AT127" s="203" t="s">
        <v>71</v>
      </c>
      <c r="AU127" s="203" t="s">
        <v>80</v>
      </c>
      <c r="AY127" s="202" t="s">
        <v>135</v>
      </c>
      <c r="BK127" s="204">
        <f>SUM(BK128:BK132)</f>
        <v>0</v>
      </c>
    </row>
    <row r="128" s="2" customFormat="1" ht="16.5" customHeight="1">
      <c r="A128" s="39"/>
      <c r="B128" s="40"/>
      <c r="C128" s="207" t="s">
        <v>203</v>
      </c>
      <c r="D128" s="207" t="s">
        <v>137</v>
      </c>
      <c r="E128" s="208" t="s">
        <v>916</v>
      </c>
      <c r="F128" s="209" t="s">
        <v>917</v>
      </c>
      <c r="G128" s="210" t="s">
        <v>869</v>
      </c>
      <c r="H128" s="211">
        <v>1</v>
      </c>
      <c r="I128" s="212"/>
      <c r="J128" s="213">
        <f>ROUND(I128*H128,2)</f>
        <v>0</v>
      </c>
      <c r="K128" s="209" t="s">
        <v>141</v>
      </c>
      <c r="L128" s="45"/>
      <c r="M128" s="214" t="s">
        <v>19</v>
      </c>
      <c r="N128" s="215" t="s">
        <v>43</v>
      </c>
      <c r="O128" s="85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8" t="s">
        <v>372</v>
      </c>
      <c r="AT128" s="218" t="s">
        <v>137</v>
      </c>
      <c r="AU128" s="218" t="s">
        <v>83</v>
      </c>
      <c r="AY128" s="18" t="s">
        <v>135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80</v>
      </c>
      <c r="BK128" s="219">
        <f>ROUND(I128*H128,2)</f>
        <v>0</v>
      </c>
      <c r="BL128" s="18" t="s">
        <v>372</v>
      </c>
      <c r="BM128" s="218" t="s">
        <v>918</v>
      </c>
    </row>
    <row r="129" s="2" customFormat="1">
      <c r="A129" s="39"/>
      <c r="B129" s="40"/>
      <c r="C129" s="41"/>
      <c r="D129" s="220" t="s">
        <v>144</v>
      </c>
      <c r="E129" s="41"/>
      <c r="F129" s="221" t="s">
        <v>919</v>
      </c>
      <c r="G129" s="41"/>
      <c r="H129" s="41"/>
      <c r="I129" s="222"/>
      <c r="J129" s="41"/>
      <c r="K129" s="41"/>
      <c r="L129" s="45"/>
      <c r="M129" s="223"/>
      <c r="N129" s="224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144</v>
      </c>
      <c r="AU129" s="18" t="s">
        <v>83</v>
      </c>
    </row>
    <row r="130" s="13" customFormat="1">
      <c r="A130" s="13"/>
      <c r="B130" s="225"/>
      <c r="C130" s="226"/>
      <c r="D130" s="227" t="s">
        <v>146</v>
      </c>
      <c r="E130" s="228" t="s">
        <v>19</v>
      </c>
      <c r="F130" s="229" t="s">
        <v>920</v>
      </c>
      <c r="G130" s="226"/>
      <c r="H130" s="228" t="s">
        <v>19</v>
      </c>
      <c r="I130" s="230"/>
      <c r="J130" s="226"/>
      <c r="K130" s="226"/>
      <c r="L130" s="231"/>
      <c r="M130" s="232"/>
      <c r="N130" s="233"/>
      <c r="O130" s="233"/>
      <c r="P130" s="233"/>
      <c r="Q130" s="233"/>
      <c r="R130" s="233"/>
      <c r="S130" s="233"/>
      <c r="T130" s="23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5" t="s">
        <v>146</v>
      </c>
      <c r="AU130" s="235" t="s">
        <v>83</v>
      </c>
      <c r="AV130" s="13" t="s">
        <v>80</v>
      </c>
      <c r="AW130" s="13" t="s">
        <v>33</v>
      </c>
      <c r="AX130" s="13" t="s">
        <v>72</v>
      </c>
      <c r="AY130" s="235" t="s">
        <v>135</v>
      </c>
    </row>
    <row r="131" s="14" customFormat="1">
      <c r="A131" s="14"/>
      <c r="B131" s="236"/>
      <c r="C131" s="237"/>
      <c r="D131" s="227" t="s">
        <v>146</v>
      </c>
      <c r="E131" s="238" t="s">
        <v>19</v>
      </c>
      <c r="F131" s="239" t="s">
        <v>80</v>
      </c>
      <c r="G131" s="237"/>
      <c r="H131" s="240">
        <v>1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146</v>
      </c>
      <c r="AU131" s="246" t="s">
        <v>83</v>
      </c>
      <c r="AV131" s="14" t="s">
        <v>83</v>
      </c>
      <c r="AW131" s="14" t="s">
        <v>33</v>
      </c>
      <c r="AX131" s="14" t="s">
        <v>72</v>
      </c>
      <c r="AY131" s="246" t="s">
        <v>135</v>
      </c>
    </row>
    <row r="132" s="15" customFormat="1">
      <c r="A132" s="15"/>
      <c r="B132" s="247"/>
      <c r="C132" s="248"/>
      <c r="D132" s="227" t="s">
        <v>146</v>
      </c>
      <c r="E132" s="249" t="s">
        <v>19</v>
      </c>
      <c r="F132" s="250" t="s">
        <v>149</v>
      </c>
      <c r="G132" s="248"/>
      <c r="H132" s="251">
        <v>1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7" t="s">
        <v>146</v>
      </c>
      <c r="AU132" s="257" t="s">
        <v>83</v>
      </c>
      <c r="AV132" s="15" t="s">
        <v>142</v>
      </c>
      <c r="AW132" s="15" t="s">
        <v>33</v>
      </c>
      <c r="AX132" s="15" t="s">
        <v>80</v>
      </c>
      <c r="AY132" s="257" t="s">
        <v>135</v>
      </c>
    </row>
    <row r="133" s="12" customFormat="1" ht="22.8" customHeight="1">
      <c r="A133" s="12"/>
      <c r="B133" s="191"/>
      <c r="C133" s="192"/>
      <c r="D133" s="193" t="s">
        <v>71</v>
      </c>
      <c r="E133" s="205" t="s">
        <v>921</v>
      </c>
      <c r="F133" s="205" t="s">
        <v>922</v>
      </c>
      <c r="G133" s="192"/>
      <c r="H133" s="192"/>
      <c r="I133" s="195"/>
      <c r="J133" s="206">
        <f>BK133</f>
        <v>0</v>
      </c>
      <c r="K133" s="192"/>
      <c r="L133" s="197"/>
      <c r="M133" s="198"/>
      <c r="N133" s="199"/>
      <c r="O133" s="199"/>
      <c r="P133" s="200">
        <f>SUM(P134:P136)</f>
        <v>0</v>
      </c>
      <c r="Q133" s="199"/>
      <c r="R133" s="200">
        <f>SUM(R134:R136)</f>
        <v>0</v>
      </c>
      <c r="S133" s="199"/>
      <c r="T133" s="201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2" t="s">
        <v>170</v>
      </c>
      <c r="AT133" s="203" t="s">
        <v>71</v>
      </c>
      <c r="AU133" s="203" t="s">
        <v>80</v>
      </c>
      <c r="AY133" s="202" t="s">
        <v>135</v>
      </c>
      <c r="BK133" s="204">
        <f>SUM(BK134:BK136)</f>
        <v>0</v>
      </c>
    </row>
    <row r="134" s="2" customFormat="1" ht="16.5" customHeight="1">
      <c r="A134" s="39"/>
      <c r="B134" s="40"/>
      <c r="C134" s="207" t="s">
        <v>209</v>
      </c>
      <c r="D134" s="207" t="s">
        <v>137</v>
      </c>
      <c r="E134" s="208" t="s">
        <v>923</v>
      </c>
      <c r="F134" s="209" t="s">
        <v>924</v>
      </c>
      <c r="G134" s="210" t="s">
        <v>869</v>
      </c>
      <c r="H134" s="211">
        <v>1</v>
      </c>
      <c r="I134" s="212"/>
      <c r="J134" s="213">
        <f>ROUND(I134*H134,2)</f>
        <v>0</v>
      </c>
      <c r="K134" s="209" t="s">
        <v>141</v>
      </c>
      <c r="L134" s="45"/>
      <c r="M134" s="214" t="s">
        <v>19</v>
      </c>
      <c r="N134" s="215" t="s">
        <v>43</v>
      </c>
      <c r="O134" s="85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8" t="s">
        <v>372</v>
      </c>
      <c r="AT134" s="218" t="s">
        <v>137</v>
      </c>
      <c r="AU134" s="218" t="s">
        <v>83</v>
      </c>
      <c r="AY134" s="18" t="s">
        <v>135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8" t="s">
        <v>80</v>
      </c>
      <c r="BK134" s="219">
        <f>ROUND(I134*H134,2)</f>
        <v>0</v>
      </c>
      <c r="BL134" s="18" t="s">
        <v>372</v>
      </c>
      <c r="BM134" s="218" t="s">
        <v>925</v>
      </c>
    </row>
    <row r="135" s="2" customFormat="1">
      <c r="A135" s="39"/>
      <c r="B135" s="40"/>
      <c r="C135" s="41"/>
      <c r="D135" s="220" t="s">
        <v>144</v>
      </c>
      <c r="E135" s="41"/>
      <c r="F135" s="221" t="s">
        <v>926</v>
      </c>
      <c r="G135" s="41"/>
      <c r="H135" s="41"/>
      <c r="I135" s="222"/>
      <c r="J135" s="41"/>
      <c r="K135" s="41"/>
      <c r="L135" s="45"/>
      <c r="M135" s="223"/>
      <c r="N135" s="224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144</v>
      </c>
      <c r="AU135" s="18" t="s">
        <v>83</v>
      </c>
    </row>
    <row r="136" s="2" customFormat="1">
      <c r="A136" s="39"/>
      <c r="B136" s="40"/>
      <c r="C136" s="41"/>
      <c r="D136" s="227" t="s">
        <v>872</v>
      </c>
      <c r="E136" s="41"/>
      <c r="F136" s="275" t="s">
        <v>927</v>
      </c>
      <c r="G136" s="41"/>
      <c r="H136" s="41"/>
      <c r="I136" s="222"/>
      <c r="J136" s="41"/>
      <c r="K136" s="41"/>
      <c r="L136" s="45"/>
      <c r="M136" s="268"/>
      <c r="N136" s="269"/>
      <c r="O136" s="270"/>
      <c r="P136" s="270"/>
      <c r="Q136" s="270"/>
      <c r="R136" s="270"/>
      <c r="S136" s="270"/>
      <c r="T136" s="271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872</v>
      </c>
      <c r="AU136" s="18" t="s">
        <v>83</v>
      </c>
    </row>
    <row r="137" s="2" customFormat="1" ht="6.96" customHeight="1">
      <c r="A137" s="39"/>
      <c r="B137" s="60"/>
      <c r="C137" s="61"/>
      <c r="D137" s="61"/>
      <c r="E137" s="61"/>
      <c r="F137" s="61"/>
      <c r="G137" s="61"/>
      <c r="H137" s="61"/>
      <c r="I137" s="61"/>
      <c r="J137" s="61"/>
      <c r="K137" s="61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ilc+389x19i2i7Xs2/Z6gvU3uglZzg8+THtq9Tod8nCNd0dxo8zewf8OR2zCd3LaVYWxxtgx5bkVCZYf0i9nLw==" hashValue="Xpm2xrVa9RNQITpKIAn6lX/laBhU48WyflQSN5SWygr/CLNb3qUgMcLiT4NESVNGp6jZTGLifgbbea/ZTaZdPQ==" algorithmName="SHA-512" password="D3A3"/>
  <autoFilter ref="C84:K13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2_02/012103000"/>
    <hyperlink ref="F92" r:id="rId2" display="https://podminky.urs.cz/item/CS_URS_2022_02/012303000"/>
    <hyperlink ref="F98" r:id="rId3" display="https://podminky.urs.cz/item/CS_URS_2022_02/012403000"/>
    <hyperlink ref="F103" r:id="rId4" display="https://podminky.urs.cz/item/CS_URS_2022_02/013254000"/>
    <hyperlink ref="F106" r:id="rId5" display="https://podminky.urs.cz/item/CS_URS_2022_02/013294000"/>
    <hyperlink ref="F112" r:id="rId6" display="https://podminky.urs.cz/item/CS_URS_2022_02/013294000"/>
    <hyperlink ref="F118" r:id="rId7" display="https://podminky.urs.cz/item/CS_URS_2022_02/020001000"/>
    <hyperlink ref="F122" r:id="rId8" display="https://podminky.urs.cz/item/CS_URS_2022_02/032002000"/>
    <hyperlink ref="F125" r:id="rId9" display="https://podminky.urs.cz/item/CS_URS_2022_02/039002000"/>
    <hyperlink ref="F129" r:id="rId10" display="https://podminky.urs.cz/item/CS_URS_2022_02/041903000"/>
    <hyperlink ref="F135" r:id="rId11" display="https://podminky.urs.cz/item/CS_URS_2022_02/09150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Michaela Přenosilová</dc:creator>
  <cp:lastModifiedBy>Michaela Přenosilová</cp:lastModifiedBy>
  <dcterms:created xsi:type="dcterms:W3CDTF">2022-07-19T08:27:09Z</dcterms:created>
  <dcterms:modified xsi:type="dcterms:W3CDTF">2022-07-19T08:27:18Z</dcterms:modified>
</cp:coreProperties>
</file>