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vska\Desktop\"/>
    </mc:Choice>
  </mc:AlternateContent>
  <bookViews>
    <workbookView xWindow="0" yWindow="0" windowWidth="0" windowHeight="0"/>
  </bookViews>
  <sheets>
    <sheet name="Rekapitulace stavby" sheetId="1" r:id="rId1"/>
    <sheet name="01 - VRN -01 - Polní cest..." sheetId="2" r:id="rId2"/>
    <sheet name="02 - SO101 - VPC č.C6 - P..." sheetId="3" r:id="rId3"/>
    <sheet name="03 - VRN -02 - VP C č.14 ..." sheetId="4" r:id="rId4"/>
    <sheet name="04 - SO 102 VPC č. C14- P..." sheetId="5" r:id="rId5"/>
    <sheet name="05 - VRN -03 - VP C č.15 ..." sheetId="6" r:id="rId6"/>
    <sheet name="06 - SO 103 VPC č. C15- P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VRN -01 - Polní cest...'!$C$131:$K$153</definedName>
    <definedName name="_xlnm.Print_Area" localSheetId="1">'01 - VRN -01 - Polní cest...'!$C$4:$J$76,'01 - VRN -01 - Polní cest...'!$C$82:$J$113,'01 - VRN -01 - Polní cest...'!$C$119:$K$153</definedName>
    <definedName name="_xlnm.Print_Titles" localSheetId="1">'01 - VRN -01 - Polní cest...'!$131:$131</definedName>
    <definedName name="_xlnm._FilterDatabase" localSheetId="2" hidden="1">'02 - SO101 - VPC č.C6 - P...'!$C$134:$K$250</definedName>
    <definedName name="_xlnm.Print_Area" localSheetId="2">'02 - SO101 - VPC č.C6 - P...'!$C$4:$J$76,'02 - SO101 - VPC č.C6 - P...'!$C$82:$J$116,'02 - SO101 - VPC č.C6 - P...'!$C$122:$K$250</definedName>
    <definedName name="_xlnm.Print_Titles" localSheetId="2">'02 - SO101 - VPC č.C6 - P...'!$134:$134</definedName>
    <definedName name="_xlnm._FilterDatabase" localSheetId="3" hidden="1">'03 - VRN -02 - VP C č.14 ...'!$C$131:$K$152</definedName>
    <definedName name="_xlnm.Print_Area" localSheetId="3">'03 - VRN -02 - VP C č.14 ...'!$C$4:$J$76,'03 - VRN -02 - VP C č.14 ...'!$C$82:$J$113,'03 - VRN -02 - VP C č.14 ...'!$C$119:$K$152</definedName>
    <definedName name="_xlnm.Print_Titles" localSheetId="3">'03 - VRN -02 - VP C č.14 ...'!$131:$131</definedName>
    <definedName name="_xlnm._FilterDatabase" localSheetId="4" hidden="1">'04 - SO 102 VPC č. C14- P...'!$C$134:$K$220</definedName>
    <definedName name="_xlnm.Print_Area" localSheetId="4">'04 - SO 102 VPC č. C14- P...'!$C$4:$J$76,'04 - SO 102 VPC č. C14- P...'!$C$82:$J$116,'04 - SO 102 VPC č. C14- P...'!$C$122:$K$220</definedName>
    <definedName name="_xlnm.Print_Titles" localSheetId="4">'04 - SO 102 VPC č. C14- P...'!$134:$134</definedName>
    <definedName name="_xlnm._FilterDatabase" localSheetId="5" hidden="1">'05 - VRN -03 - VP C č.15 ...'!$C$131:$K$152</definedName>
    <definedName name="_xlnm.Print_Area" localSheetId="5">'05 - VRN -03 - VP C č.15 ...'!$C$4:$J$76,'05 - VRN -03 - VP C č.15 ...'!$C$82:$J$113,'05 - VRN -03 - VP C č.15 ...'!$C$119:$K$152</definedName>
    <definedName name="_xlnm.Print_Titles" localSheetId="5">'05 - VRN -03 - VP C č.15 ...'!$131:$131</definedName>
    <definedName name="_xlnm._FilterDatabase" localSheetId="6" hidden="1">'06 - SO 103 VPC č. C15- P...'!$C$132:$K$222</definedName>
    <definedName name="_xlnm.Print_Area" localSheetId="6">'06 - SO 103 VPC č. C15- P...'!$C$4:$J$76,'06 - SO 103 VPC č. C15- P...'!$C$82:$J$114,'06 - SO 103 VPC č. C15- P...'!$C$120:$K$222</definedName>
    <definedName name="_xlnm.Print_Titles" localSheetId="6">'06 - SO 103 VPC č. C15- P...'!$132:$132</definedName>
  </definedNames>
  <calcPr/>
</workbook>
</file>

<file path=xl/calcChain.xml><?xml version="1.0" encoding="utf-8"?>
<calcChain xmlns="http://schemas.openxmlformats.org/spreadsheetml/2006/main">
  <c i="7" l="1" r="J39"/>
  <c r="J38"/>
  <c i="1" r="AY100"/>
  <c i="7" r="J37"/>
  <c i="1" r="AX100"/>
  <c i="7"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1"/>
  <c r="F91"/>
  <c r="F89"/>
  <c r="E87"/>
  <c r="J24"/>
  <c r="E24"/>
  <c r="J92"/>
  <c r="J23"/>
  <c r="J18"/>
  <c r="E18"/>
  <c r="F130"/>
  <c r="J17"/>
  <c r="J12"/>
  <c r="J127"/>
  <c r="E7"/>
  <c r="E123"/>
  <c i="6" r="J39"/>
  <c r="J38"/>
  <c i="1" r="AY99"/>
  <c i="6" r="J37"/>
  <c i="1" r="AX99"/>
  <c i="6" r="BI152"/>
  <c r="BH152"/>
  <c r="BG152"/>
  <c r="BF152"/>
  <c r="T152"/>
  <c r="T151"/>
  <c r="R152"/>
  <c r="R151"/>
  <c r="P152"/>
  <c r="P151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92"/>
  <c r="J23"/>
  <c r="J18"/>
  <c r="E18"/>
  <c r="F92"/>
  <c r="J17"/>
  <c r="J12"/>
  <c r="J126"/>
  <c r="E7"/>
  <c r="E122"/>
  <c i="5" r="J39"/>
  <c r="J38"/>
  <c i="1" r="AY98"/>
  <c i="5" r="J37"/>
  <c i="1" r="AX98"/>
  <c i="5"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6"/>
  <c r="BH216"/>
  <c r="BG216"/>
  <c r="BF216"/>
  <c r="T216"/>
  <c r="T215"/>
  <c r="T214"/>
  <c r="R216"/>
  <c r="R215"/>
  <c r="R214"/>
  <c r="P216"/>
  <c r="P215"/>
  <c r="P214"/>
  <c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J131"/>
  <c r="F131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1"/>
  <c r="F91"/>
  <c r="F89"/>
  <c r="E87"/>
  <c r="J24"/>
  <c r="E24"/>
  <c r="J92"/>
  <c r="J23"/>
  <c r="J18"/>
  <c r="E18"/>
  <c r="F92"/>
  <c r="J17"/>
  <c r="J12"/>
  <c r="J89"/>
  <c r="E7"/>
  <c r="E85"/>
  <c i="4" r="J39"/>
  <c r="J38"/>
  <c i="1" r="AY97"/>
  <c i="4" r="J37"/>
  <c i="1" r="AX97"/>
  <c i="4" r="BI152"/>
  <c r="BH152"/>
  <c r="BG152"/>
  <c r="BF152"/>
  <c r="T152"/>
  <c r="T151"/>
  <c r="R152"/>
  <c r="R151"/>
  <c r="P152"/>
  <c r="P151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92"/>
  <c r="J23"/>
  <c r="J18"/>
  <c r="E18"/>
  <c r="F129"/>
  <c r="J17"/>
  <c r="J12"/>
  <c r="J89"/>
  <c r="E7"/>
  <c r="E85"/>
  <c i="3" r="J39"/>
  <c r="J38"/>
  <c i="1" r="AY96"/>
  <c i="3" r="J37"/>
  <c i="1" r="AX96"/>
  <c i="3"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J131"/>
  <c r="F131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1"/>
  <c r="F91"/>
  <c r="F89"/>
  <c r="E87"/>
  <c r="J24"/>
  <c r="E24"/>
  <c r="J132"/>
  <c r="J23"/>
  <c r="J18"/>
  <c r="E18"/>
  <c r="F92"/>
  <c r="J17"/>
  <c r="J12"/>
  <c r="J129"/>
  <c r="E7"/>
  <c r="E85"/>
  <c i="2" r="J39"/>
  <c r="J38"/>
  <c i="1" r="AY95"/>
  <c i="2" r="J37"/>
  <c i="1" r="AX95"/>
  <c i="2" r="BI153"/>
  <c r="BH153"/>
  <c r="BG153"/>
  <c r="BF153"/>
  <c r="T153"/>
  <c r="T152"/>
  <c r="R153"/>
  <c r="R152"/>
  <c r="P153"/>
  <c r="P152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92"/>
  <c r="J23"/>
  <c r="J18"/>
  <c r="E18"/>
  <c r="F129"/>
  <c r="J17"/>
  <c r="J12"/>
  <c r="J89"/>
  <c r="E7"/>
  <c r="E85"/>
  <c i="1" r="L90"/>
  <c r="AM90"/>
  <c r="AM89"/>
  <c r="L89"/>
  <c r="AM87"/>
  <c r="L87"/>
  <c r="L85"/>
  <c r="L84"/>
  <c i="2" r="J140"/>
  <c r="J139"/>
  <c r="J137"/>
  <c r="BK149"/>
  <c i="3" r="J207"/>
  <c r="J140"/>
  <c r="J214"/>
  <c r="BK248"/>
  <c r="BK212"/>
  <c r="BK176"/>
  <c r="J184"/>
  <c r="BK232"/>
  <c r="BK144"/>
  <c r="BK219"/>
  <c r="J210"/>
  <c r="BK171"/>
  <c r="BK140"/>
  <c i="4" r="J145"/>
  <c r="J142"/>
  <c i="5" r="BK208"/>
  <c r="BK213"/>
  <c r="BK162"/>
  <c r="J154"/>
  <c r="BK189"/>
  <c r="J192"/>
  <c r="J138"/>
  <c r="BK140"/>
  <c r="BK192"/>
  <c r="BK146"/>
  <c i="6" r="J137"/>
  <c r="BK144"/>
  <c i="7" r="BK210"/>
  <c r="BK176"/>
  <c r="J173"/>
  <c r="BK153"/>
  <c r="BK219"/>
  <c r="J169"/>
  <c r="BK202"/>
  <c r="J217"/>
  <c r="J165"/>
  <c r="J201"/>
  <c r="J136"/>
  <c i="2" r="BK136"/>
  <c r="BK145"/>
  <c r="J138"/>
  <c i="3" r="J216"/>
  <c r="BK184"/>
  <c r="BK138"/>
  <c r="BK210"/>
  <c r="J154"/>
  <c r="BK214"/>
  <c r="BK158"/>
  <c r="BK198"/>
  <c r="J205"/>
  <c r="J243"/>
  <c r="BK216"/>
  <c r="J245"/>
  <c r="J187"/>
  <c r="J201"/>
  <c i="4" r="J148"/>
  <c r="BK135"/>
  <c r="BK138"/>
  <c r="BK140"/>
  <c i="5" r="BK197"/>
  <c r="J150"/>
  <c r="J190"/>
  <c r="BK195"/>
  <c r="J210"/>
  <c r="J198"/>
  <c r="BK150"/>
  <c r="J180"/>
  <c r="J193"/>
  <c r="BK184"/>
  <c i="6" r="J142"/>
  <c r="J139"/>
  <c r="BK140"/>
  <c i="7" r="J207"/>
  <c r="BK156"/>
  <c r="BK194"/>
  <c r="J210"/>
  <c r="J147"/>
  <c r="J209"/>
  <c r="J176"/>
  <c r="BK199"/>
  <c r="J156"/>
  <c r="J185"/>
  <c r="BK139"/>
  <c r="BK155"/>
  <c i="2" r="J153"/>
  <c r="BK142"/>
  <c r="BK139"/>
  <c r="BK138"/>
  <c i="3" r="J215"/>
  <c r="BK156"/>
  <c r="J221"/>
  <c r="BK181"/>
  <c r="BK243"/>
  <c r="J206"/>
  <c r="J250"/>
  <c r="J177"/>
  <c r="J208"/>
  <c r="BK234"/>
  <c r="J211"/>
  <c r="J192"/>
  <c r="J229"/>
  <c r="BK175"/>
  <c i="4" r="J139"/>
  <c r="J140"/>
  <c r="BK148"/>
  <c i="5" r="BK206"/>
  <c r="J146"/>
  <c r="J208"/>
  <c r="J217"/>
  <c r="J140"/>
  <c r="J142"/>
  <c r="J194"/>
  <c r="BK165"/>
  <c r="BK139"/>
  <c i="6" r="BK138"/>
  <c r="BK150"/>
  <c r="J152"/>
  <c i="7" r="J182"/>
  <c r="BK200"/>
  <c r="J215"/>
  <c r="J158"/>
  <c r="BK173"/>
  <c r="BK188"/>
  <c r="BK203"/>
  <c r="BK185"/>
  <c r="BK209"/>
  <c r="J163"/>
  <c r="J166"/>
  <c i="2" r="BK137"/>
  <c r="BK144"/>
  <c r="BK151"/>
  <c i="3" r="J248"/>
  <c r="J200"/>
  <c r="BK147"/>
  <c r="BK225"/>
  <c r="J179"/>
  <c r="J241"/>
  <c r="BK200"/>
  <c r="J138"/>
  <c r="J171"/>
  <c r="BK229"/>
  <c r="J173"/>
  <c r="J220"/>
  <c r="BK151"/>
  <c r="BK207"/>
  <c r="BK167"/>
  <c r="J147"/>
  <c i="4" r="J150"/>
  <c r="J152"/>
  <c r="J137"/>
  <c i="5" r="J189"/>
  <c r="BK211"/>
  <c r="BK171"/>
  <c r="BK142"/>
  <c r="BK154"/>
  <c r="BK180"/>
  <c r="BK217"/>
  <c r="J139"/>
  <c r="BK138"/>
  <c r="J165"/>
  <c i="6" r="BK145"/>
  <c r="BK139"/>
  <c r="BK152"/>
  <c r="BK137"/>
  <c i="7" r="BK191"/>
  <c r="J154"/>
  <c r="J164"/>
  <c r="BK166"/>
  <c r="BK136"/>
  <c r="J194"/>
  <c r="BK158"/>
  <c r="J198"/>
  <c r="BK154"/>
  <c r="J188"/>
  <c r="BK147"/>
  <c i="2" r="BK135"/>
  <c r="J151"/>
  <c i="3" r="J225"/>
  <c r="BK206"/>
  <c r="J151"/>
  <c r="BK220"/>
  <c r="J198"/>
  <c r="J158"/>
  <c r="J219"/>
  <c r="BK179"/>
  <c r="J227"/>
  <c r="BK245"/>
  <c r="BK189"/>
  <c r="BK238"/>
  <c r="BK164"/>
  <c r="J212"/>
  <c r="BK178"/>
  <c r="BK195"/>
  <c i="4" r="J138"/>
  <c r="BK139"/>
  <c r="BK142"/>
  <c r="BK136"/>
  <c i="5" r="BK185"/>
  <c r="J174"/>
  <c r="J184"/>
  <c r="BK210"/>
  <c r="BK168"/>
  <c r="BK198"/>
  <c r="J179"/>
  <c r="BK179"/>
  <c i="6" r="J144"/>
  <c r="BK148"/>
  <c r="J138"/>
  <c i="7" r="BK201"/>
  <c r="J143"/>
  <c r="BK179"/>
  <c r="J202"/>
  <c r="BK218"/>
  <c r="BK205"/>
  <c r="BK207"/>
  <c r="BK157"/>
  <c r="BK213"/>
  <c r="BK151"/>
  <c r="J191"/>
  <c i="2" r="J145"/>
  <c r="J144"/>
  <c r="J142"/>
  <c i="3" r="J230"/>
  <c r="BK209"/>
  <c r="J160"/>
  <c r="J232"/>
  <c r="BK201"/>
  <c r="J164"/>
  <c r="BK230"/>
  <c r="BK173"/>
  <c r="J226"/>
  <c r="BK237"/>
  <c r="BK226"/>
  <c r="BK208"/>
  <c r="BK223"/>
  <c r="J189"/>
  <c r="J209"/>
  <c i="4" r="BK137"/>
  <c r="BK152"/>
  <c r="J135"/>
  <c i="5" r="J216"/>
  <c r="BK174"/>
  <c r="J191"/>
  <c r="J197"/>
  <c r="BK190"/>
  <c r="J185"/>
  <c r="J211"/>
  <c r="BK194"/>
  <c r="J160"/>
  <c i="6" r="J145"/>
  <c r="BK135"/>
  <c i="7" r="J218"/>
  <c r="J170"/>
  <c r="J219"/>
  <c r="J151"/>
  <c r="J221"/>
  <c r="BK204"/>
  <c r="BK143"/>
  <c r="BK165"/>
  <c r="BK215"/>
  <c r="J157"/>
  <c r="J199"/>
  <c i="2" r="J149"/>
  <c r="J136"/>
  <c i="3" r="BK250"/>
  <c r="BK211"/>
  <c r="J176"/>
  <c r="J234"/>
  <c r="BK187"/>
  <c r="J238"/>
  <c r="BK192"/>
  <c r="J246"/>
  <c r="BK215"/>
  <c r="J156"/>
  <c r="BK221"/>
  <c r="J144"/>
  <c r="J195"/>
  <c r="BK160"/>
  <c r="J181"/>
  <c i="4" r="J136"/>
  <c r="BK145"/>
  <c r="BK150"/>
  <c i="5" r="BK220"/>
  <c r="BK191"/>
  <c r="J209"/>
  <c r="J220"/>
  <c r="BK216"/>
  <c r="BK193"/>
  <c r="J206"/>
  <c r="J195"/>
  <c r="BK203"/>
  <c i="6" r="J150"/>
  <c r="BK142"/>
  <c r="J148"/>
  <c r="BK136"/>
  <c i="7" r="J200"/>
  <c r="J216"/>
  <c r="BK163"/>
  <c r="BK137"/>
  <c r="BK221"/>
  <c r="J179"/>
  <c r="BK216"/>
  <c r="BK169"/>
  <c r="J203"/>
  <c r="J137"/>
  <c r="BK164"/>
  <c i="2" r="BK140"/>
  <c r="J135"/>
  <c r="BK153"/>
  <c i="1" r="AS94"/>
  <c i="3" r="BK246"/>
  <c r="BK205"/>
  <c r="J175"/>
  <c r="J237"/>
  <c r="J167"/>
  <c r="BK217"/>
  <c r="BK241"/>
  <c r="J178"/>
  <c r="J223"/>
  <c r="BK177"/>
  <c r="J217"/>
  <c r="BK227"/>
  <c r="BK154"/>
  <c i="4" r="BK144"/>
  <c r="J144"/>
  <c i="5" r="J203"/>
  <c r="J168"/>
  <c r="BK207"/>
  <c r="J162"/>
  <c r="BK160"/>
  <c r="J171"/>
  <c r="BK209"/>
  <c r="J207"/>
  <c r="J213"/>
  <c i="6" r="J140"/>
  <c r="J135"/>
  <c r="J136"/>
  <c i="7" r="J204"/>
  <c r="J155"/>
  <c r="J213"/>
  <c r="BK198"/>
  <c r="BK217"/>
  <c r="J206"/>
  <c r="BK206"/>
  <c r="BK170"/>
  <c r="J153"/>
  <c r="BK182"/>
  <c r="J205"/>
  <c r="J139"/>
  <c i="2" l="1" r="BK143"/>
  <c r="J143"/>
  <c r="J100"/>
  <c i="3" r="R137"/>
  <c r="P197"/>
  <c r="BK231"/>
  <c r="J231"/>
  <c r="J104"/>
  <c i="4" r="T143"/>
  <c i="5" r="R159"/>
  <c r="BK205"/>
  <c r="J205"/>
  <c r="J101"/>
  <c i="6" r="T134"/>
  <c i="2" r="R134"/>
  <c i="3" r="R186"/>
  <c r="P213"/>
  <c r="T231"/>
  <c i="4" r="BK134"/>
  <c i="5" r="BK137"/>
  <c r="J137"/>
  <c r="J98"/>
  <c r="T178"/>
  <c i="6" r="BK143"/>
  <c r="J143"/>
  <c r="J100"/>
  <c i="7" r="BK135"/>
  <c r="J135"/>
  <c r="J98"/>
  <c i="2" r="BK134"/>
  <c r="J134"/>
  <c r="J98"/>
  <c i="3" r="BK186"/>
  <c r="J186"/>
  <c r="J99"/>
  <c r="BK213"/>
  <c r="J213"/>
  <c r="J102"/>
  <c r="T218"/>
  <c r="T247"/>
  <c i="4" r="P134"/>
  <c i="5" r="BK159"/>
  <c r="J159"/>
  <c r="J99"/>
  <c r="R205"/>
  <c i="6" r="R143"/>
  <c i="7" r="T168"/>
  <c r="T187"/>
  <c i="2" r="P134"/>
  <c i="3" r="T137"/>
  <c r="BK197"/>
  <c r="J197"/>
  <c r="J101"/>
  <c r="P218"/>
  <c r="P247"/>
  <c i="4" r="T134"/>
  <c r="T133"/>
  <c r="T132"/>
  <c i="5" r="R137"/>
  <c r="BK178"/>
  <c r="J178"/>
  <c r="J100"/>
  <c i="6" r="P143"/>
  <c i="7" r="T135"/>
  <c r="BK197"/>
  <c r="J197"/>
  <c r="J101"/>
  <c i="2" r="T134"/>
  <c i="3" r="P186"/>
  <c r="T213"/>
  <c r="P231"/>
  <c i="4" r="P143"/>
  <c i="5" r="T159"/>
  <c r="T205"/>
  <c i="6" r="T143"/>
  <c i="7" r="BK168"/>
  <c r="J168"/>
  <c r="J99"/>
  <c r="P187"/>
  <c r="R187"/>
  <c r="BK214"/>
  <c r="J214"/>
  <c r="J102"/>
  <c i="2" r="T143"/>
  <c i="3" r="T186"/>
  <c r="R213"/>
  <c r="R231"/>
  <c i="4" r="BK143"/>
  <c r="J143"/>
  <c r="J100"/>
  <c i="5" r="P137"/>
  <c r="P178"/>
  <c i="6" r="BK134"/>
  <c r="J134"/>
  <c r="J98"/>
  <c i="7" r="R135"/>
  <c r="BK187"/>
  <c r="J187"/>
  <c r="J100"/>
  <c r="T197"/>
  <c r="R214"/>
  <c i="2" r="P143"/>
  <c i="3" r="P137"/>
  <c r="P136"/>
  <c r="P135"/>
  <c i="1" r="AU96"/>
  <c i="3" r="R197"/>
  <c r="BK218"/>
  <c r="J218"/>
  <c r="J103"/>
  <c r="BK247"/>
  <c r="J247"/>
  <c r="J105"/>
  <c i="4" r="R143"/>
  <c i="5" r="P159"/>
  <c r="P205"/>
  <c i="6" r="R134"/>
  <c r="R133"/>
  <c r="R132"/>
  <c i="7" r="P168"/>
  <c r="P197"/>
  <c r="P214"/>
  <c i="2" r="R143"/>
  <c i="3" r="BK137"/>
  <c r="J137"/>
  <c r="J98"/>
  <c r="T197"/>
  <c r="R218"/>
  <c r="R247"/>
  <c i="4" r="R134"/>
  <c r="R133"/>
  <c r="R132"/>
  <c i="5" r="T137"/>
  <c r="T136"/>
  <c r="T135"/>
  <c r="R178"/>
  <c i="6" r="P134"/>
  <c r="P133"/>
  <c r="P132"/>
  <c i="1" r="AU99"/>
  <c i="7" r="P135"/>
  <c r="P134"/>
  <c r="P133"/>
  <c i="1" r="AU100"/>
  <c i="7" r="R168"/>
  <c r="R197"/>
  <c r="T214"/>
  <c i="2" r="BK150"/>
  <c r="J150"/>
  <c r="J101"/>
  <c i="4" r="BK141"/>
  <c r="J141"/>
  <c r="J99"/>
  <c i="5" r="BK219"/>
  <c r="J219"/>
  <c r="J105"/>
  <c i="6" r="BK151"/>
  <c r="J151"/>
  <c r="J102"/>
  <c i="2" r="BK141"/>
  <c r="J141"/>
  <c r="J99"/>
  <c i="3" r="BK194"/>
  <c r="J194"/>
  <c r="J100"/>
  <c i="2" r="BK152"/>
  <c r="J152"/>
  <c r="J102"/>
  <c i="4" r="BK149"/>
  <c r="J149"/>
  <c r="J101"/>
  <c r="BK151"/>
  <c r="J151"/>
  <c r="J102"/>
  <c i="5" r="BK212"/>
  <c r="J212"/>
  <c r="J102"/>
  <c i="7" r="BK220"/>
  <c r="J220"/>
  <c r="J103"/>
  <c i="5" r="BK215"/>
  <c r="J215"/>
  <c r="J104"/>
  <c i="6" r="BK141"/>
  <c r="J141"/>
  <c r="J99"/>
  <c r="BK149"/>
  <c r="J149"/>
  <c r="J101"/>
  <c i="7" r="BE143"/>
  <c r="BE169"/>
  <c r="BE170"/>
  <c r="BE182"/>
  <c r="BE185"/>
  <c r="F92"/>
  <c r="J130"/>
  <c r="BE176"/>
  <c r="BE199"/>
  <c r="BE206"/>
  <c r="BE219"/>
  <c r="BE221"/>
  <c r="J89"/>
  <c r="BE137"/>
  <c r="BE163"/>
  <c r="BE201"/>
  <c r="BE210"/>
  <c r="BE213"/>
  <c i="6" r="BK133"/>
  <c r="J133"/>
  <c r="J97"/>
  <c i="7" r="BE136"/>
  <c r="BE139"/>
  <c r="BE151"/>
  <c r="BE164"/>
  <c r="BE202"/>
  <c r="BE218"/>
  <c r="E85"/>
  <c r="BE147"/>
  <c r="BE156"/>
  <c r="BE157"/>
  <c r="BE166"/>
  <c r="BE188"/>
  <c r="BE191"/>
  <c r="BE194"/>
  <c r="BE198"/>
  <c r="BE203"/>
  <c r="BE204"/>
  <c r="BE173"/>
  <c r="BE179"/>
  <c r="BE200"/>
  <c r="BE216"/>
  <c r="BE217"/>
  <c r="BE153"/>
  <c r="BE154"/>
  <c r="BE155"/>
  <c r="BE158"/>
  <c r="BE165"/>
  <c r="BE207"/>
  <c r="BE209"/>
  <c r="BE205"/>
  <c r="BE215"/>
  <c i="6" r="F129"/>
  <c r="BE136"/>
  <c r="J129"/>
  <c r="BE140"/>
  <c r="BE142"/>
  <c i="5" r="BK136"/>
  <c r="J136"/>
  <c r="J97"/>
  <c i="6" r="J89"/>
  <c r="BE148"/>
  <c r="BE150"/>
  <c r="E85"/>
  <c r="BE135"/>
  <c r="BE137"/>
  <c r="BE139"/>
  <c r="BE144"/>
  <c r="BE145"/>
  <c r="BE138"/>
  <c r="BE152"/>
  <c i="5" r="BK214"/>
  <c r="J214"/>
  <c r="J103"/>
  <c r="J132"/>
  <c r="BE142"/>
  <c r="BE162"/>
  <c r="BE171"/>
  <c r="BE192"/>
  <c r="BE193"/>
  <c r="BE207"/>
  <c r="BE208"/>
  <c r="E125"/>
  <c r="BE197"/>
  <c r="BE216"/>
  <c r="BE217"/>
  <c r="F132"/>
  <c r="BE185"/>
  <c r="BE140"/>
  <c r="BE160"/>
  <c r="BE189"/>
  <c r="BE190"/>
  <c r="BE195"/>
  <c r="BE206"/>
  <c r="BE211"/>
  <c r="J129"/>
  <c r="BE138"/>
  <c r="BE146"/>
  <c r="BE150"/>
  <c r="BE174"/>
  <c r="BE180"/>
  <c r="BE194"/>
  <c r="BE198"/>
  <c r="BE203"/>
  <c r="BE220"/>
  <c r="BE154"/>
  <c r="BE168"/>
  <c r="BE179"/>
  <c r="BE191"/>
  <c r="BE209"/>
  <c r="BE210"/>
  <c i="4" r="J134"/>
  <c r="J98"/>
  <c i="5" r="BE139"/>
  <c r="BE184"/>
  <c r="BE165"/>
  <c r="BE213"/>
  <c i="4" r="E122"/>
  <c r="J126"/>
  <c r="BE139"/>
  <c r="J129"/>
  <c r="BE135"/>
  <c r="BE145"/>
  <c r="BE148"/>
  <c r="BE152"/>
  <c i="3" r="BK136"/>
  <c r="BK135"/>
  <c r="J135"/>
  <c r="J96"/>
  <c r="J30"/>
  <c i="4" r="BE138"/>
  <c r="BE140"/>
  <c r="BE142"/>
  <c r="BE136"/>
  <c r="BE137"/>
  <c r="BE144"/>
  <c r="BE150"/>
  <c r="F92"/>
  <c i="3" r="J89"/>
  <c r="J92"/>
  <c r="BE160"/>
  <c r="BE179"/>
  <c r="BE189"/>
  <c r="BE211"/>
  <c r="BE214"/>
  <c r="BE215"/>
  <c r="BE217"/>
  <c r="BE225"/>
  <c r="BE230"/>
  <c r="BE234"/>
  <c r="E125"/>
  <c r="BE147"/>
  <c r="BE156"/>
  <c r="BE175"/>
  <c r="BE176"/>
  <c r="BE205"/>
  <c r="BE237"/>
  <c r="BE238"/>
  <c r="BE250"/>
  <c r="BE167"/>
  <c r="BE184"/>
  <c r="BE187"/>
  <c r="BE201"/>
  <c r="BE212"/>
  <c i="2" r="BK133"/>
  <c r="J133"/>
  <c r="J97"/>
  <c i="3" r="F132"/>
  <c r="BE158"/>
  <c r="BE164"/>
  <c r="BE198"/>
  <c r="BE209"/>
  <c r="BE210"/>
  <c r="BE216"/>
  <c r="BE219"/>
  <c r="BE221"/>
  <c r="BE227"/>
  <c r="BE248"/>
  <c r="BE138"/>
  <c r="BE140"/>
  <c r="BE151"/>
  <c r="BE173"/>
  <c r="BE192"/>
  <c r="BE200"/>
  <c r="BE206"/>
  <c r="BE208"/>
  <c r="BE220"/>
  <c r="BE154"/>
  <c r="BE171"/>
  <c r="BE177"/>
  <c r="BE181"/>
  <c r="BE195"/>
  <c r="BE223"/>
  <c r="BE232"/>
  <c r="BE144"/>
  <c r="BE178"/>
  <c r="BE207"/>
  <c r="BE229"/>
  <c r="BE226"/>
  <c r="BE241"/>
  <c r="BE243"/>
  <c r="BE245"/>
  <c r="BE246"/>
  <c i="2" r="J126"/>
  <c r="J129"/>
  <c r="E122"/>
  <c r="BE135"/>
  <c r="BE136"/>
  <c r="BE144"/>
  <c r="BE145"/>
  <c r="BE149"/>
  <c r="F92"/>
  <c r="BE140"/>
  <c r="BE142"/>
  <c r="BE153"/>
  <c r="BE138"/>
  <c r="BE139"/>
  <c r="BE137"/>
  <c r="BE151"/>
  <c r="F36"/>
  <c i="1" r="BA95"/>
  <c i="3" r="F39"/>
  <c i="1" r="BD96"/>
  <c i="7" r="F36"/>
  <c i="1" r="BA100"/>
  <c i="6" r="F36"/>
  <c i="1" r="BA99"/>
  <c i="2" r="J36"/>
  <c i="1" r="AW95"/>
  <c i="4" r="J36"/>
  <c i="1" r="AW97"/>
  <c i="4" r="F36"/>
  <c i="1" r="BA97"/>
  <c i="5" r="J36"/>
  <c i="1" r="AW98"/>
  <c i="6" r="F39"/>
  <c i="1" r="BD99"/>
  <c i="2" r="F38"/>
  <c i="1" r="BC95"/>
  <c i="3" r="J114"/>
  <c r="BE114"/>
  <c r="F35"/>
  <c i="1" r="AZ96"/>
  <c i="4" r="F37"/>
  <c i="1" r="BB97"/>
  <c i="4" r="F39"/>
  <c i="1" r="BD97"/>
  <c i="5" r="F37"/>
  <c i="1" r="BB98"/>
  <c i="6" r="F38"/>
  <c i="1" r="BC99"/>
  <c i="2" r="F37"/>
  <c i="1" r="BB95"/>
  <c i="3" r="F37"/>
  <c i="1" r="BB96"/>
  <c i="5" r="F36"/>
  <c i="1" r="BA98"/>
  <c i="7" r="F37"/>
  <c i="1" r="BB100"/>
  <c i="2" r="F39"/>
  <c i="1" r="BD95"/>
  <c i="3" r="J36"/>
  <c i="1" r="AW96"/>
  <c i="4" r="F38"/>
  <c i="1" r="BC97"/>
  <c i="6" r="F37"/>
  <c i="1" r="BB99"/>
  <c i="7" r="F38"/>
  <c i="1" r="BC100"/>
  <c i="3" r="F38"/>
  <c i="1" r="BC96"/>
  <c i="5" r="F38"/>
  <c i="1" r="BC98"/>
  <c i="7" r="F39"/>
  <c i="1" r="BD100"/>
  <c i="3" r="F36"/>
  <c i="1" r="BA96"/>
  <c i="5" r="F39"/>
  <c i="1" r="BD98"/>
  <c i="7" r="J36"/>
  <c i="1" r="AW100"/>
  <c i="6" r="J36"/>
  <c i="1" r="AW99"/>
  <c i="7" l="1" r="R134"/>
  <c r="R133"/>
  <c i="2" r="T133"/>
  <c r="T132"/>
  <c i="5" r="R136"/>
  <c r="R135"/>
  <c i="2" r="P133"/>
  <c r="P132"/>
  <c i="1" r="AU95"/>
  <c i="6" r="T133"/>
  <c r="T132"/>
  <c i="5" r="P136"/>
  <c r="P135"/>
  <c i="1" r="AU98"/>
  <c i="3" r="T136"/>
  <c r="T135"/>
  <c i="2" r="R133"/>
  <c r="R132"/>
  <c i="7" r="T134"/>
  <c r="T133"/>
  <c i="4" r="BK133"/>
  <c r="BK132"/>
  <c r="J132"/>
  <c r="J96"/>
  <c r="J30"/>
  <c i="3" r="R136"/>
  <c r="R135"/>
  <c i="4" r="P133"/>
  <c r="P132"/>
  <c i="1" r="AU97"/>
  <c i="7" r="BK134"/>
  <c r="BK133"/>
  <c r="J133"/>
  <c r="J96"/>
  <c r="J30"/>
  <c i="6" r="BK132"/>
  <c r="J132"/>
  <c r="J96"/>
  <c r="J30"/>
  <c i="5" r="BK135"/>
  <c r="J135"/>
  <c r="J96"/>
  <c r="J30"/>
  <c i="3" r="J136"/>
  <c r="J97"/>
  <c i="2" r="BK132"/>
  <c r="J132"/>
  <c r="J96"/>
  <c r="J30"/>
  <c i="1" r="BD94"/>
  <c r="W33"/>
  <c i="7" r="J112"/>
  <c r="BE112"/>
  <c r="F35"/>
  <c i="1" r="AZ100"/>
  <c r="BA94"/>
  <c r="W30"/>
  <c i="3" r="J35"/>
  <c i="1" r="AV96"/>
  <c r="AT96"/>
  <c i="3" r="J108"/>
  <c r="J31"/>
  <c r="J32"/>
  <c i="1" r="AG96"/>
  <c r="BC94"/>
  <c r="W32"/>
  <c i="4" r="J111"/>
  <c r="J105"/>
  <c r="J113"/>
  <c i="1" r="BB94"/>
  <c r="AX94"/>
  <c i="5" r="J114"/>
  <c r="J108"/>
  <c r="J116"/>
  <c i="6" r="J111"/>
  <c r="J105"/>
  <c r="J31"/>
  <c r="J32"/>
  <c i="1" r="AG99"/>
  <c i="2" r="J111"/>
  <c r="J105"/>
  <c r="J31"/>
  <c r="J32"/>
  <c i="1" r="AG95"/>
  <c i="4" l="1" r="BE111"/>
  <c r="J31"/>
  <c i="7" r="J134"/>
  <c r="J97"/>
  <c i="4" r="J133"/>
  <c r="J97"/>
  <c i="6" r="BE111"/>
  <c i="5" r="J31"/>
  <c r="BE114"/>
  <c i="3" r="J41"/>
  <c i="2" r="BE111"/>
  <c i="1" r="AN96"/>
  <c r="AU94"/>
  <c i="4" r="J32"/>
  <c i="1" r="AG97"/>
  <c i="3" r="J116"/>
  <c i="5" r="J32"/>
  <c i="1" r="AG98"/>
  <c i="5" r="F35"/>
  <c i="1" r="AZ98"/>
  <c i="7" r="J35"/>
  <c i="1" r="AV100"/>
  <c r="AT100"/>
  <c i="2" r="J113"/>
  <c i="5" r="J35"/>
  <c i="1" r="AV98"/>
  <c r="AT98"/>
  <c i="4" r="F35"/>
  <c i="1" r="AZ97"/>
  <c i="7" r="J106"/>
  <c r="J31"/>
  <c r="J32"/>
  <c i="1" r="AG100"/>
  <c r="AN100"/>
  <c i="2" r="J35"/>
  <c i="1" r="AV95"/>
  <c r="AT95"/>
  <c r="AN95"/>
  <c r="AW94"/>
  <c r="AK30"/>
  <c r="AY94"/>
  <c i="2" r="F35"/>
  <c i="1" r="AZ95"/>
  <c i="6" r="F35"/>
  <c i="1" r="AZ99"/>
  <c i="4" r="J35"/>
  <c i="1" r="AV97"/>
  <c r="AT97"/>
  <c i="6" r="J35"/>
  <c i="1" r="AV99"/>
  <c r="AT99"/>
  <c i="6" r="J113"/>
  <c i="1" r="W31"/>
  <c i="7" l="1" r="J41"/>
  <c i="6" r="J41"/>
  <c i="5" r="J41"/>
  <c i="4" r="J41"/>
  <c i="2" r="J41"/>
  <c i="1" r="AN97"/>
  <c r="AN98"/>
  <c r="AN99"/>
  <c r="AG94"/>
  <c r="AK26"/>
  <c i="7" r="J114"/>
  <c i="1"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<sst xmlns="http://schemas.openxmlformats.org/spreadsheetml/2006/main">
  <si>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</si>
  <si>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</si>
  <si>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</si>
  <si>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</si>
  <si>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</si>
  <si>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{02fcbaac-20c2-493d-8d00-d805c7ed1bcd}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</si>
  <si>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</si>
  <si>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</si>
  <si>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</si>
  <si>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</si>
  <si>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</si>
  <si>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</si>
  <si>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</si>
  <si>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</si>
  <si>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U-202201001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</si>
  <si>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</si>
  <si>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</si>
  <si>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C6, C14 a C15 v k.ú. Nákří</t>
  </si>
  <si>
    <t>KSO:</t>
  </si>
  <si>
    <t>CC-CZ:</t>
  </si>
  <si>
    <t>Místo:</t>
  </si>
  <si>
    <t>k.ú. Nákří</t>
  </si>
  <si>
    <t>Datum:</t>
  </si>
  <si>
    <t>10. 1. 2022</t>
  </si>
  <si>
    <t>Zadavatel:</t>
  </si>
  <si>
    <t>IČ:</t>
  </si>
  <si>
    <t>Státní pozemkový úřad, Rudolfovská tř.493/80,ČB</t>
  </si>
  <si>
    <t>DIČ:</t>
  </si>
  <si>
    <t>Uchazeč:</t>
  </si>
  <si>
    <t>Vyplň údaj</t>
  </si>
  <si>
    <t>Projektant:</t>
  </si>
  <si>
    <t>Ing. Josef Sauko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</si>
  <si>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</si>
  <si>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</si>
  <si>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</si>
  <si>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</si>
  <si>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</si>
  <si>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</si>
  <si>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</si>
  <si>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</si>
  <si>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</si>
  <si>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</si>
  <si>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</si>
  <si>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</si>
  <si>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</si>
  <si>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</si>
  <si>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</si>
  <si>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</si>
  <si>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</si>
  <si>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</si>
  <si>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</si>
  <si>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</si>
  <si>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</si>
  <si>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</si>
  <si>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</si>
  <si>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</si>
  <si>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</si>
  <si>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</si>
  <si>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</si>
  <si>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</si>
  <si>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</si>
  <si>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</si>
  <si>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</si>
  <si>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</si>
  <si>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</si>
  <si>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</si>
  <si>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</si>
  <si>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</si>
  <si>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</si>
  <si>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</si>
  <si>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</si>
  <si>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</si>
  <si>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</si>
  <si>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</si>
  <si>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</si>
  <si>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</si>
  <si>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</si>
  <si>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</si>
  <si>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</si>
  <si>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</si>
  <si>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</si>
  <si>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</si>
  <si>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VRN -01 - Polní cesty C6</t>
  </si>
  <si>
    <t>STA</t>
  </si>
  <si>
    <t>1</t>
  </si>
  <si>
    <t>{0f6de8b1-30e3-4587-b508-a0d6f15f29e0}</t>
  </si>
  <si>
    <t>2</t>
  </si>
  <si>
    <t>02</t>
  </si>
  <si>
    <t xml:space="preserve">SO101 - VPC č.C6 - Polní cesta  C6 - stavební část</t>
  </si>
  <si>
    <t>{11e619e3-8103-45b7-ae34-d879a185d45d}</t>
  </si>
  <si>
    <t>03</t>
  </si>
  <si>
    <t>VRN -02 - VP C č.14 - Polní cesty C14</t>
  </si>
  <si>
    <t>{bb04b70d-7504-4c31-b715-1663bf1e4ea2}</t>
  </si>
  <si>
    <t>04</t>
  </si>
  <si>
    <t xml:space="preserve">SO 102 VPC č. C14- Polní cesta  C14 - stavební část</t>
  </si>
  <si>
    <t>{e59fb63d-7730-4381-9b8b-b6ad24237885}</t>
  </si>
  <si>
    <t>05</t>
  </si>
  <si>
    <t>VRN -03 - VP C č.15 - Polní cesty C15</t>
  </si>
  <si>
    <t>{9b41633c-439a-41c2-98ba-24ebe369a683}</t>
  </si>
  <si>
    <t>06</t>
  </si>
  <si>
    <t>SO 103 VPC č. C15- Polní cesta C15 - stavební část</t>
  </si>
  <si>
    <t>{b0524dc6-fb47-4c3b-a05f-975ff8edc166}</t>
  </si>
  <si>
    <t>KRYCÍ LIST SOUPISU PRACÍ</t>
  </si>
  <si>
    <t>Objekt:</t>
  </si>
  <si>
    <t>01 - VRN -01 - Polní cesty C6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</si>
  <si>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</si>
  <si>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</si>
  <si>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</si>
  <si>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</si>
  <si>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</si>
  <si>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</si>
  <si>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</si>
  <si>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</si>
  <si>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</si>
  <si>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</si>
  <si>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</si>
  <si>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</si>
  <si>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</si>
  <si>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</si>
  <si>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</si>
  <si>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</si>
  <si>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</si>
  <si>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</si>
  <si>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</si>
  <si>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</si>
  <si>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</si>
  <si>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</si>
  <si>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</si>
  <si>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</si>
  <si>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</si>
  <si>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</si>
  <si>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</si>
  <si>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</si>
  <si>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</si>
  <si>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</si>
  <si>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</si>
  <si>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</si>
  <si>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</si>
  <si>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</si>
  <si>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</si>
  <si>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</si>
  <si>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</si>
  <si>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</si>
  <si>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</si>
  <si>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</si>
  <si>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</si>
  <si>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</si>
  <si>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</si>
  <si>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</si>
  <si>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Kč</t>
  </si>
  <si>
    <t>1024</t>
  </si>
  <si>
    <t>-421092742</t>
  </si>
  <si>
    <t>012203000</t>
  </si>
  <si>
    <t>Geodetické práce při provádění stavby</t>
  </si>
  <si>
    <t>508131255</t>
  </si>
  <si>
    <t>3</t>
  </si>
  <si>
    <t>012303000</t>
  </si>
  <si>
    <t>Geodetické práce po výstavbě</t>
  </si>
  <si>
    <t>-1865333231</t>
  </si>
  <si>
    <t>4</t>
  </si>
  <si>
    <t>013203000</t>
  </si>
  <si>
    <t xml:space="preserve">Dokumentace stavby bez rozlišení - doklady požadované k předání a  převzetí díla</t>
  </si>
  <si>
    <t>-355160381</t>
  </si>
  <si>
    <t>013254000</t>
  </si>
  <si>
    <t>Dokumentace skutečného provedení stavby</t>
  </si>
  <si>
    <t>-1803462850</t>
  </si>
  <si>
    <t>6</t>
  </si>
  <si>
    <t>013294000</t>
  </si>
  <si>
    <t>Ostatní dokumentace - fotodokumentace</t>
  </si>
  <si>
    <t>-1952499893</t>
  </si>
  <si>
    <t>VRN3</t>
  </si>
  <si>
    <t>7</t>
  </si>
  <si>
    <t>030001000</t>
  </si>
  <si>
    <t>263441234</t>
  </si>
  <si>
    <t>VRN4</t>
  </si>
  <si>
    <t>Inženýrská činnost</t>
  </si>
  <si>
    <t>8</t>
  </si>
  <si>
    <t>040001000</t>
  </si>
  <si>
    <t>Inženýrská činnost- účast geologa</t>
  </si>
  <si>
    <t>884564707</t>
  </si>
  <si>
    <t>9</t>
  </si>
  <si>
    <t>043154000</t>
  </si>
  <si>
    <t>Zkoušky hutnicí</t>
  </si>
  <si>
    <t>soubor</t>
  </si>
  <si>
    <t>2108256963</t>
  </si>
  <si>
    <t>VV</t>
  </si>
  <si>
    <t>"1.úsek"16</t>
  </si>
  <si>
    <t>"2.úsek"26</t>
  </si>
  <si>
    <t>Součet</t>
  </si>
  <si>
    <t>10</t>
  </si>
  <si>
    <t>045002000</t>
  </si>
  <si>
    <t>Kompletační a koordinační činnost</t>
  </si>
  <si>
    <t>-1445070610</t>
  </si>
  <si>
    <t>VRN6</t>
  </si>
  <si>
    <t>11</t>
  </si>
  <si>
    <t>065002000</t>
  </si>
  <si>
    <t>Mimostaveništní doprava materiálů</t>
  </si>
  <si>
    <t>1620504864</t>
  </si>
  <si>
    <t>VRN7</t>
  </si>
  <si>
    <t>12</t>
  </si>
  <si>
    <t>070001000</t>
  </si>
  <si>
    <t>Provozní vlivy - provizorní přechodné dopravní značení včetně zajištění pěší dopravy přes staveniště</t>
  </si>
  <si>
    <t>-404037147</t>
  </si>
  <si>
    <t xml:space="preserve">02 - SO101 - VPC č.C6 - Polní cesta  C6 - stavební část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</si>
  <si>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</si>
  <si>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</si>
  <si>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</si>
  <si>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</si>
  <si>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</si>
  <si>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</si>
  <si>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</si>
  <si>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</si>
  <si>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</si>
  <si>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</si>
  <si>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</si>
  <si>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</si>
  <si>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123152107</t>
  </si>
  <si>
    <t>Vykopávky zářezů na suchu v hornině třídy těžitelnosti I, skupiny 1 a 2 objem přes 5000 m3 strojně</t>
  </si>
  <si>
    <t>m3</t>
  </si>
  <si>
    <t>CS ÚRS 2022 01</t>
  </si>
  <si>
    <t>777420006</t>
  </si>
  <si>
    <t>4700*1*0,5</t>
  </si>
  <si>
    <t>123252107</t>
  </si>
  <si>
    <t>Vykopávky zářezů na suchu v hornině třídy těžitelnosti I, skupiny 3 objem přes 5000 m3 strojně</t>
  </si>
  <si>
    <t>-892402290</t>
  </si>
  <si>
    <t>5000*1</t>
  </si>
  <si>
    <t>162351104</t>
  </si>
  <si>
    <t>Vodorovné přemístění přes 500 do 1000 m výkopku/sypaniny z horniny třídy těžitelnosti I skupiny 1 až 3</t>
  </si>
  <si>
    <t>213156296</t>
  </si>
  <si>
    <t>1650*0,25*0,1</t>
  </si>
  <si>
    <t>162751117</t>
  </si>
  <si>
    <t>Vodorovné přemístění přes 9 000 do 10000 m výkopku/sypaniny z horniny třídy těžitelnosti I skupiny 1 až 3</t>
  </si>
  <si>
    <t>1027009774</t>
  </si>
  <si>
    <t>4700*1</t>
  </si>
  <si>
    <t>167151101</t>
  </si>
  <si>
    <t>Nakládání výkopku z hornin třídy těžitelnosti I, skupiny 1 až 3 do 100 m3</t>
  </si>
  <si>
    <t>1824326222</t>
  </si>
  <si>
    <t>171151112</t>
  </si>
  <si>
    <t>Uložení sypaniny z hornin nesoudržných kamenitých do násypů zhutněných strojně</t>
  </si>
  <si>
    <t>102136877</t>
  </si>
  <si>
    <t>3*0,5*0,5*2</t>
  </si>
  <si>
    <t>M</t>
  </si>
  <si>
    <t>58343872</t>
  </si>
  <si>
    <t>kamenivo drcené hrubé frakce 8/16</t>
  </si>
  <si>
    <t>t</t>
  </si>
  <si>
    <t>-403583310</t>
  </si>
  <si>
    <t>1,5*1,8 'Přepočtené koeficientem množství</t>
  </si>
  <si>
    <t>171201231</t>
  </si>
  <si>
    <t>Poplatek za uložení zeminy a kamení na recyklační skládce (skládkovné) kód odpadu 17 05 04</t>
  </si>
  <si>
    <t>1737644165</t>
  </si>
  <si>
    <t>9700*2 'Přepočtené koeficientem množství</t>
  </si>
  <si>
    <t>171251201</t>
  </si>
  <si>
    <t>Uložení sypaniny na skládky nebo meziskládky</t>
  </si>
  <si>
    <t>1842562235</t>
  </si>
  <si>
    <t>175151201</t>
  </si>
  <si>
    <t>Obsypání objektu nad přilehlým původním terénem sypaninou bez prohození, uloženou do 3 m strojně</t>
  </si>
  <si>
    <t>99625410</t>
  </si>
  <si>
    <t>181951112</t>
  </si>
  <si>
    <t>Úprava pláně v hornině třídy těžitelnosti I, skupiny 1 až 3 se zhutněním strojně</t>
  </si>
  <si>
    <t>m2</t>
  </si>
  <si>
    <t>-8650357</t>
  </si>
  <si>
    <t>8860+120</t>
  </si>
  <si>
    <t>0,3*(750+1350)</t>
  </si>
  <si>
    <t>183151113</t>
  </si>
  <si>
    <t>Hloubení jam pro výsadbu dřevin strojně v rovině nebo ve svahu do 1:5 objem jamky do 0,50 m3</t>
  </si>
  <si>
    <t>kus</t>
  </si>
  <si>
    <t>-266801086</t>
  </si>
  <si>
    <t>89</t>
  </si>
  <si>
    <t>13</t>
  </si>
  <si>
    <t>184102114</t>
  </si>
  <si>
    <t>Výsadba dřeviny s balem D do 0,5 m do jamky se zalitím v rovině a svahu do 1:5</t>
  </si>
  <si>
    <t>-1026217714</t>
  </si>
  <si>
    <t>14</t>
  </si>
  <si>
    <t>02650381.M01</t>
  </si>
  <si>
    <t>trnka obecná 150-200cm</t>
  </si>
  <si>
    <t>-1281875965</t>
  </si>
  <si>
    <t>02650381.M02</t>
  </si>
  <si>
    <t>jeřáb ptačí 150-200cm</t>
  </si>
  <si>
    <t>-1370055208</t>
  </si>
  <si>
    <t>16</t>
  </si>
  <si>
    <t>02650381.M03</t>
  </si>
  <si>
    <t>líska obecná</t>
  </si>
  <si>
    <t>-263641105</t>
  </si>
  <si>
    <t>17</t>
  </si>
  <si>
    <t>02650381.M04</t>
  </si>
  <si>
    <t>hloh jednosemmený</t>
  </si>
  <si>
    <t>1422837677</t>
  </si>
  <si>
    <t>18</t>
  </si>
  <si>
    <t>184215132</t>
  </si>
  <si>
    <t>Ukotvení kmene dřevin třemi kůly D do 0,1 m délky do 2 m</t>
  </si>
  <si>
    <t>-307736917</t>
  </si>
  <si>
    <t>40</t>
  </si>
  <si>
    <t>19</t>
  </si>
  <si>
    <t>60591253</t>
  </si>
  <si>
    <t>kůl vyvazovací dřevěný impregnovaný D 8cm dl 2m</t>
  </si>
  <si>
    <t>1984277366</t>
  </si>
  <si>
    <t>40*3 'Přepočtené koeficientem množství</t>
  </si>
  <si>
    <t>20</t>
  </si>
  <si>
    <t>184501121</t>
  </si>
  <si>
    <t>Zhotovení obalu z juty v jedné vrstvě v rovině a svahu do 1:5</t>
  </si>
  <si>
    <t>596483017</t>
  </si>
  <si>
    <t>40*2*1</t>
  </si>
  <si>
    <t>Zakládání</t>
  </si>
  <si>
    <t>212752101</t>
  </si>
  <si>
    <t>Trativod z drenážních trubek korugovaných PE-HD SN 4 perforace 360° včetně lože otevřený výkop DN 100 pro liniové stavby</t>
  </si>
  <si>
    <t>m</t>
  </si>
  <si>
    <t>646549408</t>
  </si>
  <si>
    <t>2100</t>
  </si>
  <si>
    <t>22</t>
  </si>
  <si>
    <t>213141112</t>
  </si>
  <si>
    <t>Zřízení vrstvy z geotextilie v rovině nebo ve sklonu do 1:5 š do 6 m</t>
  </si>
  <si>
    <t>1085649005</t>
  </si>
  <si>
    <t>747*5,5+1295*6</t>
  </si>
  <si>
    <t>23</t>
  </si>
  <si>
    <t>69311081</t>
  </si>
  <si>
    <t>geotextilie netkaná separační, ochranná, filtrační, drenážní PES 300g/m2</t>
  </si>
  <si>
    <t>-1281316547</t>
  </si>
  <si>
    <t>11878,5*1,1845 'Přepočtené koeficientem množství</t>
  </si>
  <si>
    <t>Vodorovné konstrukce</t>
  </si>
  <si>
    <t>24</t>
  </si>
  <si>
    <t>463215111</t>
  </si>
  <si>
    <t>Rovnanina z lomového kamene netříděného</t>
  </si>
  <si>
    <t>1440657708</t>
  </si>
  <si>
    <t>83*0,3</t>
  </si>
  <si>
    <t>Komunikace pozemní</t>
  </si>
  <si>
    <t>25</t>
  </si>
  <si>
    <t>564771111</t>
  </si>
  <si>
    <t>Podklad z kameniva hrubého drceného vel. 32-63 mm plochy přes 100 m2 tl 250 mm</t>
  </si>
  <si>
    <t>935919354</t>
  </si>
  <si>
    <t>5000*4</t>
  </si>
  <si>
    <t>26</t>
  </si>
  <si>
    <t>564851111</t>
  </si>
  <si>
    <t>Podklad ze štěrkodrtě ŠD plochy přes 100 m2 tl 150 mm</t>
  </si>
  <si>
    <t>1048715880</t>
  </si>
  <si>
    <t>27</t>
  </si>
  <si>
    <t>564861111</t>
  </si>
  <si>
    <t>Podklad ze štěrkodrtě ŠD tl 200 mm</t>
  </si>
  <si>
    <t>322405804</t>
  </si>
  <si>
    <t>8860</t>
  </si>
  <si>
    <t>120</t>
  </si>
  <si>
    <t>28</t>
  </si>
  <si>
    <t>564931412</t>
  </si>
  <si>
    <t>Podklad z asfaltového recyklátu plochy přes 100 m2 tl 100 mm</t>
  </si>
  <si>
    <t>-1801156665</t>
  </si>
  <si>
    <t>29</t>
  </si>
  <si>
    <t>564952111</t>
  </si>
  <si>
    <t>Podklad z mechanicky zpevněného kameniva MZK tl 150 mm</t>
  </si>
  <si>
    <t>-641839621</t>
  </si>
  <si>
    <t>30</t>
  </si>
  <si>
    <t>569831111</t>
  </si>
  <si>
    <t>Zpevnění krajnic štěrkodrtí tl 100 mm</t>
  </si>
  <si>
    <t>-870195179</t>
  </si>
  <si>
    <t>31</t>
  </si>
  <si>
    <t>573111111</t>
  </si>
  <si>
    <t>Postřik živičný infiltrační s posypem z asfaltu množství 0,60 kg/m2</t>
  </si>
  <si>
    <t>1397466371</t>
  </si>
  <si>
    <t>32</t>
  </si>
  <si>
    <t>573211108</t>
  </si>
  <si>
    <t>Postřik živičný spojovací z asfaltu v množství 0,40 kg/m2</t>
  </si>
  <si>
    <t>1253874793</t>
  </si>
  <si>
    <t>33</t>
  </si>
  <si>
    <t>597661112</t>
  </si>
  <si>
    <t>Rigol dlážděný do lože z betonu tl 100 mm z dlažebních kostek velkých</t>
  </si>
  <si>
    <t>-152049431</t>
  </si>
  <si>
    <t>34</t>
  </si>
  <si>
    <t>599141111</t>
  </si>
  <si>
    <t>Vyplnění spár mezi silničními dílci živičnou zálivkou</t>
  </si>
  <si>
    <t>655881523</t>
  </si>
  <si>
    <t>35</t>
  </si>
  <si>
    <t>599432111</t>
  </si>
  <si>
    <t>Vyplnění spár dlažby z lomového kamene drobným kamenivem</t>
  </si>
  <si>
    <t>2007427436</t>
  </si>
  <si>
    <t>Trubní vedení</t>
  </si>
  <si>
    <t>36</t>
  </si>
  <si>
    <t>850265121</t>
  </si>
  <si>
    <t>Výřez nebo výsek na potrubí z trub litinových tlakových nebo plastických hmot DN 100</t>
  </si>
  <si>
    <t>1261735281</t>
  </si>
  <si>
    <t>37</t>
  </si>
  <si>
    <t>31951004</t>
  </si>
  <si>
    <t xml:space="preserve">potrubní spojka jištěná proti posuvu hrdlo-příruba  DN 100</t>
  </si>
  <si>
    <t>CS ÚRS 2021 02</t>
  </si>
  <si>
    <t>1939745938</t>
  </si>
  <si>
    <t>38</t>
  </si>
  <si>
    <t>877355121</t>
  </si>
  <si>
    <t>Výřez a montáž tvarovek odbočných na potrubí z kanalizačních trub z PVC DN 200</t>
  </si>
  <si>
    <t>-485491820</t>
  </si>
  <si>
    <t>39</t>
  </si>
  <si>
    <t>27322510</t>
  </si>
  <si>
    <t>těsnění přírubové pryžové DN 100</t>
  </si>
  <si>
    <t>1401218974</t>
  </si>
  <si>
    <t>Ostatní konstrukce a práce, bourání</t>
  </si>
  <si>
    <t>912211131</t>
  </si>
  <si>
    <t>Montáž směrového sloupku plastového pružného (balisety) přišroubováním k podkladu</t>
  </si>
  <si>
    <t>-1005022176</t>
  </si>
  <si>
    <t>41</t>
  </si>
  <si>
    <t>56288000</t>
  </si>
  <si>
    <t>sloupek plastový baliseta</t>
  </si>
  <si>
    <t>25421171</t>
  </si>
  <si>
    <t>42</t>
  </si>
  <si>
    <t>919411111</t>
  </si>
  <si>
    <t>Čelo propustku z betonu prostého pro propustek z trub DN 300 až 500</t>
  </si>
  <si>
    <t>1432371715</t>
  </si>
  <si>
    <t>2+2</t>
  </si>
  <si>
    <t>43</t>
  </si>
  <si>
    <t>919521120</t>
  </si>
  <si>
    <t>Zřízení silničního propustku z trub betonových nebo ŽB DN 400</t>
  </si>
  <si>
    <t>631540416</t>
  </si>
  <si>
    <t>6+7</t>
  </si>
  <si>
    <t>44</t>
  </si>
  <si>
    <t>59222022</t>
  </si>
  <si>
    <t>trouba ŽB hrdlová DN 400</t>
  </si>
  <si>
    <t>-20802486</t>
  </si>
  <si>
    <t>45</t>
  </si>
  <si>
    <t>919735112</t>
  </si>
  <si>
    <t>Řezání stávajícího živičného krytu hl do 100 mm</t>
  </si>
  <si>
    <t>1374427698</t>
  </si>
  <si>
    <t>46</t>
  </si>
  <si>
    <t>938902151</t>
  </si>
  <si>
    <t>Čistění příkopů strojně příkopovou frézou š dna do 400 mm</t>
  </si>
  <si>
    <t>-1688017295</t>
  </si>
  <si>
    <t>1720</t>
  </si>
  <si>
    <t>47</t>
  </si>
  <si>
    <t>938902441</t>
  </si>
  <si>
    <t>Čištění propustků strojně tlakovou vodou D do 500 mm při tl nánosu přes 75% DN</t>
  </si>
  <si>
    <t>-1301157530</t>
  </si>
  <si>
    <t>48</t>
  </si>
  <si>
    <t>966008111</t>
  </si>
  <si>
    <t>Bourání trubního propustku do DN 300</t>
  </si>
  <si>
    <t>-1241504596</t>
  </si>
  <si>
    <t>997</t>
  </si>
  <si>
    <t>Přesun sutě</t>
  </si>
  <si>
    <t>49</t>
  </si>
  <si>
    <t>997221551</t>
  </si>
  <si>
    <t>Vodorovná doprava suti ze sypkých materiálů do 1 km</t>
  </si>
  <si>
    <t>-1747619018</t>
  </si>
  <si>
    <t>306,613-2,259</t>
  </si>
  <si>
    <t>50</t>
  </si>
  <si>
    <t>997221559</t>
  </si>
  <si>
    <t>Příplatek ZKD 1 km u vodorovné dopravy suti ze sypkých materiálů</t>
  </si>
  <si>
    <t>1189982715</t>
  </si>
  <si>
    <t>304,354</t>
  </si>
  <si>
    <t>304,354*9 'Přepočtené koeficientem množství</t>
  </si>
  <si>
    <t>51</t>
  </si>
  <si>
    <t>997221561</t>
  </si>
  <si>
    <t>Vodorovná doprava suti z kusových materiálů do 1 km</t>
  </si>
  <si>
    <t>1710833101</t>
  </si>
  <si>
    <t>52</t>
  </si>
  <si>
    <t>997221569</t>
  </si>
  <si>
    <t>Příplatek ZKD 1 km u vodorovné dopravy suti z kusových materiálů</t>
  </si>
  <si>
    <t>-674642403</t>
  </si>
  <si>
    <t>2,259</t>
  </si>
  <si>
    <t>2,259*9 'Přepočtené koeficientem množství</t>
  </si>
  <si>
    <t>53</t>
  </si>
  <si>
    <t>997221611</t>
  </si>
  <si>
    <t>Nakládání suti na dopravní prostředky pro vodorovnou dopravu</t>
  </si>
  <si>
    <t>-824660090</t>
  </si>
  <si>
    <t>54</t>
  </si>
  <si>
    <t>997221612</t>
  </si>
  <si>
    <t>Nakládání vybouraných hmot na dopravní prostředky pro vodorovnou dopravu</t>
  </si>
  <si>
    <t>588758620</t>
  </si>
  <si>
    <t>55</t>
  </si>
  <si>
    <t>997221861</t>
  </si>
  <si>
    <t>Poplatek za uložení stavebního odpadu na recyklační skládce (skládkovné) z prostého betonu pod kódem 17 01 01</t>
  </si>
  <si>
    <t>-1959788347</t>
  </si>
  <si>
    <t>56</t>
  </si>
  <si>
    <t>997221873</t>
  </si>
  <si>
    <t>Poplatek za uložení stavebního odpadu na recyklační skládce (skládkovné) zeminy a kamení zatříděného do Katalogu odpadů pod kódem 17 05 04</t>
  </si>
  <si>
    <t>119083174</t>
  </si>
  <si>
    <t>998</t>
  </si>
  <si>
    <t>Přesun hmot</t>
  </si>
  <si>
    <t>57</t>
  </si>
  <si>
    <t>998225111</t>
  </si>
  <si>
    <t>Přesun hmot pro pozemní komunikace s krytem z kamene, monolitickým betonovým nebo živičným</t>
  </si>
  <si>
    <t>1863043648</t>
  </si>
  <si>
    <t>19702,022*0,5 'Přepočtené koeficientem množství</t>
  </si>
  <si>
    <t>58</t>
  </si>
  <si>
    <t>998225194</t>
  </si>
  <si>
    <t>Příplatek k přesunu hmot pro pozemní komunikace s krytem z kamene, živičným, betonovým do 5000 m</t>
  </si>
  <si>
    <t>-479751075</t>
  </si>
  <si>
    <t>03 - VRN -02 - VP C č.14 - Polní cesty C14</t>
  </si>
  <si>
    <t>-1146540864</t>
  </si>
  <si>
    <t>1201432676</t>
  </si>
  <si>
    <t>-1577073716</t>
  </si>
  <si>
    <t>-1191913738</t>
  </si>
  <si>
    <t>240959633</t>
  </si>
  <si>
    <t>-22107531</t>
  </si>
  <si>
    <t>-606243258</t>
  </si>
  <si>
    <t>280664304</t>
  </si>
  <si>
    <t>-90684761</t>
  </si>
  <si>
    <t>-1622727257</t>
  </si>
  <si>
    <t>-451530020</t>
  </si>
  <si>
    <t>1366324701</t>
  </si>
  <si>
    <t xml:space="preserve">04 - SO 102 VPC č. C14- Polní cesta  C14 - stavební část</t>
  </si>
  <si>
    <t xml:space="preserve">    2 - Základy a zvláštní zakládání</t>
  </si>
  <si>
    <t xml:space="preserve">    5 - Komunikace</t>
  </si>
  <si>
    <t xml:space="preserve">    99 - Staveništní přesun hmot</t>
  </si>
  <si>
    <t>M - Práce a dodávky M</t>
  </si>
  <si>
    <t xml:space="preserve">    22-M - Montáže technologických zařízení pro dopravní stavby</t>
  </si>
  <si>
    <t xml:space="preserve">      NN - Přípojka NN</t>
  </si>
  <si>
    <t>112101102</t>
  </si>
  <si>
    <t>Odstranění stromů listnatých průměru kmene přes 300 do 500 mm</t>
  </si>
  <si>
    <t>-1953539964</t>
  </si>
  <si>
    <t>112251102</t>
  </si>
  <si>
    <t>Odstranění pařezů D přes 300 do 500 mm</t>
  </si>
  <si>
    <t>-1770550228</t>
  </si>
  <si>
    <t>-1887371228</t>
  </si>
  <si>
    <t>800*0,3</t>
  </si>
  <si>
    <t>1886256061</t>
  </si>
  <si>
    <t>800*0,7</t>
  </si>
  <si>
    <t>900*1</t>
  </si>
  <si>
    <t>"odtěžení:"800</t>
  </si>
  <si>
    <t>"výměna podloží:"900</t>
  </si>
  <si>
    <t>Mezisoučet</t>
  </si>
  <si>
    <t>1700*2</t>
  </si>
  <si>
    <t>Základy a zvláštní zakládání</t>
  </si>
  <si>
    <t>400</t>
  </si>
  <si>
    <t>Zřízení vrstvy z geotextilie v rovině nebo ve sklonu do 1:5 š přes 3 do 6 m</t>
  </si>
  <si>
    <t>6*350</t>
  </si>
  <si>
    <t>2085204832</t>
  </si>
  <si>
    <t>6*350*1,15</t>
  </si>
  <si>
    <t>Úprava pláně v hornině třídy těžitelnosti I skupiny 1 až 3 se zhutněním strojně</t>
  </si>
  <si>
    <t>0,3*400</t>
  </si>
  <si>
    <t>69311097</t>
  </si>
  <si>
    <t>geotextilie netkaná separační, filtrační, ochranná s převahou recyklovaných PES vláken 230g/m3</t>
  </si>
  <si>
    <t>-725563041</t>
  </si>
  <si>
    <t>2100*1,1</t>
  </si>
  <si>
    <t>Komunikace</t>
  </si>
  <si>
    <t>Podklad ze štěrkodrtě ŠD tl 150 mm</t>
  </si>
  <si>
    <t>"vozovka:"890</t>
  </si>
  <si>
    <t>"dlažba:"45</t>
  </si>
  <si>
    <t>"vozovka:"850</t>
  </si>
  <si>
    <t>565135121</t>
  </si>
  <si>
    <t>Asfaltový beton vrstva podkladní ACP 16 (obalované kamenivo OKS) tl 50 mm š přes 3 m</t>
  </si>
  <si>
    <t>569231111</t>
  </si>
  <si>
    <t>Zpevnění krajnic štěrkopískem nebo kamenivem těženým tl 100 mm</t>
  </si>
  <si>
    <t>571907111</t>
  </si>
  <si>
    <t>Posyp krytu kamenivem drceným nebo těženým přes 30 do 35 kg/m2</t>
  </si>
  <si>
    <t>60</t>
  </si>
  <si>
    <t>573231107</t>
  </si>
  <si>
    <t>Postřik živičný spojovací ze silniční emulze v množství 0,40 kg/m2</t>
  </si>
  <si>
    <t>62</t>
  </si>
  <si>
    <t>577134121</t>
  </si>
  <si>
    <t>Asfaltový beton vrstva obrusná ACO 11 (ABS) tř. I tl 40 mm š přes 3 m z nemodifikovaného asfaltu</t>
  </si>
  <si>
    <t>64</t>
  </si>
  <si>
    <t>591141111</t>
  </si>
  <si>
    <t>Kladení dlažby z kostek velkých z kamene na MC tl 50 mm</t>
  </si>
  <si>
    <t>66</t>
  </si>
  <si>
    <t>58381008</t>
  </si>
  <si>
    <t>kostka dlažební žula velká 15/17</t>
  </si>
  <si>
    <t>215054419</t>
  </si>
  <si>
    <t>45*1,15</t>
  </si>
  <si>
    <t>68</t>
  </si>
  <si>
    <t>70</t>
  </si>
  <si>
    <t>"sjezdy:"18</t>
  </si>
  <si>
    <t>564661111</t>
  </si>
  <si>
    <t>Podklad z kameniva hrubého drceného vel. 63-125 mm tl 200 mm</t>
  </si>
  <si>
    <t>72</t>
  </si>
  <si>
    <t>900*5</t>
  </si>
  <si>
    <t>919735113</t>
  </si>
  <si>
    <t>Řezání stávajícího živičného krytu hl přes 100 do 150 mm</t>
  </si>
  <si>
    <t>80</t>
  </si>
  <si>
    <t>-275957548</t>
  </si>
  <si>
    <t>1732325075</t>
  </si>
  <si>
    <t>879748706</t>
  </si>
  <si>
    <t>78</t>
  </si>
  <si>
    <t>33292284</t>
  </si>
  <si>
    <t>99</t>
  </si>
  <si>
    <t>Staveništní přesun hmot</t>
  </si>
  <si>
    <t>82</t>
  </si>
  <si>
    <t>Práce a dodávky M</t>
  </si>
  <si>
    <t>22-M</t>
  </si>
  <si>
    <t>Montáže technologických zařízení pro dopravní stavby</t>
  </si>
  <si>
    <t>220182021</t>
  </si>
  <si>
    <t>Uložení trubky HDPE do výkopu včetně fixace</t>
  </si>
  <si>
    <t>1174064815</t>
  </si>
  <si>
    <t>34571098</t>
  </si>
  <si>
    <t>trubka elektroinstalační dělená (chránička) D 100/110mm, HDPE</t>
  </si>
  <si>
    <t>256</t>
  </si>
  <si>
    <t>2121751261</t>
  </si>
  <si>
    <t>15*1,02 'Přepočtené koeficientem množství</t>
  </si>
  <si>
    <t>NN</t>
  </si>
  <si>
    <t>Přípojka NN</t>
  </si>
  <si>
    <t>NN 001</t>
  </si>
  <si>
    <t>Výměna vzdušného vedení dl.90,0m vč. napojení na stáv.rozvodnou soustavu</t>
  </si>
  <si>
    <t>kpl</t>
  </si>
  <si>
    <t>84</t>
  </si>
  <si>
    <t>05 - VRN -03 - VP C č.15 - Polní cesty C15</t>
  </si>
  <si>
    <t>06 - SO 103 VPC č. C15- Polní cesta C15 - stavební část</t>
  </si>
  <si>
    <t xml:space="preserve">    89 - Ostatní konstrukce na trubním vedení</t>
  </si>
  <si>
    <t>111151131</t>
  </si>
  <si>
    <t>Pokosení trávníku lučního pl do 1000 m2 s odvozem do 20 km v rovině a svahu do 1:5</t>
  </si>
  <si>
    <t>1554937331</t>
  </si>
  <si>
    <t>-1942047725</t>
  </si>
  <si>
    <t>1100*0,3</t>
  </si>
  <si>
    <t>790668751</t>
  </si>
  <si>
    <t>1100*0,7</t>
  </si>
  <si>
    <t>1300*1</t>
  </si>
  <si>
    <t>-432501189</t>
  </si>
  <si>
    <t>"odtěžení:"1100</t>
  </si>
  <si>
    <t>"výměna podloží:"1300</t>
  </si>
  <si>
    <t>-1440281883</t>
  </si>
  <si>
    <t>Hloubení jam pro výsadbu dřevin strojně v rovině nebo ve svahu do 1:5 obj jamky přes 0,3 do 0,5 m3</t>
  </si>
  <si>
    <t>-2039453258</t>
  </si>
  <si>
    <t>Výsadba dřeviny s balem D přes 0,4 do 0,5 m do jamky se zalitím v rovině a svahu do 1:5</t>
  </si>
  <si>
    <t>-1604817665</t>
  </si>
  <si>
    <t>líska obecná 150-200cm</t>
  </si>
  <si>
    <t>680857862</t>
  </si>
  <si>
    <t>hloh jednosemenný 150-200cm</t>
  </si>
  <si>
    <t>-1100758300</t>
  </si>
  <si>
    <t>trnka obecná/ 150-200cm</t>
  </si>
  <si>
    <t>1172745612</t>
  </si>
  <si>
    <t>02650381</t>
  </si>
  <si>
    <t>jeřáb ptačí /Sorbus aucuparia/ 150-200cm</t>
  </si>
  <si>
    <t>478411588</t>
  </si>
  <si>
    <t>1538059030</t>
  </si>
  <si>
    <t>2400*2</t>
  </si>
  <si>
    <t>111111311</t>
  </si>
  <si>
    <t>Odstranění ruderálního porostu do 100 m2 naložení a odvoz do 20 km v rovině nebo svahu do 1:5</t>
  </si>
  <si>
    <t>-847760757</t>
  </si>
  <si>
    <t>1 002.1</t>
  </si>
  <si>
    <t>Terénní úpravy potoka před zřízením propustku vč.likvidace vytěženého materiálu, odvoz do 10km</t>
  </si>
  <si>
    <t>-832431659</t>
  </si>
  <si>
    <t>Ukotvení kmene dřevin třemi kůly D do 0,1 m dl přes 1 do 2 m</t>
  </si>
  <si>
    <t>-1915484076</t>
  </si>
  <si>
    <t>1248914647</t>
  </si>
  <si>
    <t>33*3</t>
  </si>
  <si>
    <t>1918331965</t>
  </si>
  <si>
    <t>451572111</t>
  </si>
  <si>
    <t>Lože pod potrubí otevřený výkop z kameniva drobného těženého</t>
  </si>
  <si>
    <t>1786436808</t>
  </si>
  <si>
    <t>"tl. 15cm:"30*0,15</t>
  </si>
  <si>
    <t>-686973353</t>
  </si>
  <si>
    <t>6*490</t>
  </si>
  <si>
    <t>2095430559</t>
  </si>
  <si>
    <t>2940*1,1</t>
  </si>
  <si>
    <t>-139077069</t>
  </si>
  <si>
    <t>0,3*550</t>
  </si>
  <si>
    <t>519680791</t>
  </si>
  <si>
    <t>-1615017828</t>
  </si>
  <si>
    <t>452311131</t>
  </si>
  <si>
    <t>Podkladní desky z betonu prostého tř. C 12/15 otevřený výkop</t>
  </si>
  <si>
    <t>-1506147193</t>
  </si>
  <si>
    <t>"tl. 10cm:"30*0,1</t>
  </si>
  <si>
    <t>452351101</t>
  </si>
  <si>
    <t>Bednění podkladních desek nebo bloků nebo sedlového lože otevřený výkop</t>
  </si>
  <si>
    <t>1545837380</t>
  </si>
  <si>
    <t>"tl. 10cm:"30</t>
  </si>
  <si>
    <t>617022270</t>
  </si>
  <si>
    <t>60*0,3</t>
  </si>
  <si>
    <t>Podklad z asfaltového recyklátu tl 100 mm</t>
  </si>
  <si>
    <t>57383281</t>
  </si>
  <si>
    <t>-1302824800</t>
  </si>
  <si>
    <t>-778266341</t>
  </si>
  <si>
    <t>1184343589</t>
  </si>
  <si>
    <t>564962111</t>
  </si>
  <si>
    <t>Podklad z mechanicky zpevněného kameniva MZK tl 200 mm</t>
  </si>
  <si>
    <t>1351770928</t>
  </si>
  <si>
    <t>-379286611</t>
  </si>
  <si>
    <t>1984264639</t>
  </si>
  <si>
    <t>94319003</t>
  </si>
  <si>
    <t>-1558886754</t>
  </si>
  <si>
    <t>1594048536</t>
  </si>
  <si>
    <t>25*1,1</t>
  </si>
  <si>
    <t>-1588682407</t>
  </si>
  <si>
    <t>602966131</t>
  </si>
  <si>
    <t>84+2140</t>
  </si>
  <si>
    <t>-43770803</t>
  </si>
  <si>
    <t>Ostatní konstrukce na trubním vedení</t>
  </si>
  <si>
    <t>389121111</t>
  </si>
  <si>
    <t>Osazení dílců rámové konstrukce propustků a podchodů hmotnosti do 5 t</t>
  </si>
  <si>
    <t>247547996</t>
  </si>
  <si>
    <t>PFZ.0007193.URS</t>
  </si>
  <si>
    <t xml:space="preserve">rámový propustek IZM 200x100/120  118x244/200x144/100 cm</t>
  </si>
  <si>
    <t>1439739755</t>
  </si>
  <si>
    <t>1705775403</t>
  </si>
  <si>
    <t>936496452</t>
  </si>
  <si>
    <t>-2005774240</t>
  </si>
  <si>
    <t>1214693137</t>
  </si>
  <si>
    <t>3148,46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</si>
</sst>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U-202201001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cesty C6, C14 a C15 v k.ú. Nákří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Nákří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Státní pozemkový úřad, Rudolfovská tř.493/80,ČB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Josef Sauko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VRN -01 - Polní cest...'!J32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VRN -01 - Polní cest...'!P132</f>
        <v>0</v>
      </c>
      <c r="AV95" s="128">
        <f>'01 - VRN -01 - Polní cest...'!J35</f>
        <v>0</v>
      </c>
      <c r="AW95" s="128">
        <f>'01 - VRN -01 - Polní cest...'!J36</f>
        <v>0</v>
      </c>
      <c r="AX95" s="128">
        <f>'01 - VRN -01 - Polní cest...'!J37</f>
        <v>0</v>
      </c>
      <c r="AY95" s="128">
        <f>'01 - VRN -01 - Polní cest...'!J38</f>
        <v>0</v>
      </c>
      <c r="AZ95" s="128">
        <f>'01 - VRN -01 - Polní cest...'!F35</f>
        <v>0</v>
      </c>
      <c r="BA95" s="128">
        <f>'01 - VRN -01 - Polní cest...'!F36</f>
        <v>0</v>
      </c>
      <c r="BB95" s="128">
        <f>'01 - VRN -01 - Polní cest...'!F37</f>
        <v>0</v>
      </c>
      <c r="BC95" s="128">
        <f>'01 - VRN -01 - Polní cest...'!F38</f>
        <v>0</v>
      </c>
      <c r="BD95" s="130">
        <f>'01 - VRN -01 - Polní cest...'!F39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SO101 - VPC č.C6 - P...'!J32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SO101 - VPC č.C6 - P...'!P135</f>
        <v>0</v>
      </c>
      <c r="AV96" s="128">
        <f>'02 - SO101 - VPC č.C6 - P...'!J35</f>
        <v>0</v>
      </c>
      <c r="AW96" s="128">
        <f>'02 - SO101 - VPC č.C6 - P...'!J36</f>
        <v>0</v>
      </c>
      <c r="AX96" s="128">
        <f>'02 - SO101 - VPC č.C6 - P...'!J37</f>
        <v>0</v>
      </c>
      <c r="AY96" s="128">
        <f>'02 - SO101 - VPC č.C6 - P...'!J38</f>
        <v>0</v>
      </c>
      <c r="AZ96" s="128">
        <f>'02 - SO101 - VPC č.C6 - P...'!F35</f>
        <v>0</v>
      </c>
      <c r="BA96" s="128">
        <f>'02 - SO101 - VPC č.C6 - P...'!F36</f>
        <v>0</v>
      </c>
      <c r="BB96" s="128">
        <f>'02 - SO101 - VPC č.C6 - P...'!F37</f>
        <v>0</v>
      </c>
      <c r="BC96" s="128">
        <f>'02 - SO101 - VPC č.C6 - P...'!F38</f>
        <v>0</v>
      </c>
      <c r="BD96" s="130">
        <f>'02 - SO101 - VPC č.C6 - P...'!F39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VRN -02 - VP C č.14 ...'!J32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'03 - VRN -02 - VP C č.14 ...'!P132</f>
        <v>0</v>
      </c>
      <c r="AV97" s="128">
        <f>'03 - VRN -02 - VP C č.14 ...'!J35</f>
        <v>0</v>
      </c>
      <c r="AW97" s="128">
        <f>'03 - VRN -02 - VP C č.14 ...'!J36</f>
        <v>0</v>
      </c>
      <c r="AX97" s="128">
        <f>'03 - VRN -02 - VP C č.14 ...'!J37</f>
        <v>0</v>
      </c>
      <c r="AY97" s="128">
        <f>'03 - VRN -02 - VP C č.14 ...'!J38</f>
        <v>0</v>
      </c>
      <c r="AZ97" s="128">
        <f>'03 - VRN -02 - VP C č.14 ...'!F35</f>
        <v>0</v>
      </c>
      <c r="BA97" s="128">
        <f>'03 - VRN -02 - VP C č.14 ...'!F36</f>
        <v>0</v>
      </c>
      <c r="BB97" s="128">
        <f>'03 - VRN -02 - VP C č.14 ...'!F37</f>
        <v>0</v>
      </c>
      <c r="BC97" s="128">
        <f>'03 - VRN -02 - VP C č.14 ...'!F38</f>
        <v>0</v>
      </c>
      <c r="BD97" s="130">
        <f>'03 - VRN -02 - VP C č.14 ...'!F39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SO 102 VPC č. C14- P...'!J32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'04 - SO 102 VPC č. C14- P...'!P135</f>
        <v>0</v>
      </c>
      <c r="AV98" s="128">
        <f>'04 - SO 102 VPC č. C14- P...'!J35</f>
        <v>0</v>
      </c>
      <c r="AW98" s="128">
        <f>'04 - SO 102 VPC č. C14- P...'!J36</f>
        <v>0</v>
      </c>
      <c r="AX98" s="128">
        <f>'04 - SO 102 VPC č. C14- P...'!J37</f>
        <v>0</v>
      </c>
      <c r="AY98" s="128">
        <f>'04 - SO 102 VPC č. C14- P...'!J38</f>
        <v>0</v>
      </c>
      <c r="AZ98" s="128">
        <f>'04 - SO 102 VPC č. C14- P...'!F35</f>
        <v>0</v>
      </c>
      <c r="BA98" s="128">
        <f>'04 - SO 102 VPC č. C14- P...'!F36</f>
        <v>0</v>
      </c>
      <c r="BB98" s="128">
        <f>'04 - SO 102 VPC č. C14- P...'!F37</f>
        <v>0</v>
      </c>
      <c r="BC98" s="128">
        <f>'04 - SO 102 VPC č. C14- P...'!F38</f>
        <v>0</v>
      </c>
      <c r="BD98" s="130">
        <f>'04 - SO 102 VPC č. C14- P...'!F39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VRN -03 - VP C č.15 ...'!J32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'05 - VRN -03 - VP C č.15 ...'!P132</f>
        <v>0</v>
      </c>
      <c r="AV99" s="128">
        <f>'05 - VRN -03 - VP C č.15 ...'!J35</f>
        <v>0</v>
      </c>
      <c r="AW99" s="128">
        <f>'05 - VRN -03 - VP C č.15 ...'!J36</f>
        <v>0</v>
      </c>
      <c r="AX99" s="128">
        <f>'05 - VRN -03 - VP C č.15 ...'!J37</f>
        <v>0</v>
      </c>
      <c r="AY99" s="128">
        <f>'05 - VRN -03 - VP C č.15 ...'!J38</f>
        <v>0</v>
      </c>
      <c r="AZ99" s="128">
        <f>'05 - VRN -03 - VP C č.15 ...'!F35</f>
        <v>0</v>
      </c>
      <c r="BA99" s="128">
        <f>'05 - VRN -03 - VP C č.15 ...'!F36</f>
        <v>0</v>
      </c>
      <c r="BB99" s="128">
        <f>'05 - VRN -03 - VP C č.15 ...'!F37</f>
        <v>0</v>
      </c>
      <c r="BC99" s="128">
        <f>'05 - VRN -03 - VP C č.15 ...'!F38</f>
        <v>0</v>
      </c>
      <c r="BD99" s="130">
        <f>'05 - VRN -03 - VP C č.15 ...'!F39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24.7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SO 103 VPC č. C15- P...'!J32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32">
        <v>0</v>
      </c>
      <c r="AT100" s="133">
        <f>ROUND(SUM(AV100:AW100),2)</f>
        <v>0</v>
      </c>
      <c r="AU100" s="134">
        <f>'06 - SO 103 VPC č. C15- P...'!P133</f>
        <v>0</v>
      </c>
      <c r="AV100" s="133">
        <f>'06 - SO 103 VPC č. C15- P...'!J35</f>
        <v>0</v>
      </c>
      <c r="AW100" s="133">
        <f>'06 - SO 103 VPC č. C15- P...'!J36</f>
        <v>0</v>
      </c>
      <c r="AX100" s="133">
        <f>'06 - SO 103 VPC č. C15- P...'!J37</f>
        <v>0</v>
      </c>
      <c r="AY100" s="133">
        <f>'06 - SO 103 VPC č. C15- P...'!J38</f>
        <v>0</v>
      </c>
      <c r="AZ100" s="133">
        <f>'06 - SO 103 VPC č. C15- P...'!F35</f>
        <v>0</v>
      </c>
      <c r="BA100" s="133">
        <f>'06 - SO 103 VPC č. C15- P...'!F36</f>
        <v>0</v>
      </c>
      <c r="BB100" s="133">
        <f>'06 - SO 103 VPC č. C15- P...'!F37</f>
        <v>0</v>
      </c>
      <c r="BC100" s="133">
        <f>'06 - SO 103 VPC č. C15- P...'!F38</f>
        <v>0</v>
      </c>
      <c r="BD100" s="135">
        <f>'06 - SO 103 VPC č. C15- P...'!F39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JgNi1DBTOp8u1fbNwK2uCC1uFBxxxSZycsPSEuDETojXrh0UClZlTgfN4yQERySYIfycSBCnfP33ZTwWQZgzuA==" hashValue="2qu40mZzvm82SVCnLRrT2SbOR28RJUFUCUzYGM/pYXKdZw/DqpGf8x5KurYBFpkEy18CvSeCN981Nk1ycbHUlw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RN -01 - Polní cest...'!C2" display="/"/>
    <hyperlink ref="A96" location="'02 - SO101 - VPC č.C6 - P...'!C2" display="/"/>
    <hyperlink ref="A97" location="'03 - VRN -02 - VP C č.14 ...'!C2" display="/"/>
    <hyperlink ref="A98" location="'04 - SO 102 VPC č. C14- P...'!C2" display="/"/>
    <hyperlink ref="A99" location="'05 - VRN -03 - VP C č.15 ...'!C2" display="/"/>
    <hyperlink ref="A100" location="'06 - SO 103 VPC č. C15-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J105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ROUND((SUM(BE105:BE112) + SUM(BE132:BE153)),  2)</f>
        <v>0</v>
      </c>
      <c r="G35" s="38"/>
      <c r="H35" s="38"/>
      <c r="I35" s="157">
        <v>0.20999999999999999</v>
      </c>
      <c r="J35" s="156">
        <f>ROUND(((SUM(BE105:BE112) + SUM(BE132:BE153))*I35),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ROUND((SUM(BF105:BF112) + SUM(BF132:BF153)),  2)</f>
        <v>0</v>
      </c>
      <c r="G36" s="38"/>
      <c r="H36" s="38"/>
      <c r="I36" s="157">
        <v>0.14999999999999999</v>
      </c>
      <c r="J36" s="156">
        <f>ROUND(((SUM(BF105:BF112) + SUM(BF132:BF153))*I36),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ROUND((SUM(BG105:BG112) + SUM(BG132:BG153)),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ROUND((SUM(BH105:BH112) + SUM(BH132:BH153)),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ROUND((SUM(BI105:BI112) + SUM(BI132:BI153)),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VRN -01 - Polní cesty C6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112</v>
      </c>
      <c r="E97" s="184"/>
      <c r="F97" s="184"/>
      <c r="G97" s="184"/>
      <c r="H97" s="184"/>
      <c r="I97" s="184"/>
      <c r="J97" s="185">
        <f>J133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113</v>
      </c>
      <c r="E98" s="190"/>
      <c r="F98" s="190"/>
      <c r="G98" s="190"/>
      <c r="H98" s="190"/>
      <c r="I98" s="190"/>
      <c r="J98" s="191">
        <f>J134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114</v>
      </c>
      <c r="E99" s="190"/>
      <c r="F99" s="190"/>
      <c r="G99" s="190"/>
      <c r="H99" s="190"/>
      <c r="I99" s="190"/>
      <c r="J99" s="191">
        <f>J141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115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116</v>
      </c>
      <c r="E101" s="190"/>
      <c r="F101" s="190"/>
      <c r="G101" s="190"/>
      <c r="H101" s="190"/>
      <c r="I101" s="190"/>
      <c r="J101" s="191">
        <f>J150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117</v>
      </c>
      <c r="E102" s="190"/>
      <c r="F102" s="190"/>
      <c r="G102" s="190"/>
      <c r="H102" s="190"/>
      <c r="I102" s="190"/>
      <c r="J102" s="191">
        <f>J152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9.28" customHeight="1">
      <c r="A105" s="38"/>
      <c r="B105" s="39"/>
      <c r="C105" s="180" t="s">
        <v>118</v>
      </c>
      <c r="D105" s="40"/>
      <c r="E105" s="40"/>
      <c r="F105" s="40"/>
      <c r="G105" s="40"/>
      <c r="H105" s="40"/>
      <c r="I105" s="40"/>
      <c r="J105" s="193">
        <f>ROUND(J106 + J107 + J108 + J109 + J110 + J111,2)</f>
        <v>0</v>
      </c>
      <c r="K105" s="40"/>
      <c r="L105" s="63"/>
      <c r="N105" s="194" t="s">
        <v>40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8" customHeight="1">
      <c r="A106" s="38"/>
      <c r="B106" s="39"/>
      <c r="C106" s="40"/>
      <c r="D106" s="195" t="s">
        <v>119</v>
      </c>
      <c r="E106" s="196"/>
      <c r="F106" s="196"/>
      <c r="G106" s="40"/>
      <c r="H106" s="40"/>
      <c r="I106" s="40"/>
      <c r="J106" s="197">
        <v>0</v>
      </c>
      <c r="K106" s="40"/>
      <c r="L106" s="198"/>
      <c r="M106" s="199"/>
      <c r="N106" s="200" t="s">
        <v>41</v>
      </c>
      <c r="O106" s="199"/>
      <c r="P106" s="199"/>
      <c r="Q106" s="199"/>
      <c r="R106" s="199"/>
      <c r="S106" s="201"/>
      <c r="T106" s="201"/>
      <c r="U106" s="201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201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202" t="s">
        <v>120</v>
      </c>
      <c r="AZ106" s="199"/>
      <c r="BA106" s="199"/>
      <c r="BB106" s="199"/>
      <c r="BC106" s="199"/>
      <c r="BD106" s="199"/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02" t="s">
        <v>84</v>
      </c>
      <c r="BK106" s="199"/>
      <c r="BL106" s="199"/>
      <c r="BM106" s="199"/>
    </row>
    <row r="107" s="2" customFormat="1" ht="18" customHeight="1">
      <c r="A107" s="38"/>
      <c r="B107" s="39"/>
      <c r="C107" s="40"/>
      <c r="D107" s="195" t="s">
        <v>121</v>
      </c>
      <c r="E107" s="196"/>
      <c r="F107" s="196"/>
      <c r="G107" s="40"/>
      <c r="H107" s="40"/>
      <c r="I107" s="40"/>
      <c r="J107" s="197">
        <v>0</v>
      </c>
      <c r="K107" s="40"/>
      <c r="L107" s="198"/>
      <c r="M107" s="199"/>
      <c r="N107" s="200" t="s">
        <v>41</v>
      </c>
      <c r="O107" s="199"/>
      <c r="P107" s="199"/>
      <c r="Q107" s="199"/>
      <c r="R107" s="199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202" t="s">
        <v>120</v>
      </c>
      <c r="AZ107" s="199"/>
      <c r="BA107" s="199"/>
      <c r="BB107" s="199"/>
      <c r="BC107" s="199"/>
      <c r="BD107" s="199"/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02" t="s">
        <v>84</v>
      </c>
      <c r="BK107" s="199"/>
      <c r="BL107" s="199"/>
      <c r="BM107" s="199"/>
    </row>
    <row r="108" s="2" customFormat="1" ht="18" customHeight="1">
      <c r="A108" s="38"/>
      <c r="B108" s="39"/>
      <c r="C108" s="40"/>
      <c r="D108" s="195" t="s">
        <v>122</v>
      </c>
      <c r="E108" s="196"/>
      <c r="F108" s="196"/>
      <c r="G108" s="40"/>
      <c r="H108" s="40"/>
      <c r="I108" s="40"/>
      <c r="J108" s="197">
        <v>0</v>
      </c>
      <c r="K108" s="40"/>
      <c r="L108" s="198"/>
      <c r="M108" s="199"/>
      <c r="N108" s="200" t="s">
        <v>41</v>
      </c>
      <c r="O108" s="199"/>
      <c r="P108" s="199"/>
      <c r="Q108" s="199"/>
      <c r="R108" s="199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201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202" t="s">
        <v>120</v>
      </c>
      <c r="AZ108" s="199"/>
      <c r="BA108" s="199"/>
      <c r="BB108" s="199"/>
      <c r="BC108" s="199"/>
      <c r="BD108" s="199"/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02" t="s">
        <v>84</v>
      </c>
      <c r="BK108" s="199"/>
      <c r="BL108" s="199"/>
      <c r="BM108" s="199"/>
    </row>
    <row r="109" s="2" customFormat="1" ht="18" customHeight="1">
      <c r="A109" s="38"/>
      <c r="B109" s="39"/>
      <c r="C109" s="40"/>
      <c r="D109" s="195" t="s">
        <v>123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124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6" t="s">
        <v>125</v>
      </c>
      <c r="E111" s="40"/>
      <c r="F111" s="40"/>
      <c r="G111" s="40"/>
      <c r="H111" s="40"/>
      <c r="I111" s="40"/>
      <c r="J111" s="197">
        <f>ROUND(J30*T111,2)</f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126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9.28" customHeight="1">
      <c r="A113" s="38"/>
      <c r="B113" s="39"/>
      <c r="C113" s="204" t="s">
        <v>127</v>
      </c>
      <c r="D113" s="178"/>
      <c r="E113" s="178"/>
      <c r="F113" s="178"/>
      <c r="G113" s="178"/>
      <c r="H113" s="178"/>
      <c r="I113" s="178"/>
      <c r="J113" s="205">
        <f>ROUND(J96+J105,2)</f>
        <v>0</v>
      </c>
      <c r="K113" s="178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6" t="str">
        <f>E7</f>
        <v>Polní cesty C6, C14 a C15 v k.ú. Nákří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103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01 - VRN -01 - Polní cesty C6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k.ú. Nákří</v>
      </c>
      <c r="G126" s="40"/>
      <c r="H126" s="40"/>
      <c r="I126" s="32" t="s">
        <v>22</v>
      </c>
      <c r="J126" s="79" t="str">
        <f>IF(J12="","",J12)</f>
        <v>10. 1. 2022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Státní pozemkový úřad, Rudolfovská tř.493/80,ČB</v>
      </c>
      <c r="G128" s="40"/>
      <c r="H128" s="40"/>
      <c r="I128" s="32" t="s">
        <v>30</v>
      </c>
      <c r="J128" s="36" t="str">
        <f>E21</f>
        <v>Ing. Josef Sauko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06"/>
      <c r="B131" s="207"/>
      <c r="C131" s="208" t="s">
        <v>129</v>
      </c>
      <c r="D131" s="209" t="s">
        <v>61</v>
      </c>
      <c r="E131" s="209" t="s">
        <v>57</v>
      </c>
      <c r="F131" s="209" t="s">
        <v>58</v>
      </c>
      <c r="G131" s="209" t="s">
        <v>130</v>
      </c>
      <c r="H131" s="209" t="s">
        <v>131</v>
      </c>
      <c r="I131" s="209" t="s">
        <v>132</v>
      </c>
      <c r="J131" s="209" t="s">
        <v>109</v>
      </c>
      <c r="K131" s="210" t="s">
        <v>133</v>
      </c>
      <c r="L131" s="211"/>
      <c r="M131" s="100" t="s">
        <v>1</v>
      </c>
      <c r="N131" s="101" t="s">
        <v>40</v>
      </c>
      <c r="O131" s="101" t="s">
        <v>134</v>
      </c>
      <c r="P131" s="101" t="s">
        <v>135</v>
      </c>
      <c r="Q131" s="101" t="s">
        <v>136</v>
      </c>
      <c r="R131" s="101" t="s">
        <v>137</v>
      </c>
      <c r="S131" s="101" t="s">
        <v>138</v>
      </c>
      <c r="T131" s="102" t="s">
        <v>139</v>
      </c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</row>
    <row r="132" s="2" customFormat="1" ht="22.8" customHeight="1">
      <c r="A132" s="38"/>
      <c r="B132" s="39"/>
      <c r="C132" s="107" t="s">
        <v>140</v>
      </c>
      <c r="D132" s="40"/>
      <c r="E132" s="40"/>
      <c r="F132" s="40"/>
      <c r="G132" s="40"/>
      <c r="H132" s="40"/>
      <c r="I132" s="40"/>
      <c r="J132" s="212">
        <f>BK132</f>
        <v>0</v>
      </c>
      <c r="K132" s="40"/>
      <c r="L132" s="44"/>
      <c r="M132" s="103"/>
      <c r="N132" s="213"/>
      <c r="O132" s="104"/>
      <c r="P132" s="214">
        <f>P133</f>
        <v>0</v>
      </c>
      <c r="Q132" s="104"/>
      <c r="R132" s="214">
        <f>R133</f>
        <v>0</v>
      </c>
      <c r="S132" s="104"/>
      <c r="T132" s="215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111</v>
      </c>
      <c r="BK132" s="216">
        <f>BK133</f>
        <v>0</v>
      </c>
    </row>
    <row r="133" s="12" customFormat="1" ht="25.92" customHeight="1">
      <c r="A133" s="12"/>
      <c r="B133" s="217"/>
      <c r="C133" s="218"/>
      <c r="D133" s="219" t="s">
        <v>75</v>
      </c>
      <c r="E133" s="220" t="s">
        <v>120</v>
      </c>
      <c r="F133" s="220" t="s">
        <v>141</v>
      </c>
      <c r="G133" s="218"/>
      <c r="H133" s="218"/>
      <c r="I133" s="221"/>
      <c r="J133" s="222">
        <f>BK133</f>
        <v>0</v>
      </c>
      <c r="K133" s="218"/>
      <c r="L133" s="223"/>
      <c r="M133" s="224"/>
      <c r="N133" s="225"/>
      <c r="O133" s="225"/>
      <c r="P133" s="226">
        <f>P134+P141+P143+P150+P152</f>
        <v>0</v>
      </c>
      <c r="Q133" s="225"/>
      <c r="R133" s="226">
        <f>R134+R141+R143+R150+R152</f>
        <v>0</v>
      </c>
      <c r="S133" s="225"/>
      <c r="T133" s="227">
        <f>T134+T141+T143+T150+T152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142</v>
      </c>
      <c r="AT133" s="229" t="s">
        <v>75</v>
      </c>
      <c r="AU133" s="229" t="s">
        <v>76</v>
      </c>
      <c r="AY133" s="228" t="s">
        <v>143</v>
      </c>
      <c r="BK133" s="230">
        <f>BK134+BK141+BK143+BK150+BK152</f>
        <v>0</v>
      </c>
    </row>
    <row r="134" s="12" customFormat="1" ht="22.8" customHeight="1">
      <c r="A134" s="12"/>
      <c r="B134" s="217"/>
      <c r="C134" s="218"/>
      <c r="D134" s="219" t="s">
        <v>75</v>
      </c>
      <c r="E134" s="231" t="s">
        <v>144</v>
      </c>
      <c r="F134" s="231" t="s">
        <v>145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SUM(P135:P140)</f>
        <v>0</v>
      </c>
      <c r="Q134" s="225"/>
      <c r="R134" s="226">
        <f>SUM(R135:R140)</f>
        <v>0</v>
      </c>
      <c r="S134" s="225"/>
      <c r="T134" s="227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142</v>
      </c>
      <c r="AT134" s="229" t="s">
        <v>75</v>
      </c>
      <c r="AU134" s="229" t="s">
        <v>84</v>
      </c>
      <c r="AY134" s="228" t="s">
        <v>143</v>
      </c>
      <c r="BK134" s="230">
        <f>SUM(BK135:BK140)</f>
        <v>0</v>
      </c>
    </row>
    <row r="135" s="2" customFormat="1" ht="16.5" customHeight="1">
      <c r="A135" s="38"/>
      <c r="B135" s="39"/>
      <c r="C135" s="233" t="s">
        <v>84</v>
      </c>
      <c r="D135" s="233" t="s">
        <v>146</v>
      </c>
      <c r="E135" s="234" t="s">
        <v>147</v>
      </c>
      <c r="F135" s="235" t="s">
        <v>148</v>
      </c>
      <c r="G135" s="236" t="s">
        <v>149</v>
      </c>
      <c r="H135" s="237">
        <v>1</v>
      </c>
      <c r="I135" s="238"/>
      <c r="J135" s="239">
        <f>ROUND(I135*H135,2)</f>
        <v>0</v>
      </c>
      <c r="K135" s="235" t="s">
        <v>1</v>
      </c>
      <c r="L135" s="44"/>
      <c r="M135" s="240" t="s">
        <v>1</v>
      </c>
      <c r="N135" s="241" t="s">
        <v>41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150</v>
      </c>
      <c r="AT135" s="244" t="s">
        <v>146</v>
      </c>
      <c r="AU135" s="244" t="s">
        <v>86</v>
      </c>
      <c r="AY135" s="17" t="s">
        <v>143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84</v>
      </c>
      <c r="BK135" s="245">
        <f>ROUND(I135*H135,2)</f>
        <v>0</v>
      </c>
      <c r="BL135" s="17" t="s">
        <v>150</v>
      </c>
      <c r="BM135" s="244" t="s">
        <v>151</v>
      </c>
    </row>
    <row r="136" s="2" customFormat="1" ht="16.5" customHeight="1">
      <c r="A136" s="38"/>
      <c r="B136" s="39"/>
      <c r="C136" s="233" t="s">
        <v>86</v>
      </c>
      <c r="D136" s="233" t="s">
        <v>146</v>
      </c>
      <c r="E136" s="234" t="s">
        <v>152</v>
      </c>
      <c r="F136" s="235" t="s">
        <v>153</v>
      </c>
      <c r="G136" s="236" t="s">
        <v>149</v>
      </c>
      <c r="H136" s="237">
        <v>1</v>
      </c>
      <c r="I136" s="238"/>
      <c r="J136" s="239">
        <f>ROUND(I136*H136,2)</f>
        <v>0</v>
      </c>
      <c r="K136" s="235" t="s">
        <v>1</v>
      </c>
      <c r="L136" s="44"/>
      <c r="M136" s="240" t="s">
        <v>1</v>
      </c>
      <c r="N136" s="241" t="s">
        <v>41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150</v>
      </c>
      <c r="AT136" s="244" t="s">
        <v>146</v>
      </c>
      <c r="AU136" s="244" t="s">
        <v>86</v>
      </c>
      <c r="AY136" s="17" t="s">
        <v>143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84</v>
      </c>
      <c r="BK136" s="245">
        <f>ROUND(I136*H136,2)</f>
        <v>0</v>
      </c>
      <c r="BL136" s="17" t="s">
        <v>150</v>
      </c>
      <c r="BM136" s="244" t="s">
        <v>154</v>
      </c>
    </row>
    <row r="137" s="2" customFormat="1" ht="16.5" customHeight="1">
      <c r="A137" s="38"/>
      <c r="B137" s="39"/>
      <c r="C137" s="233" t="s">
        <v>155</v>
      </c>
      <c r="D137" s="233" t="s">
        <v>146</v>
      </c>
      <c r="E137" s="234" t="s">
        <v>156</v>
      </c>
      <c r="F137" s="235" t="s">
        <v>157</v>
      </c>
      <c r="G137" s="236" t="s">
        <v>149</v>
      </c>
      <c r="H137" s="237">
        <v>1</v>
      </c>
      <c r="I137" s="238"/>
      <c r="J137" s="239">
        <f>ROUND(I137*H137,2)</f>
        <v>0</v>
      </c>
      <c r="K137" s="235" t="s">
        <v>1</v>
      </c>
      <c r="L137" s="44"/>
      <c r="M137" s="240" t="s">
        <v>1</v>
      </c>
      <c r="N137" s="241" t="s">
        <v>41</v>
      </c>
      <c r="O137" s="91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150</v>
      </c>
      <c r="AT137" s="244" t="s">
        <v>146</v>
      </c>
      <c r="AU137" s="244" t="s">
        <v>86</v>
      </c>
      <c r="AY137" s="17" t="s">
        <v>143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84</v>
      </c>
      <c r="BK137" s="245">
        <f>ROUND(I137*H137,2)</f>
        <v>0</v>
      </c>
      <c r="BL137" s="17" t="s">
        <v>150</v>
      </c>
      <c r="BM137" s="244" t="s">
        <v>158</v>
      </c>
    </row>
    <row r="138" s="2" customFormat="1" ht="24.15" customHeight="1">
      <c r="A138" s="38"/>
      <c r="B138" s="39"/>
      <c r="C138" s="233" t="s">
        <v>159</v>
      </c>
      <c r="D138" s="233" t="s">
        <v>146</v>
      </c>
      <c r="E138" s="234" t="s">
        <v>160</v>
      </c>
      <c r="F138" s="235" t="s">
        <v>161</v>
      </c>
      <c r="G138" s="236" t="s">
        <v>149</v>
      </c>
      <c r="H138" s="237">
        <v>1</v>
      </c>
      <c r="I138" s="238"/>
      <c r="J138" s="239">
        <f>ROUND(I138*H138,2)</f>
        <v>0</v>
      </c>
      <c r="K138" s="235" t="s">
        <v>1</v>
      </c>
      <c r="L138" s="44"/>
      <c r="M138" s="240" t="s">
        <v>1</v>
      </c>
      <c r="N138" s="241" t="s">
        <v>41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150</v>
      </c>
      <c r="AT138" s="244" t="s">
        <v>146</v>
      </c>
      <c r="AU138" s="244" t="s">
        <v>86</v>
      </c>
      <c r="AY138" s="17" t="s">
        <v>143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84</v>
      </c>
      <c r="BK138" s="245">
        <f>ROUND(I138*H138,2)</f>
        <v>0</v>
      </c>
      <c r="BL138" s="17" t="s">
        <v>150</v>
      </c>
      <c r="BM138" s="244" t="s">
        <v>162</v>
      </c>
    </row>
    <row r="139" s="2" customFormat="1" ht="16.5" customHeight="1">
      <c r="A139" s="38"/>
      <c r="B139" s="39"/>
      <c r="C139" s="233" t="s">
        <v>142</v>
      </c>
      <c r="D139" s="233" t="s">
        <v>146</v>
      </c>
      <c r="E139" s="234" t="s">
        <v>163</v>
      </c>
      <c r="F139" s="235" t="s">
        <v>164</v>
      </c>
      <c r="G139" s="236" t="s">
        <v>149</v>
      </c>
      <c r="H139" s="237">
        <v>1</v>
      </c>
      <c r="I139" s="238"/>
      <c r="J139" s="239">
        <f>ROUND(I139*H139,2)</f>
        <v>0</v>
      </c>
      <c r="K139" s="235" t="s">
        <v>1</v>
      </c>
      <c r="L139" s="44"/>
      <c r="M139" s="240" t="s">
        <v>1</v>
      </c>
      <c r="N139" s="241" t="s">
        <v>41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150</v>
      </c>
      <c r="AT139" s="244" t="s">
        <v>146</v>
      </c>
      <c r="AU139" s="244" t="s">
        <v>86</v>
      </c>
      <c r="AY139" s="17" t="s">
        <v>143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84</v>
      </c>
      <c r="BK139" s="245">
        <f>ROUND(I139*H139,2)</f>
        <v>0</v>
      </c>
      <c r="BL139" s="17" t="s">
        <v>150</v>
      </c>
      <c r="BM139" s="244" t="s">
        <v>165</v>
      </c>
    </row>
    <row r="140" s="2" customFormat="1" ht="16.5" customHeight="1">
      <c r="A140" s="38"/>
      <c r="B140" s="39"/>
      <c r="C140" s="233" t="s">
        <v>166</v>
      </c>
      <c r="D140" s="233" t="s">
        <v>146</v>
      </c>
      <c r="E140" s="234" t="s">
        <v>167</v>
      </c>
      <c r="F140" s="235" t="s">
        <v>168</v>
      </c>
      <c r="G140" s="236" t="s">
        <v>149</v>
      </c>
      <c r="H140" s="237">
        <v>1</v>
      </c>
      <c r="I140" s="238"/>
      <c r="J140" s="239">
        <f>ROUND(I140*H140,2)</f>
        <v>0</v>
      </c>
      <c r="K140" s="235" t="s">
        <v>1</v>
      </c>
      <c r="L140" s="44"/>
      <c r="M140" s="240" t="s">
        <v>1</v>
      </c>
      <c r="N140" s="241" t="s">
        <v>41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150</v>
      </c>
      <c r="AT140" s="244" t="s">
        <v>146</v>
      </c>
      <c r="AU140" s="244" t="s">
        <v>86</v>
      </c>
      <c r="AY140" s="17" t="s">
        <v>143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84</v>
      </c>
      <c r="BK140" s="245">
        <f>ROUND(I140*H140,2)</f>
        <v>0</v>
      </c>
      <c r="BL140" s="17" t="s">
        <v>150</v>
      </c>
      <c r="BM140" s="244" t="s">
        <v>169</v>
      </c>
    </row>
    <row r="141" s="12" customFormat="1" ht="22.8" customHeight="1">
      <c r="A141" s="12"/>
      <c r="B141" s="217"/>
      <c r="C141" s="218"/>
      <c r="D141" s="219" t="s">
        <v>75</v>
      </c>
      <c r="E141" s="231" t="s">
        <v>170</v>
      </c>
      <c r="F141" s="231" t="s">
        <v>119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P142</f>
        <v>0</v>
      </c>
      <c r="Q141" s="225"/>
      <c r="R141" s="226">
        <f>R142</f>
        <v>0</v>
      </c>
      <c r="S141" s="225"/>
      <c r="T141" s="22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142</v>
      </c>
      <c r="AT141" s="229" t="s">
        <v>75</v>
      </c>
      <c r="AU141" s="229" t="s">
        <v>84</v>
      </c>
      <c r="AY141" s="228" t="s">
        <v>143</v>
      </c>
      <c r="BK141" s="230">
        <f>BK142</f>
        <v>0</v>
      </c>
    </row>
    <row r="142" s="2" customFormat="1" ht="16.5" customHeight="1">
      <c r="A142" s="38"/>
      <c r="B142" s="39"/>
      <c r="C142" s="233" t="s">
        <v>171</v>
      </c>
      <c r="D142" s="233" t="s">
        <v>146</v>
      </c>
      <c r="E142" s="234" t="s">
        <v>172</v>
      </c>
      <c r="F142" s="235" t="s">
        <v>119</v>
      </c>
      <c r="G142" s="236" t="s">
        <v>149</v>
      </c>
      <c r="H142" s="237">
        <v>1</v>
      </c>
      <c r="I142" s="238"/>
      <c r="J142" s="239">
        <f>ROUND(I142*H142,2)</f>
        <v>0</v>
      </c>
      <c r="K142" s="235" t="s">
        <v>1</v>
      </c>
      <c r="L142" s="44"/>
      <c r="M142" s="240" t="s">
        <v>1</v>
      </c>
      <c r="N142" s="241" t="s">
        <v>41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150</v>
      </c>
      <c r="AT142" s="244" t="s">
        <v>146</v>
      </c>
      <c r="AU142" s="244" t="s">
        <v>86</v>
      </c>
      <c r="AY142" s="17" t="s">
        <v>143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84</v>
      </c>
      <c r="BK142" s="245">
        <f>ROUND(I142*H142,2)</f>
        <v>0</v>
      </c>
      <c r="BL142" s="17" t="s">
        <v>150</v>
      </c>
      <c r="BM142" s="244" t="s">
        <v>173</v>
      </c>
    </row>
    <row r="143" s="12" customFormat="1" ht="22.8" customHeight="1">
      <c r="A143" s="12"/>
      <c r="B143" s="217"/>
      <c r="C143" s="218"/>
      <c r="D143" s="219" t="s">
        <v>75</v>
      </c>
      <c r="E143" s="231" t="s">
        <v>174</v>
      </c>
      <c r="F143" s="231" t="s">
        <v>175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SUM(P144:P149)</f>
        <v>0</v>
      </c>
      <c r="Q143" s="225"/>
      <c r="R143" s="226">
        <f>SUM(R144:R149)</f>
        <v>0</v>
      </c>
      <c r="S143" s="225"/>
      <c r="T143" s="22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142</v>
      </c>
      <c r="AT143" s="229" t="s">
        <v>75</v>
      </c>
      <c r="AU143" s="229" t="s">
        <v>84</v>
      </c>
      <c r="AY143" s="228" t="s">
        <v>143</v>
      </c>
      <c r="BK143" s="230">
        <f>SUM(BK144:BK149)</f>
        <v>0</v>
      </c>
    </row>
    <row r="144" s="2" customFormat="1" ht="16.5" customHeight="1">
      <c r="A144" s="38"/>
      <c r="B144" s="39"/>
      <c r="C144" s="233" t="s">
        <v>176</v>
      </c>
      <c r="D144" s="233" t="s">
        <v>146</v>
      </c>
      <c r="E144" s="234" t="s">
        <v>177</v>
      </c>
      <c r="F144" s="235" t="s">
        <v>178</v>
      </c>
      <c r="G144" s="236" t="s">
        <v>149</v>
      </c>
      <c r="H144" s="237">
        <v>1</v>
      </c>
      <c r="I144" s="238"/>
      <c r="J144" s="239">
        <f>ROUND(I144*H144,2)</f>
        <v>0</v>
      </c>
      <c r="K144" s="235" t="s">
        <v>1</v>
      </c>
      <c r="L144" s="44"/>
      <c r="M144" s="240" t="s">
        <v>1</v>
      </c>
      <c r="N144" s="241" t="s">
        <v>41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150</v>
      </c>
      <c r="AT144" s="244" t="s">
        <v>146</v>
      </c>
      <c r="AU144" s="244" t="s">
        <v>86</v>
      </c>
      <c r="AY144" s="17" t="s">
        <v>143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84</v>
      </c>
      <c r="BK144" s="245">
        <f>ROUND(I144*H144,2)</f>
        <v>0</v>
      </c>
      <c r="BL144" s="17" t="s">
        <v>150</v>
      </c>
      <c r="BM144" s="244" t="s">
        <v>179</v>
      </c>
    </row>
    <row r="145" s="2" customFormat="1" ht="16.5" customHeight="1">
      <c r="A145" s="38"/>
      <c r="B145" s="39"/>
      <c r="C145" s="233" t="s">
        <v>180</v>
      </c>
      <c r="D145" s="233" t="s">
        <v>146</v>
      </c>
      <c r="E145" s="234" t="s">
        <v>181</v>
      </c>
      <c r="F145" s="235" t="s">
        <v>182</v>
      </c>
      <c r="G145" s="236" t="s">
        <v>183</v>
      </c>
      <c r="H145" s="237">
        <v>42</v>
      </c>
      <c r="I145" s="238"/>
      <c r="J145" s="239">
        <f>ROUND(I145*H145,2)</f>
        <v>0</v>
      </c>
      <c r="K145" s="235" t="s">
        <v>1</v>
      </c>
      <c r="L145" s="44"/>
      <c r="M145" s="240" t="s">
        <v>1</v>
      </c>
      <c r="N145" s="241" t="s">
        <v>41</v>
      </c>
      <c r="O145" s="9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4" t="s">
        <v>150</v>
      </c>
      <c r="AT145" s="244" t="s">
        <v>146</v>
      </c>
      <c r="AU145" s="244" t="s">
        <v>86</v>
      </c>
      <c r="AY145" s="17" t="s">
        <v>143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7" t="s">
        <v>84</v>
      </c>
      <c r="BK145" s="245">
        <f>ROUND(I145*H145,2)</f>
        <v>0</v>
      </c>
      <c r="BL145" s="17" t="s">
        <v>150</v>
      </c>
      <c r="BM145" s="244" t="s">
        <v>184</v>
      </c>
    </row>
    <row r="146" s="13" customFormat="1">
      <c r="A146" s="13"/>
      <c r="B146" s="246"/>
      <c r="C146" s="247"/>
      <c r="D146" s="248" t="s">
        <v>185</v>
      </c>
      <c r="E146" s="249" t="s">
        <v>1</v>
      </c>
      <c r="F146" s="250" t="s">
        <v>186</v>
      </c>
      <c r="G146" s="247"/>
      <c r="H146" s="251">
        <v>16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185</v>
      </c>
      <c r="AU146" s="257" t="s">
        <v>86</v>
      </c>
      <c r="AV146" s="13" t="s">
        <v>86</v>
      </c>
      <c r="AW146" s="13" t="s">
        <v>32</v>
      </c>
      <c r="AX146" s="13" t="s">
        <v>76</v>
      </c>
      <c r="AY146" s="257" t="s">
        <v>143</v>
      </c>
    </row>
    <row r="147" s="13" customFormat="1">
      <c r="A147" s="13"/>
      <c r="B147" s="246"/>
      <c r="C147" s="247"/>
      <c r="D147" s="248" t="s">
        <v>185</v>
      </c>
      <c r="E147" s="249" t="s">
        <v>1</v>
      </c>
      <c r="F147" s="250" t="s">
        <v>187</v>
      </c>
      <c r="G147" s="247"/>
      <c r="H147" s="251">
        <v>26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185</v>
      </c>
      <c r="AU147" s="257" t="s">
        <v>86</v>
      </c>
      <c r="AV147" s="13" t="s">
        <v>86</v>
      </c>
      <c r="AW147" s="13" t="s">
        <v>32</v>
      </c>
      <c r="AX147" s="13" t="s">
        <v>76</v>
      </c>
      <c r="AY147" s="257" t="s">
        <v>143</v>
      </c>
    </row>
    <row r="148" s="14" customFormat="1">
      <c r="A148" s="14"/>
      <c r="B148" s="258"/>
      <c r="C148" s="259"/>
      <c r="D148" s="248" t="s">
        <v>185</v>
      </c>
      <c r="E148" s="260" t="s">
        <v>1</v>
      </c>
      <c r="F148" s="261" t="s">
        <v>188</v>
      </c>
      <c r="G148" s="259"/>
      <c r="H148" s="262">
        <v>42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185</v>
      </c>
      <c r="AU148" s="268" t="s">
        <v>86</v>
      </c>
      <c r="AV148" s="14" t="s">
        <v>159</v>
      </c>
      <c r="AW148" s="14" t="s">
        <v>32</v>
      </c>
      <c r="AX148" s="14" t="s">
        <v>84</v>
      </c>
      <c r="AY148" s="268" t="s">
        <v>143</v>
      </c>
    </row>
    <row r="149" s="2" customFormat="1" ht="16.5" customHeight="1">
      <c r="A149" s="38"/>
      <c r="B149" s="39"/>
      <c r="C149" s="233" t="s">
        <v>189</v>
      </c>
      <c r="D149" s="233" t="s">
        <v>146</v>
      </c>
      <c r="E149" s="234" t="s">
        <v>190</v>
      </c>
      <c r="F149" s="235" t="s">
        <v>191</v>
      </c>
      <c r="G149" s="236" t="s">
        <v>149</v>
      </c>
      <c r="H149" s="237">
        <v>1</v>
      </c>
      <c r="I149" s="238"/>
      <c r="J149" s="239">
        <f>ROUND(I149*H149,2)</f>
        <v>0</v>
      </c>
      <c r="K149" s="235" t="s">
        <v>1</v>
      </c>
      <c r="L149" s="44"/>
      <c r="M149" s="240" t="s">
        <v>1</v>
      </c>
      <c r="N149" s="241" t="s">
        <v>41</v>
      </c>
      <c r="O149" s="91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4" t="s">
        <v>150</v>
      </c>
      <c r="AT149" s="244" t="s">
        <v>146</v>
      </c>
      <c r="AU149" s="244" t="s">
        <v>86</v>
      </c>
      <c r="AY149" s="17" t="s">
        <v>143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7" t="s">
        <v>84</v>
      </c>
      <c r="BK149" s="245">
        <f>ROUND(I149*H149,2)</f>
        <v>0</v>
      </c>
      <c r="BL149" s="17" t="s">
        <v>150</v>
      </c>
      <c r="BM149" s="244" t="s">
        <v>192</v>
      </c>
    </row>
    <row r="150" s="12" customFormat="1" ht="22.8" customHeight="1">
      <c r="A150" s="12"/>
      <c r="B150" s="217"/>
      <c r="C150" s="218"/>
      <c r="D150" s="219" t="s">
        <v>75</v>
      </c>
      <c r="E150" s="231" t="s">
        <v>193</v>
      </c>
      <c r="F150" s="231" t="s">
        <v>122</v>
      </c>
      <c r="G150" s="218"/>
      <c r="H150" s="218"/>
      <c r="I150" s="221"/>
      <c r="J150" s="232">
        <f>BK150</f>
        <v>0</v>
      </c>
      <c r="K150" s="218"/>
      <c r="L150" s="223"/>
      <c r="M150" s="224"/>
      <c r="N150" s="225"/>
      <c r="O150" s="225"/>
      <c r="P150" s="226">
        <f>P151</f>
        <v>0</v>
      </c>
      <c r="Q150" s="225"/>
      <c r="R150" s="226">
        <f>R151</f>
        <v>0</v>
      </c>
      <c r="S150" s="225"/>
      <c r="T150" s="22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8" t="s">
        <v>142</v>
      </c>
      <c r="AT150" s="229" t="s">
        <v>75</v>
      </c>
      <c r="AU150" s="229" t="s">
        <v>84</v>
      </c>
      <c r="AY150" s="228" t="s">
        <v>143</v>
      </c>
      <c r="BK150" s="230">
        <f>BK151</f>
        <v>0</v>
      </c>
    </row>
    <row r="151" s="2" customFormat="1" ht="16.5" customHeight="1">
      <c r="A151" s="38"/>
      <c r="B151" s="39"/>
      <c r="C151" s="233" t="s">
        <v>194</v>
      </c>
      <c r="D151" s="233" t="s">
        <v>146</v>
      </c>
      <c r="E151" s="234" t="s">
        <v>195</v>
      </c>
      <c r="F151" s="235" t="s">
        <v>196</v>
      </c>
      <c r="G151" s="236" t="s">
        <v>149</v>
      </c>
      <c r="H151" s="237">
        <v>1</v>
      </c>
      <c r="I151" s="238"/>
      <c r="J151" s="239">
        <f>ROUND(I151*H151,2)</f>
        <v>0</v>
      </c>
      <c r="K151" s="235" t="s">
        <v>1</v>
      </c>
      <c r="L151" s="44"/>
      <c r="M151" s="240" t="s">
        <v>1</v>
      </c>
      <c r="N151" s="241" t="s">
        <v>41</v>
      </c>
      <c r="O151" s="91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4" t="s">
        <v>150</v>
      </c>
      <c r="AT151" s="244" t="s">
        <v>146</v>
      </c>
      <c r="AU151" s="244" t="s">
        <v>86</v>
      </c>
      <c r="AY151" s="17" t="s">
        <v>143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7" t="s">
        <v>84</v>
      </c>
      <c r="BK151" s="245">
        <f>ROUND(I151*H151,2)</f>
        <v>0</v>
      </c>
      <c r="BL151" s="17" t="s">
        <v>150</v>
      </c>
      <c r="BM151" s="244" t="s">
        <v>197</v>
      </c>
    </row>
    <row r="152" s="12" customFormat="1" ht="22.8" customHeight="1">
      <c r="A152" s="12"/>
      <c r="B152" s="217"/>
      <c r="C152" s="218"/>
      <c r="D152" s="219" t="s">
        <v>75</v>
      </c>
      <c r="E152" s="231" t="s">
        <v>198</v>
      </c>
      <c r="F152" s="231" t="s">
        <v>123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P153</f>
        <v>0</v>
      </c>
      <c r="Q152" s="225"/>
      <c r="R152" s="226">
        <f>R153</f>
        <v>0</v>
      </c>
      <c r="S152" s="225"/>
      <c r="T152" s="227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142</v>
      </c>
      <c r="AT152" s="229" t="s">
        <v>75</v>
      </c>
      <c r="AU152" s="229" t="s">
        <v>84</v>
      </c>
      <c r="AY152" s="228" t="s">
        <v>143</v>
      </c>
      <c r="BK152" s="230">
        <f>BK153</f>
        <v>0</v>
      </c>
    </row>
    <row r="153" s="2" customFormat="1" ht="33" customHeight="1">
      <c r="A153" s="38"/>
      <c r="B153" s="39"/>
      <c r="C153" s="233" t="s">
        <v>199</v>
      </c>
      <c r="D153" s="233" t="s">
        <v>146</v>
      </c>
      <c r="E153" s="234" t="s">
        <v>200</v>
      </c>
      <c r="F153" s="235" t="s">
        <v>201</v>
      </c>
      <c r="G153" s="236" t="s">
        <v>149</v>
      </c>
      <c r="H153" s="237">
        <v>1</v>
      </c>
      <c r="I153" s="238"/>
      <c r="J153" s="239">
        <f>ROUND(I153*H153,2)</f>
        <v>0</v>
      </c>
      <c r="K153" s="235" t="s">
        <v>1</v>
      </c>
      <c r="L153" s="44"/>
      <c r="M153" s="269" t="s">
        <v>1</v>
      </c>
      <c r="N153" s="270" t="s">
        <v>41</v>
      </c>
      <c r="O153" s="271"/>
      <c r="P153" s="272">
        <f>O153*H153</f>
        <v>0</v>
      </c>
      <c r="Q153" s="272">
        <v>0</v>
      </c>
      <c r="R153" s="272">
        <f>Q153*H153</f>
        <v>0</v>
      </c>
      <c r="S153" s="272">
        <v>0</v>
      </c>
      <c r="T153" s="27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4" t="s">
        <v>150</v>
      </c>
      <c r="AT153" s="244" t="s">
        <v>146</v>
      </c>
      <c r="AU153" s="244" t="s">
        <v>86</v>
      </c>
      <c r="AY153" s="17" t="s">
        <v>143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7" t="s">
        <v>84</v>
      </c>
      <c r="BK153" s="245">
        <f>ROUND(I153*H153,2)</f>
        <v>0</v>
      </c>
      <c r="BL153" s="17" t="s">
        <v>150</v>
      </c>
      <c r="BM153" s="244" t="s">
        <v>202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NPc4ETkDU+xSGVHyCGJV89DS02u/TWs2seepqo//vBB5BNmLwCPG+kvPr6ZFa3dgwS11KGMw3wV4creyvxmGww==" hashValue="Znf1TYkL9TdoawSixVEvmptZOyicJSVz74h9ojMkdd9JY8WfYgFV93mBcM3qmUR63IWk9RHnhOezCFR1kDf6Dg==" algorithmName="SHA-512" password="CC35"/>
  <autoFilter ref="C131:K153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J108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ROUND((SUM(BE108:BE115) + SUM(BE135:BE250)),  2)</f>
        <v>0</v>
      </c>
      <c r="G35" s="38"/>
      <c r="H35" s="38"/>
      <c r="I35" s="157">
        <v>0.20999999999999999</v>
      </c>
      <c r="J35" s="156">
        <f>ROUND(((SUM(BE108:BE115) + SUM(BE135:BE250))*I35),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ROUND((SUM(BF108:BF115) + SUM(BF135:BF250)),  2)</f>
        <v>0</v>
      </c>
      <c r="G36" s="38"/>
      <c r="H36" s="38"/>
      <c r="I36" s="157">
        <v>0.14999999999999999</v>
      </c>
      <c r="J36" s="156">
        <f>ROUND(((SUM(BF108:BF115) + SUM(BF135:BF250))*I36),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ROUND((SUM(BG108:BG115) + SUM(BG135:BG250)),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ROUND((SUM(BH108:BH115) + SUM(BH135:BH250)),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ROUND((SUM(BI108:BI115) + SUM(BI135:BI250)),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 xml:space="preserve">02 - SO101 - VPC č.C6 - Polní cesta  C6 -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204</v>
      </c>
      <c r="E97" s="184"/>
      <c r="F97" s="184"/>
      <c r="G97" s="184"/>
      <c r="H97" s="184"/>
      <c r="I97" s="184"/>
      <c r="J97" s="185">
        <f>J136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205</v>
      </c>
      <c r="E98" s="190"/>
      <c r="F98" s="190"/>
      <c r="G98" s="190"/>
      <c r="H98" s="190"/>
      <c r="I98" s="190"/>
      <c r="J98" s="191">
        <f>J137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206</v>
      </c>
      <c r="E99" s="190"/>
      <c r="F99" s="190"/>
      <c r="G99" s="190"/>
      <c r="H99" s="190"/>
      <c r="I99" s="190"/>
      <c r="J99" s="191">
        <f>J186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207</v>
      </c>
      <c r="E100" s="190"/>
      <c r="F100" s="190"/>
      <c r="G100" s="190"/>
      <c r="H100" s="190"/>
      <c r="I100" s="190"/>
      <c r="J100" s="191">
        <f>J194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208</v>
      </c>
      <c r="E101" s="190"/>
      <c r="F101" s="190"/>
      <c r="G101" s="190"/>
      <c r="H101" s="190"/>
      <c r="I101" s="190"/>
      <c r="J101" s="191">
        <f>J197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209</v>
      </c>
      <c r="E102" s="190"/>
      <c r="F102" s="190"/>
      <c r="G102" s="190"/>
      <c r="H102" s="190"/>
      <c r="I102" s="190"/>
      <c r="J102" s="191">
        <f>J213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210</v>
      </c>
      <c r="E103" s="190"/>
      <c r="F103" s="190"/>
      <c r="G103" s="190"/>
      <c r="H103" s="190"/>
      <c r="I103" s="190"/>
      <c r="J103" s="191">
        <f>J218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211</v>
      </c>
      <c r="E104" s="190"/>
      <c r="F104" s="190"/>
      <c r="G104" s="190"/>
      <c r="H104" s="190"/>
      <c r="I104" s="190"/>
      <c r="J104" s="191">
        <f>J231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212</v>
      </c>
      <c r="E105" s="190"/>
      <c r="F105" s="190"/>
      <c r="G105" s="190"/>
      <c r="H105" s="190"/>
      <c r="I105" s="190"/>
      <c r="J105" s="191">
        <f>J247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9.28" customHeight="1">
      <c r="A108" s="38"/>
      <c r="B108" s="39"/>
      <c r="C108" s="180" t="s">
        <v>118</v>
      </c>
      <c r="D108" s="40"/>
      <c r="E108" s="40"/>
      <c r="F108" s="40"/>
      <c r="G108" s="40"/>
      <c r="H108" s="40"/>
      <c r="I108" s="40"/>
      <c r="J108" s="193">
        <f>ROUND(J109 + J110 + J111 + J112 + J113 + J114,2)</f>
        <v>0</v>
      </c>
      <c r="K108" s="40"/>
      <c r="L108" s="63"/>
      <c r="N108" s="194" t="s">
        <v>40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8" customHeight="1">
      <c r="A109" s="38"/>
      <c r="B109" s="39"/>
      <c r="C109" s="40"/>
      <c r="D109" s="195" t="s">
        <v>119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121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5" t="s">
        <v>122</v>
      </c>
      <c r="E111" s="196"/>
      <c r="F111" s="196"/>
      <c r="G111" s="40"/>
      <c r="H111" s="40"/>
      <c r="I111" s="40"/>
      <c r="J111" s="197"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120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 ht="18" customHeight="1">
      <c r="A112" s="38"/>
      <c r="B112" s="39"/>
      <c r="C112" s="40"/>
      <c r="D112" s="195" t="s">
        <v>123</v>
      </c>
      <c r="E112" s="196"/>
      <c r="F112" s="196"/>
      <c r="G112" s="40"/>
      <c r="H112" s="40"/>
      <c r="I112" s="40"/>
      <c r="J112" s="197">
        <v>0</v>
      </c>
      <c r="K112" s="40"/>
      <c r="L112" s="198"/>
      <c r="M112" s="199"/>
      <c r="N112" s="200" t="s">
        <v>41</v>
      </c>
      <c r="O112" s="199"/>
      <c r="P112" s="199"/>
      <c r="Q112" s="199"/>
      <c r="R112" s="199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202" t="s">
        <v>120</v>
      </c>
      <c r="AZ112" s="199"/>
      <c r="BA112" s="199"/>
      <c r="BB112" s="199"/>
      <c r="BC112" s="199"/>
      <c r="BD112" s="199"/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02" t="s">
        <v>84</v>
      </c>
      <c r="BK112" s="199"/>
      <c r="BL112" s="199"/>
      <c r="BM112" s="199"/>
    </row>
    <row r="113" s="2" customFormat="1" ht="18" customHeight="1">
      <c r="A113" s="38"/>
      <c r="B113" s="39"/>
      <c r="C113" s="40"/>
      <c r="D113" s="195" t="s">
        <v>124</v>
      </c>
      <c r="E113" s="196"/>
      <c r="F113" s="196"/>
      <c r="G113" s="40"/>
      <c r="H113" s="40"/>
      <c r="I113" s="40"/>
      <c r="J113" s="197">
        <v>0</v>
      </c>
      <c r="K113" s="40"/>
      <c r="L113" s="198"/>
      <c r="M113" s="199"/>
      <c r="N113" s="200" t="s">
        <v>41</v>
      </c>
      <c r="O113" s="199"/>
      <c r="P113" s="199"/>
      <c r="Q113" s="199"/>
      <c r="R113" s="199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202" t="s">
        <v>120</v>
      </c>
      <c r="AZ113" s="199"/>
      <c r="BA113" s="199"/>
      <c r="BB113" s="199"/>
      <c r="BC113" s="199"/>
      <c r="BD113" s="199"/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02" t="s">
        <v>84</v>
      </c>
      <c r="BK113" s="199"/>
      <c r="BL113" s="199"/>
      <c r="BM113" s="199"/>
    </row>
    <row r="114" s="2" customFormat="1" ht="18" customHeight="1">
      <c r="A114" s="38"/>
      <c r="B114" s="39"/>
      <c r="C114" s="40"/>
      <c r="D114" s="196" t="s">
        <v>125</v>
      </c>
      <c r="E114" s="40"/>
      <c r="F114" s="40"/>
      <c r="G114" s="40"/>
      <c r="H114" s="40"/>
      <c r="I114" s="40"/>
      <c r="J114" s="197">
        <f>ROUND(J30*T114,2)</f>
        <v>0</v>
      </c>
      <c r="K114" s="40"/>
      <c r="L114" s="198"/>
      <c r="M114" s="199"/>
      <c r="N114" s="200" t="s">
        <v>41</v>
      </c>
      <c r="O114" s="199"/>
      <c r="P114" s="199"/>
      <c r="Q114" s="199"/>
      <c r="R114" s="199"/>
      <c r="S114" s="201"/>
      <c r="T114" s="201"/>
      <c r="U114" s="201"/>
      <c r="V114" s="201"/>
      <c r="W114" s="201"/>
      <c r="X114" s="201"/>
      <c r="Y114" s="201"/>
      <c r="Z114" s="201"/>
      <c r="AA114" s="201"/>
      <c r="AB114" s="201"/>
      <c r="AC114" s="201"/>
      <c r="AD114" s="201"/>
      <c r="AE114" s="201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202" t="s">
        <v>126</v>
      </c>
      <c r="AZ114" s="199"/>
      <c r="BA114" s="199"/>
      <c r="BB114" s="199"/>
      <c r="BC114" s="199"/>
      <c r="BD114" s="199"/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02" t="s">
        <v>84</v>
      </c>
      <c r="BK114" s="199"/>
      <c r="BL114" s="199"/>
      <c r="BM114" s="199"/>
    </row>
    <row r="115" s="2" customForma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9.28" customHeight="1">
      <c r="A116" s="38"/>
      <c r="B116" s="39"/>
      <c r="C116" s="204" t="s">
        <v>127</v>
      </c>
      <c r="D116" s="178"/>
      <c r="E116" s="178"/>
      <c r="F116" s="178"/>
      <c r="G116" s="178"/>
      <c r="H116" s="178"/>
      <c r="I116" s="178"/>
      <c r="J116" s="205">
        <f>ROUND(J96+J108,2)</f>
        <v>0</v>
      </c>
      <c r="K116" s="178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6" t="str">
        <f>E7</f>
        <v>Polní cesty C6, C14 a C15 v k.ú. Nákří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103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40"/>
      <c r="D127" s="40"/>
      <c r="E127" s="76" t="str">
        <f>E9</f>
        <v xml:space="preserve">02 - SO101 - VPC č.C6 - Polní cesta  C6 - stavební část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>k.ú. Nákří</v>
      </c>
      <c r="G129" s="40"/>
      <c r="H129" s="40"/>
      <c r="I129" s="32" t="s">
        <v>22</v>
      </c>
      <c r="J129" s="79" t="str">
        <f>IF(J12="","",J12)</f>
        <v>10. 1. 2022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>Státní pozemkový úřad, Rudolfovská tř.493/80,ČB</v>
      </c>
      <c r="G131" s="40"/>
      <c r="H131" s="40"/>
      <c r="I131" s="32" t="s">
        <v>30</v>
      </c>
      <c r="J131" s="36" t="str">
        <f>E21</f>
        <v>Ing. Josef Sauko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IF(E18="","",E18)</f>
        <v>Vyplň údaj</v>
      </c>
      <c r="G132" s="40"/>
      <c r="H132" s="40"/>
      <c r="I132" s="32" t="s">
        <v>33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6"/>
      <c r="B134" s="207"/>
      <c r="C134" s="208" t="s">
        <v>129</v>
      </c>
      <c r="D134" s="209" t="s">
        <v>61</v>
      </c>
      <c r="E134" s="209" t="s">
        <v>57</v>
      </c>
      <c r="F134" s="209" t="s">
        <v>58</v>
      </c>
      <c r="G134" s="209" t="s">
        <v>130</v>
      </c>
      <c r="H134" s="209" t="s">
        <v>131</v>
      </c>
      <c r="I134" s="209" t="s">
        <v>132</v>
      </c>
      <c r="J134" s="209" t="s">
        <v>109</v>
      </c>
      <c r="K134" s="210" t="s">
        <v>133</v>
      </c>
      <c r="L134" s="211"/>
      <c r="M134" s="100" t="s">
        <v>1</v>
      </c>
      <c r="N134" s="101" t="s">
        <v>40</v>
      </c>
      <c r="O134" s="101" t="s">
        <v>134</v>
      </c>
      <c r="P134" s="101" t="s">
        <v>135</v>
      </c>
      <c r="Q134" s="101" t="s">
        <v>136</v>
      </c>
      <c r="R134" s="101" t="s">
        <v>137</v>
      </c>
      <c r="S134" s="101" t="s">
        <v>138</v>
      </c>
      <c r="T134" s="102" t="s">
        <v>139</v>
      </c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</row>
    <row r="135" s="2" customFormat="1" ht="22.8" customHeight="1">
      <c r="A135" s="38"/>
      <c r="B135" s="39"/>
      <c r="C135" s="107" t="s">
        <v>140</v>
      </c>
      <c r="D135" s="40"/>
      <c r="E135" s="40"/>
      <c r="F135" s="40"/>
      <c r="G135" s="40"/>
      <c r="H135" s="40"/>
      <c r="I135" s="40"/>
      <c r="J135" s="212">
        <f>BK135</f>
        <v>0</v>
      </c>
      <c r="K135" s="40"/>
      <c r="L135" s="44"/>
      <c r="M135" s="103"/>
      <c r="N135" s="213"/>
      <c r="O135" s="104"/>
      <c r="P135" s="214">
        <f>P136</f>
        <v>0</v>
      </c>
      <c r="Q135" s="104"/>
      <c r="R135" s="214">
        <f>R136</f>
        <v>19702.021534899999</v>
      </c>
      <c r="S135" s="104"/>
      <c r="T135" s="215">
        <f>T136</f>
        <v>306.613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111</v>
      </c>
      <c r="BK135" s="216">
        <f>BK136</f>
        <v>0</v>
      </c>
    </row>
    <row r="136" s="12" customFormat="1" ht="25.92" customHeight="1">
      <c r="A136" s="12"/>
      <c r="B136" s="217"/>
      <c r="C136" s="218"/>
      <c r="D136" s="219" t="s">
        <v>75</v>
      </c>
      <c r="E136" s="220" t="s">
        <v>213</v>
      </c>
      <c r="F136" s="220" t="s">
        <v>214</v>
      </c>
      <c r="G136" s="218"/>
      <c r="H136" s="218"/>
      <c r="I136" s="221"/>
      <c r="J136" s="222">
        <f>BK136</f>
        <v>0</v>
      </c>
      <c r="K136" s="218"/>
      <c r="L136" s="223"/>
      <c r="M136" s="224"/>
      <c r="N136" s="225"/>
      <c r="O136" s="225"/>
      <c r="P136" s="226">
        <f>P137+P186+P194+P197+P213+P218+P231+P247</f>
        <v>0</v>
      </c>
      <c r="Q136" s="225"/>
      <c r="R136" s="226">
        <f>R137+R186+R194+R197+R213+R218+R231+R247</f>
        <v>19702.021534899999</v>
      </c>
      <c r="S136" s="225"/>
      <c r="T136" s="227">
        <f>T137+T186+T194+T197+T213+T218+T231+T247</f>
        <v>306.613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84</v>
      </c>
      <c r="AT136" s="229" t="s">
        <v>75</v>
      </c>
      <c r="AU136" s="229" t="s">
        <v>76</v>
      </c>
      <c r="AY136" s="228" t="s">
        <v>143</v>
      </c>
      <c r="BK136" s="230">
        <f>BK137+BK186+BK194+BK197+BK213+BK218+BK231+BK247</f>
        <v>0</v>
      </c>
    </row>
    <row r="137" s="12" customFormat="1" ht="22.8" customHeight="1">
      <c r="A137" s="12"/>
      <c r="B137" s="217"/>
      <c r="C137" s="218"/>
      <c r="D137" s="219" t="s">
        <v>75</v>
      </c>
      <c r="E137" s="231" t="s">
        <v>84</v>
      </c>
      <c r="F137" s="231" t="s">
        <v>215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SUM(P138:P185)</f>
        <v>0</v>
      </c>
      <c r="Q137" s="225"/>
      <c r="R137" s="226">
        <f>SUM(R138:R185)</f>
        <v>3.7422000000000004</v>
      </c>
      <c r="S137" s="225"/>
      <c r="T137" s="227">
        <f>SUM(T138:T185)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84</v>
      </c>
      <c r="AT137" s="229" t="s">
        <v>75</v>
      </c>
      <c r="AU137" s="229" t="s">
        <v>84</v>
      </c>
      <c r="AY137" s="228" t="s">
        <v>143</v>
      </c>
      <c r="BK137" s="230">
        <f>SUM(BK138:BK185)</f>
        <v>0</v>
      </c>
    </row>
    <row r="138" s="2" customFormat="1" ht="33" customHeight="1">
      <c r="A138" s="38"/>
      <c r="B138" s="39"/>
      <c r="C138" s="233" t="s">
        <v>84</v>
      </c>
      <c r="D138" s="233" t="s">
        <v>146</v>
      </c>
      <c r="E138" s="234" t="s">
        <v>216</v>
      </c>
      <c r="F138" s="235" t="s">
        <v>217</v>
      </c>
      <c r="G138" s="236" t="s">
        <v>218</v>
      </c>
      <c r="H138" s="237">
        <v>2350</v>
      </c>
      <c r="I138" s="238"/>
      <c r="J138" s="239">
        <f>ROUND(I138*H138,2)</f>
        <v>0</v>
      </c>
      <c r="K138" s="235" t="s">
        <v>219</v>
      </c>
      <c r="L138" s="44"/>
      <c r="M138" s="240" t="s">
        <v>1</v>
      </c>
      <c r="N138" s="241" t="s">
        <v>41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159</v>
      </c>
      <c r="AT138" s="244" t="s">
        <v>146</v>
      </c>
      <c r="AU138" s="244" t="s">
        <v>86</v>
      </c>
      <c r="AY138" s="17" t="s">
        <v>143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84</v>
      </c>
      <c r="BK138" s="245">
        <f>ROUND(I138*H138,2)</f>
        <v>0</v>
      </c>
      <c r="BL138" s="17" t="s">
        <v>159</v>
      </c>
      <c r="BM138" s="244" t="s">
        <v>220</v>
      </c>
    </row>
    <row r="139" s="13" customFormat="1">
      <c r="A139" s="13"/>
      <c r="B139" s="246"/>
      <c r="C139" s="247"/>
      <c r="D139" s="248" t="s">
        <v>185</v>
      </c>
      <c r="E139" s="249" t="s">
        <v>1</v>
      </c>
      <c r="F139" s="250" t="s">
        <v>221</v>
      </c>
      <c r="G139" s="247"/>
      <c r="H139" s="251">
        <v>2350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185</v>
      </c>
      <c r="AU139" s="257" t="s">
        <v>86</v>
      </c>
      <c r="AV139" s="13" t="s">
        <v>86</v>
      </c>
      <c r="AW139" s="13" t="s">
        <v>32</v>
      </c>
      <c r="AX139" s="13" t="s">
        <v>84</v>
      </c>
      <c r="AY139" s="257" t="s">
        <v>143</v>
      </c>
    </row>
    <row r="140" s="2" customFormat="1" ht="33" customHeight="1">
      <c r="A140" s="38"/>
      <c r="B140" s="39"/>
      <c r="C140" s="233" t="s">
        <v>86</v>
      </c>
      <c r="D140" s="233" t="s">
        <v>146</v>
      </c>
      <c r="E140" s="234" t="s">
        <v>222</v>
      </c>
      <c r="F140" s="235" t="s">
        <v>223</v>
      </c>
      <c r="G140" s="236" t="s">
        <v>218</v>
      </c>
      <c r="H140" s="237">
        <v>7350</v>
      </c>
      <c r="I140" s="238"/>
      <c r="J140" s="239">
        <f>ROUND(I140*H140,2)</f>
        <v>0</v>
      </c>
      <c r="K140" s="235" t="s">
        <v>219</v>
      </c>
      <c r="L140" s="44"/>
      <c r="M140" s="240" t="s">
        <v>1</v>
      </c>
      <c r="N140" s="241" t="s">
        <v>41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159</v>
      </c>
      <c r="AT140" s="244" t="s">
        <v>146</v>
      </c>
      <c r="AU140" s="244" t="s">
        <v>86</v>
      </c>
      <c r="AY140" s="17" t="s">
        <v>143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84</v>
      </c>
      <c r="BK140" s="245">
        <f>ROUND(I140*H140,2)</f>
        <v>0</v>
      </c>
      <c r="BL140" s="17" t="s">
        <v>159</v>
      </c>
      <c r="BM140" s="244" t="s">
        <v>224</v>
      </c>
    </row>
    <row r="141" s="13" customFormat="1">
      <c r="A141" s="13"/>
      <c r="B141" s="246"/>
      <c r="C141" s="247"/>
      <c r="D141" s="248" t="s">
        <v>185</v>
      </c>
      <c r="E141" s="249" t="s">
        <v>1</v>
      </c>
      <c r="F141" s="250" t="s">
        <v>225</v>
      </c>
      <c r="G141" s="247"/>
      <c r="H141" s="251">
        <v>5000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185</v>
      </c>
      <c r="AU141" s="257" t="s">
        <v>86</v>
      </c>
      <c r="AV141" s="13" t="s">
        <v>86</v>
      </c>
      <c r="AW141" s="13" t="s">
        <v>32</v>
      </c>
      <c r="AX141" s="13" t="s">
        <v>76</v>
      </c>
      <c r="AY141" s="257" t="s">
        <v>143</v>
      </c>
    </row>
    <row r="142" s="13" customFormat="1">
      <c r="A142" s="13"/>
      <c r="B142" s="246"/>
      <c r="C142" s="247"/>
      <c r="D142" s="248" t="s">
        <v>185</v>
      </c>
      <c r="E142" s="249" t="s">
        <v>1</v>
      </c>
      <c r="F142" s="250" t="s">
        <v>221</v>
      </c>
      <c r="G142" s="247"/>
      <c r="H142" s="251">
        <v>2350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185</v>
      </c>
      <c r="AU142" s="257" t="s">
        <v>86</v>
      </c>
      <c r="AV142" s="13" t="s">
        <v>86</v>
      </c>
      <c r="AW142" s="13" t="s">
        <v>32</v>
      </c>
      <c r="AX142" s="13" t="s">
        <v>76</v>
      </c>
      <c r="AY142" s="257" t="s">
        <v>143</v>
      </c>
    </row>
    <row r="143" s="14" customFormat="1">
      <c r="A143" s="14"/>
      <c r="B143" s="258"/>
      <c r="C143" s="259"/>
      <c r="D143" s="248" t="s">
        <v>185</v>
      </c>
      <c r="E143" s="260" t="s">
        <v>1</v>
      </c>
      <c r="F143" s="261" t="s">
        <v>188</v>
      </c>
      <c r="G143" s="259"/>
      <c r="H143" s="262">
        <v>7350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8" t="s">
        <v>185</v>
      </c>
      <c r="AU143" s="268" t="s">
        <v>86</v>
      </c>
      <c r="AV143" s="14" t="s">
        <v>159</v>
      </c>
      <c r="AW143" s="14" t="s">
        <v>32</v>
      </c>
      <c r="AX143" s="14" t="s">
        <v>84</v>
      </c>
      <c r="AY143" s="268" t="s">
        <v>143</v>
      </c>
    </row>
    <row r="144" s="2" customFormat="1" ht="37.8" customHeight="1">
      <c r="A144" s="38"/>
      <c r="B144" s="39"/>
      <c r="C144" s="233" t="s">
        <v>155</v>
      </c>
      <c r="D144" s="233" t="s">
        <v>146</v>
      </c>
      <c r="E144" s="234" t="s">
        <v>226</v>
      </c>
      <c r="F144" s="235" t="s">
        <v>227</v>
      </c>
      <c r="G144" s="236" t="s">
        <v>218</v>
      </c>
      <c r="H144" s="237">
        <v>41.25</v>
      </c>
      <c r="I144" s="238"/>
      <c r="J144" s="239">
        <f>ROUND(I144*H144,2)</f>
        <v>0</v>
      </c>
      <c r="K144" s="235" t="s">
        <v>219</v>
      </c>
      <c r="L144" s="44"/>
      <c r="M144" s="240" t="s">
        <v>1</v>
      </c>
      <c r="N144" s="241" t="s">
        <v>41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159</v>
      </c>
      <c r="AT144" s="244" t="s">
        <v>146</v>
      </c>
      <c r="AU144" s="244" t="s">
        <v>86</v>
      </c>
      <c r="AY144" s="17" t="s">
        <v>143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84</v>
      </c>
      <c r="BK144" s="245">
        <f>ROUND(I144*H144,2)</f>
        <v>0</v>
      </c>
      <c r="BL144" s="17" t="s">
        <v>159</v>
      </c>
      <c r="BM144" s="244" t="s">
        <v>228</v>
      </c>
    </row>
    <row r="145" s="13" customFormat="1">
      <c r="A145" s="13"/>
      <c r="B145" s="246"/>
      <c r="C145" s="247"/>
      <c r="D145" s="248" t="s">
        <v>185</v>
      </c>
      <c r="E145" s="249" t="s">
        <v>1</v>
      </c>
      <c r="F145" s="250" t="s">
        <v>229</v>
      </c>
      <c r="G145" s="247"/>
      <c r="H145" s="251">
        <v>41.25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185</v>
      </c>
      <c r="AU145" s="257" t="s">
        <v>86</v>
      </c>
      <c r="AV145" s="13" t="s">
        <v>86</v>
      </c>
      <c r="AW145" s="13" t="s">
        <v>32</v>
      </c>
      <c r="AX145" s="13" t="s">
        <v>76</v>
      </c>
      <c r="AY145" s="257" t="s">
        <v>143</v>
      </c>
    </row>
    <row r="146" s="14" customFormat="1">
      <c r="A146" s="14"/>
      <c r="B146" s="258"/>
      <c r="C146" s="259"/>
      <c r="D146" s="248" t="s">
        <v>185</v>
      </c>
      <c r="E146" s="260" t="s">
        <v>1</v>
      </c>
      <c r="F146" s="261" t="s">
        <v>188</v>
      </c>
      <c r="G146" s="259"/>
      <c r="H146" s="262">
        <v>41.25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8" t="s">
        <v>185</v>
      </c>
      <c r="AU146" s="268" t="s">
        <v>86</v>
      </c>
      <c r="AV146" s="14" t="s">
        <v>159</v>
      </c>
      <c r="AW146" s="14" t="s">
        <v>32</v>
      </c>
      <c r="AX146" s="14" t="s">
        <v>84</v>
      </c>
      <c r="AY146" s="268" t="s">
        <v>143</v>
      </c>
    </row>
    <row r="147" s="2" customFormat="1" ht="37.8" customHeight="1">
      <c r="A147" s="38"/>
      <c r="B147" s="39"/>
      <c r="C147" s="233" t="s">
        <v>159</v>
      </c>
      <c r="D147" s="233" t="s">
        <v>146</v>
      </c>
      <c r="E147" s="234" t="s">
        <v>230</v>
      </c>
      <c r="F147" s="235" t="s">
        <v>231</v>
      </c>
      <c r="G147" s="236" t="s">
        <v>218</v>
      </c>
      <c r="H147" s="237">
        <v>9700</v>
      </c>
      <c r="I147" s="238"/>
      <c r="J147" s="239">
        <f>ROUND(I147*H147,2)</f>
        <v>0</v>
      </c>
      <c r="K147" s="235" t="s">
        <v>219</v>
      </c>
      <c r="L147" s="44"/>
      <c r="M147" s="240" t="s">
        <v>1</v>
      </c>
      <c r="N147" s="241" t="s">
        <v>41</v>
      </c>
      <c r="O147" s="91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4" t="s">
        <v>159</v>
      </c>
      <c r="AT147" s="244" t="s">
        <v>146</v>
      </c>
      <c r="AU147" s="244" t="s">
        <v>86</v>
      </c>
      <c r="AY147" s="17" t="s">
        <v>143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7" t="s">
        <v>84</v>
      </c>
      <c r="BK147" s="245">
        <f>ROUND(I147*H147,2)</f>
        <v>0</v>
      </c>
      <c r="BL147" s="17" t="s">
        <v>159</v>
      </c>
      <c r="BM147" s="244" t="s">
        <v>232</v>
      </c>
    </row>
    <row r="148" s="13" customFormat="1">
      <c r="A148" s="13"/>
      <c r="B148" s="246"/>
      <c r="C148" s="247"/>
      <c r="D148" s="248" t="s">
        <v>185</v>
      </c>
      <c r="E148" s="249" t="s">
        <v>1</v>
      </c>
      <c r="F148" s="250" t="s">
        <v>233</v>
      </c>
      <c r="G148" s="247"/>
      <c r="H148" s="251">
        <v>4700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185</v>
      </c>
      <c r="AU148" s="257" t="s">
        <v>86</v>
      </c>
      <c r="AV148" s="13" t="s">
        <v>86</v>
      </c>
      <c r="AW148" s="13" t="s">
        <v>32</v>
      </c>
      <c r="AX148" s="13" t="s">
        <v>76</v>
      </c>
      <c r="AY148" s="257" t="s">
        <v>143</v>
      </c>
    </row>
    <row r="149" s="13" customFormat="1">
      <c r="A149" s="13"/>
      <c r="B149" s="246"/>
      <c r="C149" s="247"/>
      <c r="D149" s="248" t="s">
        <v>185</v>
      </c>
      <c r="E149" s="249" t="s">
        <v>1</v>
      </c>
      <c r="F149" s="250" t="s">
        <v>225</v>
      </c>
      <c r="G149" s="247"/>
      <c r="H149" s="251">
        <v>5000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185</v>
      </c>
      <c r="AU149" s="257" t="s">
        <v>86</v>
      </c>
      <c r="AV149" s="13" t="s">
        <v>86</v>
      </c>
      <c r="AW149" s="13" t="s">
        <v>32</v>
      </c>
      <c r="AX149" s="13" t="s">
        <v>76</v>
      </c>
      <c r="AY149" s="257" t="s">
        <v>143</v>
      </c>
    </row>
    <row r="150" s="14" customFormat="1">
      <c r="A150" s="14"/>
      <c r="B150" s="258"/>
      <c r="C150" s="259"/>
      <c r="D150" s="248" t="s">
        <v>185</v>
      </c>
      <c r="E150" s="260" t="s">
        <v>1</v>
      </c>
      <c r="F150" s="261" t="s">
        <v>188</v>
      </c>
      <c r="G150" s="259"/>
      <c r="H150" s="262">
        <v>9700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185</v>
      </c>
      <c r="AU150" s="268" t="s">
        <v>86</v>
      </c>
      <c r="AV150" s="14" t="s">
        <v>159</v>
      </c>
      <c r="AW150" s="14" t="s">
        <v>32</v>
      </c>
      <c r="AX150" s="14" t="s">
        <v>84</v>
      </c>
      <c r="AY150" s="268" t="s">
        <v>143</v>
      </c>
    </row>
    <row r="151" s="2" customFormat="1" ht="24.15" customHeight="1">
      <c r="A151" s="38"/>
      <c r="B151" s="39"/>
      <c r="C151" s="233" t="s">
        <v>142</v>
      </c>
      <c r="D151" s="233" t="s">
        <v>146</v>
      </c>
      <c r="E151" s="234" t="s">
        <v>234</v>
      </c>
      <c r="F151" s="235" t="s">
        <v>235</v>
      </c>
      <c r="G151" s="236" t="s">
        <v>218</v>
      </c>
      <c r="H151" s="237">
        <v>41.25</v>
      </c>
      <c r="I151" s="238"/>
      <c r="J151" s="239">
        <f>ROUND(I151*H151,2)</f>
        <v>0</v>
      </c>
      <c r="K151" s="235" t="s">
        <v>219</v>
      </c>
      <c r="L151" s="44"/>
      <c r="M151" s="240" t="s">
        <v>1</v>
      </c>
      <c r="N151" s="241" t="s">
        <v>41</v>
      </c>
      <c r="O151" s="91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4" t="s">
        <v>159</v>
      </c>
      <c r="AT151" s="244" t="s">
        <v>146</v>
      </c>
      <c r="AU151" s="244" t="s">
        <v>86</v>
      </c>
      <c r="AY151" s="17" t="s">
        <v>143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7" t="s">
        <v>84</v>
      </c>
      <c r="BK151" s="245">
        <f>ROUND(I151*H151,2)</f>
        <v>0</v>
      </c>
      <c r="BL151" s="17" t="s">
        <v>159</v>
      </c>
      <c r="BM151" s="244" t="s">
        <v>236</v>
      </c>
    </row>
    <row r="152" s="13" customFormat="1">
      <c r="A152" s="13"/>
      <c r="B152" s="246"/>
      <c r="C152" s="247"/>
      <c r="D152" s="248" t="s">
        <v>185</v>
      </c>
      <c r="E152" s="249" t="s">
        <v>1</v>
      </c>
      <c r="F152" s="250" t="s">
        <v>229</v>
      </c>
      <c r="G152" s="247"/>
      <c r="H152" s="251">
        <v>41.25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185</v>
      </c>
      <c r="AU152" s="257" t="s">
        <v>86</v>
      </c>
      <c r="AV152" s="13" t="s">
        <v>86</v>
      </c>
      <c r="AW152" s="13" t="s">
        <v>32</v>
      </c>
      <c r="AX152" s="13" t="s">
        <v>76</v>
      </c>
      <c r="AY152" s="257" t="s">
        <v>143</v>
      </c>
    </row>
    <row r="153" s="14" customFormat="1">
      <c r="A153" s="14"/>
      <c r="B153" s="258"/>
      <c r="C153" s="259"/>
      <c r="D153" s="248" t="s">
        <v>185</v>
      </c>
      <c r="E153" s="260" t="s">
        <v>1</v>
      </c>
      <c r="F153" s="261" t="s">
        <v>188</v>
      </c>
      <c r="G153" s="259"/>
      <c r="H153" s="262">
        <v>41.25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185</v>
      </c>
      <c r="AU153" s="268" t="s">
        <v>86</v>
      </c>
      <c r="AV153" s="14" t="s">
        <v>159</v>
      </c>
      <c r="AW153" s="14" t="s">
        <v>32</v>
      </c>
      <c r="AX153" s="14" t="s">
        <v>84</v>
      </c>
      <c r="AY153" s="268" t="s">
        <v>143</v>
      </c>
    </row>
    <row r="154" s="2" customFormat="1" ht="24.15" customHeight="1">
      <c r="A154" s="38"/>
      <c r="B154" s="39"/>
      <c r="C154" s="233" t="s">
        <v>166</v>
      </c>
      <c r="D154" s="233" t="s">
        <v>146</v>
      </c>
      <c r="E154" s="234" t="s">
        <v>237</v>
      </c>
      <c r="F154" s="235" t="s">
        <v>238</v>
      </c>
      <c r="G154" s="236" t="s">
        <v>218</v>
      </c>
      <c r="H154" s="237">
        <v>1.5</v>
      </c>
      <c r="I154" s="238"/>
      <c r="J154" s="239">
        <f>ROUND(I154*H154,2)</f>
        <v>0</v>
      </c>
      <c r="K154" s="235" t="s">
        <v>219</v>
      </c>
      <c r="L154" s="44"/>
      <c r="M154" s="240" t="s">
        <v>1</v>
      </c>
      <c r="N154" s="241" t="s">
        <v>41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159</v>
      </c>
      <c r="AT154" s="244" t="s">
        <v>146</v>
      </c>
      <c r="AU154" s="244" t="s">
        <v>86</v>
      </c>
      <c r="AY154" s="17" t="s">
        <v>143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84</v>
      </c>
      <c r="BK154" s="245">
        <f>ROUND(I154*H154,2)</f>
        <v>0</v>
      </c>
      <c r="BL154" s="17" t="s">
        <v>159</v>
      </c>
      <c r="BM154" s="244" t="s">
        <v>239</v>
      </c>
    </row>
    <row r="155" s="13" customFormat="1">
      <c r="A155" s="13"/>
      <c r="B155" s="246"/>
      <c r="C155" s="247"/>
      <c r="D155" s="248" t="s">
        <v>185</v>
      </c>
      <c r="E155" s="249" t="s">
        <v>1</v>
      </c>
      <c r="F155" s="250" t="s">
        <v>240</v>
      </c>
      <c r="G155" s="247"/>
      <c r="H155" s="251">
        <v>1.5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185</v>
      </c>
      <c r="AU155" s="257" t="s">
        <v>86</v>
      </c>
      <c r="AV155" s="13" t="s">
        <v>86</v>
      </c>
      <c r="AW155" s="13" t="s">
        <v>32</v>
      </c>
      <c r="AX155" s="13" t="s">
        <v>84</v>
      </c>
      <c r="AY155" s="257" t="s">
        <v>143</v>
      </c>
    </row>
    <row r="156" s="2" customFormat="1" ht="16.5" customHeight="1">
      <c r="A156" s="38"/>
      <c r="B156" s="39"/>
      <c r="C156" s="274" t="s">
        <v>171</v>
      </c>
      <c r="D156" s="274" t="s">
        <v>241</v>
      </c>
      <c r="E156" s="275" t="s">
        <v>242</v>
      </c>
      <c r="F156" s="276" t="s">
        <v>243</v>
      </c>
      <c r="G156" s="277" t="s">
        <v>244</v>
      </c>
      <c r="H156" s="278">
        <v>2.7000000000000002</v>
      </c>
      <c r="I156" s="279"/>
      <c r="J156" s="280">
        <f>ROUND(I156*H156,2)</f>
        <v>0</v>
      </c>
      <c r="K156" s="276" t="s">
        <v>219</v>
      </c>
      <c r="L156" s="281"/>
      <c r="M156" s="282" t="s">
        <v>1</v>
      </c>
      <c r="N156" s="283" t="s">
        <v>41</v>
      </c>
      <c r="O156" s="91"/>
      <c r="P156" s="242">
        <f>O156*H156</f>
        <v>0</v>
      </c>
      <c r="Q156" s="242">
        <v>1</v>
      </c>
      <c r="R156" s="242">
        <f>Q156*H156</f>
        <v>2.7000000000000002</v>
      </c>
      <c r="S156" s="242">
        <v>0</v>
      </c>
      <c r="T156" s="24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4" t="s">
        <v>176</v>
      </c>
      <c r="AT156" s="244" t="s">
        <v>241</v>
      </c>
      <c r="AU156" s="244" t="s">
        <v>86</v>
      </c>
      <c r="AY156" s="17" t="s">
        <v>143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7" t="s">
        <v>84</v>
      </c>
      <c r="BK156" s="245">
        <f>ROUND(I156*H156,2)</f>
        <v>0</v>
      </c>
      <c r="BL156" s="17" t="s">
        <v>159</v>
      </c>
      <c r="BM156" s="244" t="s">
        <v>245</v>
      </c>
    </row>
    <row r="157" s="13" customFormat="1">
      <c r="A157" s="13"/>
      <c r="B157" s="246"/>
      <c r="C157" s="247"/>
      <c r="D157" s="248" t="s">
        <v>185</v>
      </c>
      <c r="E157" s="247"/>
      <c r="F157" s="250" t="s">
        <v>246</v>
      </c>
      <c r="G157" s="247"/>
      <c r="H157" s="251">
        <v>2.7000000000000002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185</v>
      </c>
      <c r="AU157" s="257" t="s">
        <v>86</v>
      </c>
      <c r="AV157" s="13" t="s">
        <v>86</v>
      </c>
      <c r="AW157" s="13" t="s">
        <v>4</v>
      </c>
      <c r="AX157" s="13" t="s">
        <v>84</v>
      </c>
      <c r="AY157" s="257" t="s">
        <v>143</v>
      </c>
    </row>
    <row r="158" s="2" customFormat="1" ht="33" customHeight="1">
      <c r="A158" s="38"/>
      <c r="B158" s="39"/>
      <c r="C158" s="233" t="s">
        <v>176</v>
      </c>
      <c r="D158" s="233" t="s">
        <v>146</v>
      </c>
      <c r="E158" s="234" t="s">
        <v>247</v>
      </c>
      <c r="F158" s="235" t="s">
        <v>248</v>
      </c>
      <c r="G158" s="236" t="s">
        <v>244</v>
      </c>
      <c r="H158" s="237">
        <v>19400</v>
      </c>
      <c r="I158" s="238"/>
      <c r="J158" s="239">
        <f>ROUND(I158*H158,2)</f>
        <v>0</v>
      </c>
      <c r="K158" s="235" t="s">
        <v>219</v>
      </c>
      <c r="L158" s="44"/>
      <c r="M158" s="240" t="s">
        <v>1</v>
      </c>
      <c r="N158" s="241" t="s">
        <v>41</v>
      </c>
      <c r="O158" s="91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4" t="s">
        <v>159</v>
      </c>
      <c r="AT158" s="244" t="s">
        <v>146</v>
      </c>
      <c r="AU158" s="244" t="s">
        <v>86</v>
      </c>
      <c r="AY158" s="17" t="s">
        <v>143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7" t="s">
        <v>84</v>
      </c>
      <c r="BK158" s="245">
        <f>ROUND(I158*H158,2)</f>
        <v>0</v>
      </c>
      <c r="BL158" s="17" t="s">
        <v>159</v>
      </c>
      <c r="BM158" s="244" t="s">
        <v>249</v>
      </c>
    </row>
    <row r="159" s="13" customFormat="1">
      <c r="A159" s="13"/>
      <c r="B159" s="246"/>
      <c r="C159" s="247"/>
      <c r="D159" s="248" t="s">
        <v>185</v>
      </c>
      <c r="E159" s="247"/>
      <c r="F159" s="250" t="s">
        <v>250</v>
      </c>
      <c r="G159" s="247"/>
      <c r="H159" s="251">
        <v>19400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185</v>
      </c>
      <c r="AU159" s="257" t="s">
        <v>86</v>
      </c>
      <c r="AV159" s="13" t="s">
        <v>86</v>
      </c>
      <c r="AW159" s="13" t="s">
        <v>4</v>
      </c>
      <c r="AX159" s="13" t="s">
        <v>84</v>
      </c>
      <c r="AY159" s="257" t="s">
        <v>143</v>
      </c>
    </row>
    <row r="160" s="2" customFormat="1" ht="16.5" customHeight="1">
      <c r="A160" s="38"/>
      <c r="B160" s="39"/>
      <c r="C160" s="233" t="s">
        <v>180</v>
      </c>
      <c r="D160" s="233" t="s">
        <v>146</v>
      </c>
      <c r="E160" s="234" t="s">
        <v>251</v>
      </c>
      <c r="F160" s="235" t="s">
        <v>252</v>
      </c>
      <c r="G160" s="236" t="s">
        <v>218</v>
      </c>
      <c r="H160" s="237">
        <v>9700</v>
      </c>
      <c r="I160" s="238"/>
      <c r="J160" s="239">
        <f>ROUND(I160*H160,2)</f>
        <v>0</v>
      </c>
      <c r="K160" s="235" t="s">
        <v>219</v>
      </c>
      <c r="L160" s="44"/>
      <c r="M160" s="240" t="s">
        <v>1</v>
      </c>
      <c r="N160" s="241" t="s">
        <v>41</v>
      </c>
      <c r="O160" s="91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4" t="s">
        <v>159</v>
      </c>
      <c r="AT160" s="244" t="s">
        <v>146</v>
      </c>
      <c r="AU160" s="244" t="s">
        <v>86</v>
      </c>
      <c r="AY160" s="17" t="s">
        <v>143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7" t="s">
        <v>84</v>
      </c>
      <c r="BK160" s="245">
        <f>ROUND(I160*H160,2)</f>
        <v>0</v>
      </c>
      <c r="BL160" s="17" t="s">
        <v>159</v>
      </c>
      <c r="BM160" s="244" t="s">
        <v>253</v>
      </c>
    </row>
    <row r="161" s="13" customFormat="1">
      <c r="A161" s="13"/>
      <c r="B161" s="246"/>
      <c r="C161" s="247"/>
      <c r="D161" s="248" t="s">
        <v>185</v>
      </c>
      <c r="E161" s="249" t="s">
        <v>1</v>
      </c>
      <c r="F161" s="250" t="s">
        <v>225</v>
      </c>
      <c r="G161" s="247"/>
      <c r="H161" s="251">
        <v>5000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185</v>
      </c>
      <c r="AU161" s="257" t="s">
        <v>86</v>
      </c>
      <c r="AV161" s="13" t="s">
        <v>86</v>
      </c>
      <c r="AW161" s="13" t="s">
        <v>32</v>
      </c>
      <c r="AX161" s="13" t="s">
        <v>76</v>
      </c>
      <c r="AY161" s="257" t="s">
        <v>143</v>
      </c>
    </row>
    <row r="162" s="13" customFormat="1">
      <c r="A162" s="13"/>
      <c r="B162" s="246"/>
      <c r="C162" s="247"/>
      <c r="D162" s="248" t="s">
        <v>185</v>
      </c>
      <c r="E162" s="249" t="s">
        <v>1</v>
      </c>
      <c r="F162" s="250" t="s">
        <v>233</v>
      </c>
      <c r="G162" s="247"/>
      <c r="H162" s="251">
        <v>4700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185</v>
      </c>
      <c r="AU162" s="257" t="s">
        <v>86</v>
      </c>
      <c r="AV162" s="13" t="s">
        <v>86</v>
      </c>
      <c r="AW162" s="13" t="s">
        <v>32</v>
      </c>
      <c r="AX162" s="13" t="s">
        <v>76</v>
      </c>
      <c r="AY162" s="257" t="s">
        <v>143</v>
      </c>
    </row>
    <row r="163" s="14" customFormat="1">
      <c r="A163" s="14"/>
      <c r="B163" s="258"/>
      <c r="C163" s="259"/>
      <c r="D163" s="248" t="s">
        <v>185</v>
      </c>
      <c r="E163" s="260" t="s">
        <v>1</v>
      </c>
      <c r="F163" s="261" t="s">
        <v>188</v>
      </c>
      <c r="G163" s="259"/>
      <c r="H163" s="262">
        <v>9700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8" t="s">
        <v>185</v>
      </c>
      <c r="AU163" s="268" t="s">
        <v>86</v>
      </c>
      <c r="AV163" s="14" t="s">
        <v>159</v>
      </c>
      <c r="AW163" s="14" t="s">
        <v>32</v>
      </c>
      <c r="AX163" s="14" t="s">
        <v>84</v>
      </c>
      <c r="AY163" s="268" t="s">
        <v>143</v>
      </c>
    </row>
    <row r="164" s="2" customFormat="1" ht="33" customHeight="1">
      <c r="A164" s="38"/>
      <c r="B164" s="39"/>
      <c r="C164" s="233" t="s">
        <v>189</v>
      </c>
      <c r="D164" s="233" t="s">
        <v>146</v>
      </c>
      <c r="E164" s="234" t="s">
        <v>254</v>
      </c>
      <c r="F164" s="235" t="s">
        <v>255</v>
      </c>
      <c r="G164" s="236" t="s">
        <v>218</v>
      </c>
      <c r="H164" s="237">
        <v>41.25</v>
      </c>
      <c r="I164" s="238"/>
      <c r="J164" s="239">
        <f>ROUND(I164*H164,2)</f>
        <v>0</v>
      </c>
      <c r="K164" s="235" t="s">
        <v>219</v>
      </c>
      <c r="L164" s="44"/>
      <c r="M164" s="240" t="s">
        <v>1</v>
      </c>
      <c r="N164" s="241" t="s">
        <v>41</v>
      </c>
      <c r="O164" s="91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4" t="s">
        <v>159</v>
      </c>
      <c r="AT164" s="244" t="s">
        <v>146</v>
      </c>
      <c r="AU164" s="244" t="s">
        <v>86</v>
      </c>
      <c r="AY164" s="17" t="s">
        <v>143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7" t="s">
        <v>84</v>
      </c>
      <c r="BK164" s="245">
        <f>ROUND(I164*H164,2)</f>
        <v>0</v>
      </c>
      <c r="BL164" s="17" t="s">
        <v>159</v>
      </c>
      <c r="BM164" s="244" t="s">
        <v>256</v>
      </c>
    </row>
    <row r="165" s="13" customFormat="1">
      <c r="A165" s="13"/>
      <c r="B165" s="246"/>
      <c r="C165" s="247"/>
      <c r="D165" s="248" t="s">
        <v>185</v>
      </c>
      <c r="E165" s="249" t="s">
        <v>1</v>
      </c>
      <c r="F165" s="250" t="s">
        <v>229</v>
      </c>
      <c r="G165" s="247"/>
      <c r="H165" s="251">
        <v>41.25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185</v>
      </c>
      <c r="AU165" s="257" t="s">
        <v>86</v>
      </c>
      <c r="AV165" s="13" t="s">
        <v>86</v>
      </c>
      <c r="AW165" s="13" t="s">
        <v>32</v>
      </c>
      <c r="AX165" s="13" t="s">
        <v>76</v>
      </c>
      <c r="AY165" s="257" t="s">
        <v>143</v>
      </c>
    </row>
    <row r="166" s="14" customFormat="1">
      <c r="A166" s="14"/>
      <c r="B166" s="258"/>
      <c r="C166" s="259"/>
      <c r="D166" s="248" t="s">
        <v>185</v>
      </c>
      <c r="E166" s="260" t="s">
        <v>1</v>
      </c>
      <c r="F166" s="261" t="s">
        <v>188</v>
      </c>
      <c r="G166" s="259"/>
      <c r="H166" s="262">
        <v>41.25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8" t="s">
        <v>185</v>
      </c>
      <c r="AU166" s="268" t="s">
        <v>86</v>
      </c>
      <c r="AV166" s="14" t="s">
        <v>159</v>
      </c>
      <c r="AW166" s="14" t="s">
        <v>32</v>
      </c>
      <c r="AX166" s="14" t="s">
        <v>84</v>
      </c>
      <c r="AY166" s="268" t="s">
        <v>143</v>
      </c>
    </row>
    <row r="167" s="2" customFormat="1" ht="24.15" customHeight="1">
      <c r="A167" s="38"/>
      <c r="B167" s="39"/>
      <c r="C167" s="233" t="s">
        <v>194</v>
      </c>
      <c r="D167" s="233" t="s">
        <v>146</v>
      </c>
      <c r="E167" s="234" t="s">
        <v>257</v>
      </c>
      <c r="F167" s="235" t="s">
        <v>258</v>
      </c>
      <c r="G167" s="236" t="s">
        <v>259</v>
      </c>
      <c r="H167" s="237">
        <v>9610</v>
      </c>
      <c r="I167" s="238"/>
      <c r="J167" s="239">
        <f>ROUND(I167*H167,2)</f>
        <v>0</v>
      </c>
      <c r="K167" s="235" t="s">
        <v>219</v>
      </c>
      <c r="L167" s="44"/>
      <c r="M167" s="240" t="s">
        <v>1</v>
      </c>
      <c r="N167" s="241" t="s">
        <v>41</v>
      </c>
      <c r="O167" s="91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4" t="s">
        <v>159</v>
      </c>
      <c r="AT167" s="244" t="s">
        <v>146</v>
      </c>
      <c r="AU167" s="244" t="s">
        <v>86</v>
      </c>
      <c r="AY167" s="17" t="s">
        <v>143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7" t="s">
        <v>84</v>
      </c>
      <c r="BK167" s="245">
        <f>ROUND(I167*H167,2)</f>
        <v>0</v>
      </c>
      <c r="BL167" s="17" t="s">
        <v>159</v>
      </c>
      <c r="BM167" s="244" t="s">
        <v>260</v>
      </c>
    </row>
    <row r="168" s="13" customFormat="1">
      <c r="A168" s="13"/>
      <c r="B168" s="246"/>
      <c r="C168" s="247"/>
      <c r="D168" s="248" t="s">
        <v>185</v>
      </c>
      <c r="E168" s="249" t="s">
        <v>1</v>
      </c>
      <c r="F168" s="250" t="s">
        <v>261</v>
      </c>
      <c r="G168" s="247"/>
      <c r="H168" s="251">
        <v>8980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185</v>
      </c>
      <c r="AU168" s="257" t="s">
        <v>86</v>
      </c>
      <c r="AV168" s="13" t="s">
        <v>86</v>
      </c>
      <c r="AW168" s="13" t="s">
        <v>32</v>
      </c>
      <c r="AX168" s="13" t="s">
        <v>76</v>
      </c>
      <c r="AY168" s="257" t="s">
        <v>143</v>
      </c>
    </row>
    <row r="169" s="13" customFormat="1">
      <c r="A169" s="13"/>
      <c r="B169" s="246"/>
      <c r="C169" s="247"/>
      <c r="D169" s="248" t="s">
        <v>185</v>
      </c>
      <c r="E169" s="249" t="s">
        <v>1</v>
      </c>
      <c r="F169" s="250" t="s">
        <v>262</v>
      </c>
      <c r="G169" s="247"/>
      <c r="H169" s="251">
        <v>630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185</v>
      </c>
      <c r="AU169" s="257" t="s">
        <v>86</v>
      </c>
      <c r="AV169" s="13" t="s">
        <v>86</v>
      </c>
      <c r="AW169" s="13" t="s">
        <v>32</v>
      </c>
      <c r="AX169" s="13" t="s">
        <v>76</v>
      </c>
      <c r="AY169" s="257" t="s">
        <v>143</v>
      </c>
    </row>
    <row r="170" s="14" customFormat="1">
      <c r="A170" s="14"/>
      <c r="B170" s="258"/>
      <c r="C170" s="259"/>
      <c r="D170" s="248" t="s">
        <v>185</v>
      </c>
      <c r="E170" s="260" t="s">
        <v>1</v>
      </c>
      <c r="F170" s="261" t="s">
        <v>188</v>
      </c>
      <c r="G170" s="259"/>
      <c r="H170" s="262">
        <v>9610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185</v>
      </c>
      <c r="AU170" s="268" t="s">
        <v>86</v>
      </c>
      <c r="AV170" s="14" t="s">
        <v>159</v>
      </c>
      <c r="AW170" s="14" t="s">
        <v>32</v>
      </c>
      <c r="AX170" s="14" t="s">
        <v>84</v>
      </c>
      <c r="AY170" s="268" t="s">
        <v>143</v>
      </c>
    </row>
    <row r="171" s="2" customFormat="1" ht="33" customHeight="1">
      <c r="A171" s="38"/>
      <c r="B171" s="39"/>
      <c r="C171" s="233" t="s">
        <v>199</v>
      </c>
      <c r="D171" s="233" t="s">
        <v>146</v>
      </c>
      <c r="E171" s="234" t="s">
        <v>263</v>
      </c>
      <c r="F171" s="235" t="s">
        <v>264</v>
      </c>
      <c r="G171" s="236" t="s">
        <v>265</v>
      </c>
      <c r="H171" s="237">
        <v>89</v>
      </c>
      <c r="I171" s="238"/>
      <c r="J171" s="239">
        <f>ROUND(I171*H171,2)</f>
        <v>0</v>
      </c>
      <c r="K171" s="235" t="s">
        <v>219</v>
      </c>
      <c r="L171" s="44"/>
      <c r="M171" s="240" t="s">
        <v>1</v>
      </c>
      <c r="N171" s="241" t="s">
        <v>41</v>
      </c>
      <c r="O171" s="91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4" t="s">
        <v>159</v>
      </c>
      <c r="AT171" s="244" t="s">
        <v>146</v>
      </c>
      <c r="AU171" s="244" t="s">
        <v>86</v>
      </c>
      <c r="AY171" s="17" t="s">
        <v>143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7" t="s">
        <v>84</v>
      </c>
      <c r="BK171" s="245">
        <f>ROUND(I171*H171,2)</f>
        <v>0</v>
      </c>
      <c r="BL171" s="17" t="s">
        <v>159</v>
      </c>
      <c r="BM171" s="244" t="s">
        <v>266</v>
      </c>
    </row>
    <row r="172" s="13" customFormat="1">
      <c r="A172" s="13"/>
      <c r="B172" s="246"/>
      <c r="C172" s="247"/>
      <c r="D172" s="248" t="s">
        <v>185</v>
      </c>
      <c r="E172" s="249" t="s">
        <v>1</v>
      </c>
      <c r="F172" s="250" t="s">
        <v>267</v>
      </c>
      <c r="G172" s="247"/>
      <c r="H172" s="251">
        <v>89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185</v>
      </c>
      <c r="AU172" s="257" t="s">
        <v>86</v>
      </c>
      <c r="AV172" s="13" t="s">
        <v>86</v>
      </c>
      <c r="AW172" s="13" t="s">
        <v>32</v>
      </c>
      <c r="AX172" s="13" t="s">
        <v>84</v>
      </c>
      <c r="AY172" s="257" t="s">
        <v>143</v>
      </c>
    </row>
    <row r="173" s="2" customFormat="1" ht="24.15" customHeight="1">
      <c r="A173" s="38"/>
      <c r="B173" s="39"/>
      <c r="C173" s="233" t="s">
        <v>268</v>
      </c>
      <c r="D173" s="233" t="s">
        <v>146</v>
      </c>
      <c r="E173" s="234" t="s">
        <v>269</v>
      </c>
      <c r="F173" s="235" t="s">
        <v>270</v>
      </c>
      <c r="G173" s="236" t="s">
        <v>265</v>
      </c>
      <c r="H173" s="237">
        <v>89</v>
      </c>
      <c r="I173" s="238"/>
      <c r="J173" s="239">
        <f>ROUND(I173*H173,2)</f>
        <v>0</v>
      </c>
      <c r="K173" s="235" t="s">
        <v>219</v>
      </c>
      <c r="L173" s="44"/>
      <c r="M173" s="240" t="s">
        <v>1</v>
      </c>
      <c r="N173" s="241" t="s">
        <v>41</v>
      </c>
      <c r="O173" s="91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4" t="s">
        <v>159</v>
      </c>
      <c r="AT173" s="244" t="s">
        <v>146</v>
      </c>
      <c r="AU173" s="244" t="s">
        <v>86</v>
      </c>
      <c r="AY173" s="17" t="s">
        <v>143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7" t="s">
        <v>84</v>
      </c>
      <c r="BK173" s="245">
        <f>ROUND(I173*H173,2)</f>
        <v>0</v>
      </c>
      <c r="BL173" s="17" t="s">
        <v>159</v>
      </c>
      <c r="BM173" s="244" t="s">
        <v>271</v>
      </c>
    </row>
    <row r="174" s="13" customFormat="1">
      <c r="A174" s="13"/>
      <c r="B174" s="246"/>
      <c r="C174" s="247"/>
      <c r="D174" s="248" t="s">
        <v>185</v>
      </c>
      <c r="E174" s="249" t="s">
        <v>1</v>
      </c>
      <c r="F174" s="250" t="s">
        <v>267</v>
      </c>
      <c r="G174" s="247"/>
      <c r="H174" s="251">
        <v>89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185</v>
      </c>
      <c r="AU174" s="257" t="s">
        <v>86</v>
      </c>
      <c r="AV174" s="13" t="s">
        <v>86</v>
      </c>
      <c r="AW174" s="13" t="s">
        <v>32</v>
      </c>
      <c r="AX174" s="13" t="s">
        <v>84</v>
      </c>
      <c r="AY174" s="257" t="s">
        <v>143</v>
      </c>
    </row>
    <row r="175" s="2" customFormat="1" ht="16.5" customHeight="1">
      <c r="A175" s="38"/>
      <c r="B175" s="39"/>
      <c r="C175" s="274" t="s">
        <v>272</v>
      </c>
      <c r="D175" s="274" t="s">
        <v>241</v>
      </c>
      <c r="E175" s="275" t="s">
        <v>273</v>
      </c>
      <c r="F175" s="276" t="s">
        <v>274</v>
      </c>
      <c r="G175" s="277" t="s">
        <v>265</v>
      </c>
      <c r="H175" s="278">
        <v>20</v>
      </c>
      <c r="I175" s="279"/>
      <c r="J175" s="280">
        <f>ROUND(I175*H175,2)</f>
        <v>0</v>
      </c>
      <c r="K175" s="276" t="s">
        <v>1</v>
      </c>
      <c r="L175" s="281"/>
      <c r="M175" s="282" t="s">
        <v>1</v>
      </c>
      <c r="N175" s="283" t="s">
        <v>41</v>
      </c>
      <c r="O175" s="91"/>
      <c r="P175" s="242">
        <f>O175*H175</f>
        <v>0</v>
      </c>
      <c r="Q175" s="242">
        <v>0.0050000000000000001</v>
      </c>
      <c r="R175" s="242">
        <f>Q175*H175</f>
        <v>0.10000000000000001</v>
      </c>
      <c r="S175" s="242">
        <v>0</v>
      </c>
      <c r="T175" s="24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4" t="s">
        <v>176</v>
      </c>
      <c r="AT175" s="244" t="s">
        <v>241</v>
      </c>
      <c r="AU175" s="244" t="s">
        <v>86</v>
      </c>
      <c r="AY175" s="17" t="s">
        <v>143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7" t="s">
        <v>84</v>
      </c>
      <c r="BK175" s="245">
        <f>ROUND(I175*H175,2)</f>
        <v>0</v>
      </c>
      <c r="BL175" s="17" t="s">
        <v>159</v>
      </c>
      <c r="BM175" s="244" t="s">
        <v>275</v>
      </c>
    </row>
    <row r="176" s="2" customFormat="1" ht="16.5" customHeight="1">
      <c r="A176" s="38"/>
      <c r="B176" s="39"/>
      <c r="C176" s="274" t="s">
        <v>8</v>
      </c>
      <c r="D176" s="274" t="s">
        <v>241</v>
      </c>
      <c r="E176" s="275" t="s">
        <v>276</v>
      </c>
      <c r="F176" s="276" t="s">
        <v>277</v>
      </c>
      <c r="G176" s="277" t="s">
        <v>265</v>
      </c>
      <c r="H176" s="278">
        <v>20</v>
      </c>
      <c r="I176" s="279"/>
      <c r="J176" s="280">
        <f>ROUND(I176*H176,2)</f>
        <v>0</v>
      </c>
      <c r="K176" s="276" t="s">
        <v>1</v>
      </c>
      <c r="L176" s="281"/>
      <c r="M176" s="282" t="s">
        <v>1</v>
      </c>
      <c r="N176" s="283" t="s">
        <v>41</v>
      </c>
      <c r="O176" s="91"/>
      <c r="P176" s="242">
        <f>O176*H176</f>
        <v>0</v>
      </c>
      <c r="Q176" s="242">
        <v>0.0050000000000000001</v>
      </c>
      <c r="R176" s="242">
        <f>Q176*H176</f>
        <v>0.10000000000000001</v>
      </c>
      <c r="S176" s="242">
        <v>0</v>
      </c>
      <c r="T176" s="24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4" t="s">
        <v>176</v>
      </c>
      <c r="AT176" s="244" t="s">
        <v>241</v>
      </c>
      <c r="AU176" s="244" t="s">
        <v>86</v>
      </c>
      <c r="AY176" s="17" t="s">
        <v>143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7" t="s">
        <v>84</v>
      </c>
      <c r="BK176" s="245">
        <f>ROUND(I176*H176,2)</f>
        <v>0</v>
      </c>
      <c r="BL176" s="17" t="s">
        <v>159</v>
      </c>
      <c r="BM176" s="244" t="s">
        <v>278</v>
      </c>
    </row>
    <row r="177" s="2" customFormat="1" ht="16.5" customHeight="1">
      <c r="A177" s="38"/>
      <c r="B177" s="39"/>
      <c r="C177" s="274" t="s">
        <v>279</v>
      </c>
      <c r="D177" s="274" t="s">
        <v>241</v>
      </c>
      <c r="E177" s="275" t="s">
        <v>280</v>
      </c>
      <c r="F177" s="276" t="s">
        <v>281</v>
      </c>
      <c r="G177" s="277" t="s">
        <v>265</v>
      </c>
      <c r="H177" s="278">
        <v>20</v>
      </c>
      <c r="I177" s="279"/>
      <c r="J177" s="280">
        <f>ROUND(I177*H177,2)</f>
        <v>0</v>
      </c>
      <c r="K177" s="276" t="s">
        <v>1</v>
      </c>
      <c r="L177" s="281"/>
      <c r="M177" s="282" t="s">
        <v>1</v>
      </c>
      <c r="N177" s="283" t="s">
        <v>41</v>
      </c>
      <c r="O177" s="91"/>
      <c r="P177" s="242">
        <f>O177*H177</f>
        <v>0</v>
      </c>
      <c r="Q177" s="242">
        <v>0.0050000000000000001</v>
      </c>
      <c r="R177" s="242">
        <f>Q177*H177</f>
        <v>0.10000000000000001</v>
      </c>
      <c r="S177" s="242">
        <v>0</v>
      </c>
      <c r="T177" s="24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4" t="s">
        <v>176</v>
      </c>
      <c r="AT177" s="244" t="s">
        <v>241</v>
      </c>
      <c r="AU177" s="244" t="s">
        <v>86</v>
      </c>
      <c r="AY177" s="17" t="s">
        <v>143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7" t="s">
        <v>84</v>
      </c>
      <c r="BK177" s="245">
        <f>ROUND(I177*H177,2)</f>
        <v>0</v>
      </c>
      <c r="BL177" s="17" t="s">
        <v>159</v>
      </c>
      <c r="BM177" s="244" t="s">
        <v>282</v>
      </c>
    </row>
    <row r="178" s="2" customFormat="1" ht="16.5" customHeight="1">
      <c r="A178" s="38"/>
      <c r="B178" s="39"/>
      <c r="C178" s="274" t="s">
        <v>283</v>
      </c>
      <c r="D178" s="274" t="s">
        <v>241</v>
      </c>
      <c r="E178" s="275" t="s">
        <v>284</v>
      </c>
      <c r="F178" s="276" t="s">
        <v>285</v>
      </c>
      <c r="G178" s="277" t="s">
        <v>265</v>
      </c>
      <c r="H178" s="278">
        <v>29</v>
      </c>
      <c r="I178" s="279"/>
      <c r="J178" s="280">
        <f>ROUND(I178*H178,2)</f>
        <v>0</v>
      </c>
      <c r="K178" s="276" t="s">
        <v>1</v>
      </c>
      <c r="L178" s="281"/>
      <c r="M178" s="282" t="s">
        <v>1</v>
      </c>
      <c r="N178" s="283" t="s">
        <v>41</v>
      </c>
      <c r="O178" s="91"/>
      <c r="P178" s="242">
        <f>O178*H178</f>
        <v>0</v>
      </c>
      <c r="Q178" s="242">
        <v>0.0050000000000000001</v>
      </c>
      <c r="R178" s="242">
        <f>Q178*H178</f>
        <v>0.14499999999999999</v>
      </c>
      <c r="S178" s="242">
        <v>0</v>
      </c>
      <c r="T178" s="24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4" t="s">
        <v>176</v>
      </c>
      <c r="AT178" s="244" t="s">
        <v>241</v>
      </c>
      <c r="AU178" s="244" t="s">
        <v>86</v>
      </c>
      <c r="AY178" s="17" t="s">
        <v>143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7" t="s">
        <v>84</v>
      </c>
      <c r="BK178" s="245">
        <f>ROUND(I178*H178,2)</f>
        <v>0</v>
      </c>
      <c r="BL178" s="17" t="s">
        <v>159</v>
      </c>
      <c r="BM178" s="244" t="s">
        <v>286</v>
      </c>
    </row>
    <row r="179" s="2" customFormat="1" ht="24.15" customHeight="1">
      <c r="A179" s="38"/>
      <c r="B179" s="39"/>
      <c r="C179" s="233" t="s">
        <v>287</v>
      </c>
      <c r="D179" s="233" t="s">
        <v>146</v>
      </c>
      <c r="E179" s="234" t="s">
        <v>288</v>
      </c>
      <c r="F179" s="235" t="s">
        <v>289</v>
      </c>
      <c r="G179" s="236" t="s">
        <v>265</v>
      </c>
      <c r="H179" s="237">
        <v>40</v>
      </c>
      <c r="I179" s="238"/>
      <c r="J179" s="239">
        <f>ROUND(I179*H179,2)</f>
        <v>0</v>
      </c>
      <c r="K179" s="235" t="s">
        <v>219</v>
      </c>
      <c r="L179" s="44"/>
      <c r="M179" s="240" t="s">
        <v>1</v>
      </c>
      <c r="N179" s="241" t="s">
        <v>41</v>
      </c>
      <c r="O179" s="91"/>
      <c r="P179" s="242">
        <f>O179*H179</f>
        <v>0</v>
      </c>
      <c r="Q179" s="242">
        <v>5.0000000000000002E-05</v>
      </c>
      <c r="R179" s="242">
        <f>Q179*H179</f>
        <v>0.002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159</v>
      </c>
      <c r="AT179" s="244" t="s">
        <v>146</v>
      </c>
      <c r="AU179" s="244" t="s">
        <v>86</v>
      </c>
      <c r="AY179" s="17" t="s">
        <v>143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84</v>
      </c>
      <c r="BK179" s="245">
        <f>ROUND(I179*H179,2)</f>
        <v>0</v>
      </c>
      <c r="BL179" s="17" t="s">
        <v>159</v>
      </c>
      <c r="BM179" s="244" t="s">
        <v>290</v>
      </c>
    </row>
    <row r="180" s="13" customFormat="1">
      <c r="A180" s="13"/>
      <c r="B180" s="246"/>
      <c r="C180" s="247"/>
      <c r="D180" s="248" t="s">
        <v>185</v>
      </c>
      <c r="E180" s="249" t="s">
        <v>1</v>
      </c>
      <c r="F180" s="250" t="s">
        <v>291</v>
      </c>
      <c r="G180" s="247"/>
      <c r="H180" s="251">
        <v>40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185</v>
      </c>
      <c r="AU180" s="257" t="s">
        <v>86</v>
      </c>
      <c r="AV180" s="13" t="s">
        <v>86</v>
      </c>
      <c r="AW180" s="13" t="s">
        <v>32</v>
      </c>
      <c r="AX180" s="13" t="s">
        <v>84</v>
      </c>
      <c r="AY180" s="257" t="s">
        <v>143</v>
      </c>
    </row>
    <row r="181" s="2" customFormat="1" ht="21.75" customHeight="1">
      <c r="A181" s="38"/>
      <c r="B181" s="39"/>
      <c r="C181" s="274" t="s">
        <v>292</v>
      </c>
      <c r="D181" s="274" t="s">
        <v>241</v>
      </c>
      <c r="E181" s="275" t="s">
        <v>293</v>
      </c>
      <c r="F181" s="276" t="s">
        <v>294</v>
      </c>
      <c r="G181" s="277" t="s">
        <v>265</v>
      </c>
      <c r="H181" s="278">
        <v>120</v>
      </c>
      <c r="I181" s="279"/>
      <c r="J181" s="280">
        <f>ROUND(I181*H181,2)</f>
        <v>0</v>
      </c>
      <c r="K181" s="276" t="s">
        <v>219</v>
      </c>
      <c r="L181" s="281"/>
      <c r="M181" s="282" t="s">
        <v>1</v>
      </c>
      <c r="N181" s="283" t="s">
        <v>41</v>
      </c>
      <c r="O181" s="91"/>
      <c r="P181" s="242">
        <f>O181*H181</f>
        <v>0</v>
      </c>
      <c r="Q181" s="242">
        <v>0.0047200000000000002</v>
      </c>
      <c r="R181" s="242">
        <f>Q181*H181</f>
        <v>0.56640000000000001</v>
      </c>
      <c r="S181" s="242">
        <v>0</v>
      </c>
      <c r="T181" s="24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4" t="s">
        <v>176</v>
      </c>
      <c r="AT181" s="244" t="s">
        <v>241</v>
      </c>
      <c r="AU181" s="244" t="s">
        <v>86</v>
      </c>
      <c r="AY181" s="17" t="s">
        <v>143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7" t="s">
        <v>84</v>
      </c>
      <c r="BK181" s="245">
        <f>ROUND(I181*H181,2)</f>
        <v>0</v>
      </c>
      <c r="BL181" s="17" t="s">
        <v>159</v>
      </c>
      <c r="BM181" s="244" t="s">
        <v>295</v>
      </c>
    </row>
    <row r="182" s="13" customFormat="1">
      <c r="A182" s="13"/>
      <c r="B182" s="246"/>
      <c r="C182" s="247"/>
      <c r="D182" s="248" t="s">
        <v>185</v>
      </c>
      <c r="E182" s="249" t="s">
        <v>1</v>
      </c>
      <c r="F182" s="250" t="s">
        <v>291</v>
      </c>
      <c r="G182" s="247"/>
      <c r="H182" s="251">
        <v>40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185</v>
      </c>
      <c r="AU182" s="257" t="s">
        <v>86</v>
      </c>
      <c r="AV182" s="13" t="s">
        <v>86</v>
      </c>
      <c r="AW182" s="13" t="s">
        <v>32</v>
      </c>
      <c r="AX182" s="13" t="s">
        <v>84</v>
      </c>
      <c r="AY182" s="257" t="s">
        <v>143</v>
      </c>
    </row>
    <row r="183" s="13" customFormat="1">
      <c r="A183" s="13"/>
      <c r="B183" s="246"/>
      <c r="C183" s="247"/>
      <c r="D183" s="248" t="s">
        <v>185</v>
      </c>
      <c r="E183" s="247"/>
      <c r="F183" s="250" t="s">
        <v>296</v>
      </c>
      <c r="G183" s="247"/>
      <c r="H183" s="251">
        <v>120</v>
      </c>
      <c r="I183" s="252"/>
      <c r="J183" s="247"/>
      <c r="K183" s="247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185</v>
      </c>
      <c r="AU183" s="257" t="s">
        <v>86</v>
      </c>
      <c r="AV183" s="13" t="s">
        <v>86</v>
      </c>
      <c r="AW183" s="13" t="s">
        <v>4</v>
      </c>
      <c r="AX183" s="13" t="s">
        <v>84</v>
      </c>
      <c r="AY183" s="257" t="s">
        <v>143</v>
      </c>
    </row>
    <row r="184" s="2" customFormat="1" ht="24.15" customHeight="1">
      <c r="A184" s="38"/>
      <c r="B184" s="39"/>
      <c r="C184" s="233" t="s">
        <v>297</v>
      </c>
      <c r="D184" s="233" t="s">
        <v>146</v>
      </c>
      <c r="E184" s="234" t="s">
        <v>298</v>
      </c>
      <c r="F184" s="235" t="s">
        <v>299</v>
      </c>
      <c r="G184" s="236" t="s">
        <v>259</v>
      </c>
      <c r="H184" s="237">
        <v>80</v>
      </c>
      <c r="I184" s="238"/>
      <c r="J184" s="239">
        <f>ROUND(I184*H184,2)</f>
        <v>0</v>
      </c>
      <c r="K184" s="235" t="s">
        <v>219</v>
      </c>
      <c r="L184" s="44"/>
      <c r="M184" s="240" t="s">
        <v>1</v>
      </c>
      <c r="N184" s="241" t="s">
        <v>41</v>
      </c>
      <c r="O184" s="91"/>
      <c r="P184" s="242">
        <f>O184*H184</f>
        <v>0</v>
      </c>
      <c r="Q184" s="242">
        <v>0.00036000000000000002</v>
      </c>
      <c r="R184" s="242">
        <f>Q184*H184</f>
        <v>0.028800000000000003</v>
      </c>
      <c r="S184" s="242">
        <v>0</v>
      </c>
      <c r="T184" s="24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4" t="s">
        <v>159</v>
      </c>
      <c r="AT184" s="244" t="s">
        <v>146</v>
      </c>
      <c r="AU184" s="244" t="s">
        <v>86</v>
      </c>
      <c r="AY184" s="17" t="s">
        <v>143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7" t="s">
        <v>84</v>
      </c>
      <c r="BK184" s="245">
        <f>ROUND(I184*H184,2)</f>
        <v>0</v>
      </c>
      <c r="BL184" s="17" t="s">
        <v>159</v>
      </c>
      <c r="BM184" s="244" t="s">
        <v>300</v>
      </c>
    </row>
    <row r="185" s="13" customFormat="1">
      <c r="A185" s="13"/>
      <c r="B185" s="246"/>
      <c r="C185" s="247"/>
      <c r="D185" s="248" t="s">
        <v>185</v>
      </c>
      <c r="E185" s="249" t="s">
        <v>1</v>
      </c>
      <c r="F185" s="250" t="s">
        <v>301</v>
      </c>
      <c r="G185" s="247"/>
      <c r="H185" s="251">
        <v>80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185</v>
      </c>
      <c r="AU185" s="257" t="s">
        <v>86</v>
      </c>
      <c r="AV185" s="13" t="s">
        <v>86</v>
      </c>
      <c r="AW185" s="13" t="s">
        <v>32</v>
      </c>
      <c r="AX185" s="13" t="s">
        <v>84</v>
      </c>
      <c r="AY185" s="257" t="s">
        <v>143</v>
      </c>
    </row>
    <row r="186" s="12" customFormat="1" ht="22.8" customHeight="1">
      <c r="A186" s="12"/>
      <c r="B186" s="217"/>
      <c r="C186" s="218"/>
      <c r="D186" s="219" t="s">
        <v>75</v>
      </c>
      <c r="E186" s="231" t="s">
        <v>86</v>
      </c>
      <c r="F186" s="231" t="s">
        <v>302</v>
      </c>
      <c r="G186" s="218"/>
      <c r="H186" s="218"/>
      <c r="I186" s="221"/>
      <c r="J186" s="232">
        <f>BK186</f>
        <v>0</v>
      </c>
      <c r="K186" s="218"/>
      <c r="L186" s="223"/>
      <c r="M186" s="224"/>
      <c r="N186" s="225"/>
      <c r="O186" s="225"/>
      <c r="P186" s="226">
        <f>SUM(P187:P193)</f>
        <v>0</v>
      </c>
      <c r="Q186" s="225"/>
      <c r="R186" s="226">
        <f>SUM(R187:R193)</f>
        <v>435.7330149</v>
      </c>
      <c r="S186" s="225"/>
      <c r="T186" s="227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8" t="s">
        <v>84</v>
      </c>
      <c r="AT186" s="229" t="s">
        <v>75</v>
      </c>
      <c r="AU186" s="229" t="s">
        <v>84</v>
      </c>
      <c r="AY186" s="228" t="s">
        <v>143</v>
      </c>
      <c r="BK186" s="230">
        <f>SUM(BK187:BK193)</f>
        <v>0</v>
      </c>
    </row>
    <row r="187" s="2" customFormat="1" ht="37.8" customHeight="1">
      <c r="A187" s="38"/>
      <c r="B187" s="39"/>
      <c r="C187" s="233" t="s">
        <v>7</v>
      </c>
      <c r="D187" s="233" t="s">
        <v>146</v>
      </c>
      <c r="E187" s="234" t="s">
        <v>303</v>
      </c>
      <c r="F187" s="235" t="s">
        <v>304</v>
      </c>
      <c r="G187" s="236" t="s">
        <v>305</v>
      </c>
      <c r="H187" s="237">
        <v>2100</v>
      </c>
      <c r="I187" s="238"/>
      <c r="J187" s="239">
        <f>ROUND(I187*H187,2)</f>
        <v>0</v>
      </c>
      <c r="K187" s="235" t="s">
        <v>219</v>
      </c>
      <c r="L187" s="44"/>
      <c r="M187" s="240" t="s">
        <v>1</v>
      </c>
      <c r="N187" s="241" t="s">
        <v>41</v>
      </c>
      <c r="O187" s="91"/>
      <c r="P187" s="242">
        <f>O187*H187</f>
        <v>0</v>
      </c>
      <c r="Q187" s="242">
        <v>0.20469000000000001</v>
      </c>
      <c r="R187" s="242">
        <f>Q187*H187</f>
        <v>429.84900000000005</v>
      </c>
      <c r="S187" s="242">
        <v>0</v>
      </c>
      <c r="T187" s="24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4" t="s">
        <v>159</v>
      </c>
      <c r="AT187" s="244" t="s">
        <v>146</v>
      </c>
      <c r="AU187" s="244" t="s">
        <v>86</v>
      </c>
      <c r="AY187" s="17" t="s">
        <v>143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7" t="s">
        <v>84</v>
      </c>
      <c r="BK187" s="245">
        <f>ROUND(I187*H187,2)</f>
        <v>0</v>
      </c>
      <c r="BL187" s="17" t="s">
        <v>159</v>
      </c>
      <c r="BM187" s="244" t="s">
        <v>306</v>
      </c>
    </row>
    <row r="188" s="13" customFormat="1">
      <c r="A188" s="13"/>
      <c r="B188" s="246"/>
      <c r="C188" s="247"/>
      <c r="D188" s="248" t="s">
        <v>185</v>
      </c>
      <c r="E188" s="249" t="s">
        <v>1</v>
      </c>
      <c r="F188" s="250" t="s">
        <v>307</v>
      </c>
      <c r="G188" s="247"/>
      <c r="H188" s="251">
        <v>2100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185</v>
      </c>
      <c r="AU188" s="257" t="s">
        <v>86</v>
      </c>
      <c r="AV188" s="13" t="s">
        <v>86</v>
      </c>
      <c r="AW188" s="13" t="s">
        <v>32</v>
      </c>
      <c r="AX188" s="13" t="s">
        <v>84</v>
      </c>
      <c r="AY188" s="257" t="s">
        <v>143</v>
      </c>
    </row>
    <row r="189" s="2" customFormat="1" ht="24.15" customHeight="1">
      <c r="A189" s="38"/>
      <c r="B189" s="39"/>
      <c r="C189" s="233" t="s">
        <v>308</v>
      </c>
      <c r="D189" s="233" t="s">
        <v>146</v>
      </c>
      <c r="E189" s="234" t="s">
        <v>309</v>
      </c>
      <c r="F189" s="235" t="s">
        <v>310</v>
      </c>
      <c r="G189" s="236" t="s">
        <v>259</v>
      </c>
      <c r="H189" s="237">
        <v>11878.5</v>
      </c>
      <c r="I189" s="238"/>
      <c r="J189" s="239">
        <f>ROUND(I189*H189,2)</f>
        <v>0</v>
      </c>
      <c r="K189" s="235" t="s">
        <v>219</v>
      </c>
      <c r="L189" s="44"/>
      <c r="M189" s="240" t="s">
        <v>1</v>
      </c>
      <c r="N189" s="241" t="s">
        <v>41</v>
      </c>
      <c r="O189" s="91"/>
      <c r="P189" s="242">
        <f>O189*H189</f>
        <v>0</v>
      </c>
      <c r="Q189" s="242">
        <v>0.00013999999999999999</v>
      </c>
      <c r="R189" s="242">
        <f>Q189*H189</f>
        <v>1.6629899999999998</v>
      </c>
      <c r="S189" s="242">
        <v>0</v>
      </c>
      <c r="T189" s="24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4" t="s">
        <v>159</v>
      </c>
      <c r="AT189" s="244" t="s">
        <v>146</v>
      </c>
      <c r="AU189" s="244" t="s">
        <v>86</v>
      </c>
      <c r="AY189" s="17" t="s">
        <v>143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7" t="s">
        <v>84</v>
      </c>
      <c r="BK189" s="245">
        <f>ROUND(I189*H189,2)</f>
        <v>0</v>
      </c>
      <c r="BL189" s="17" t="s">
        <v>159</v>
      </c>
      <c r="BM189" s="244" t="s">
        <v>311</v>
      </c>
    </row>
    <row r="190" s="13" customFormat="1">
      <c r="A190" s="13"/>
      <c r="B190" s="246"/>
      <c r="C190" s="247"/>
      <c r="D190" s="248" t="s">
        <v>185</v>
      </c>
      <c r="E190" s="249" t="s">
        <v>1</v>
      </c>
      <c r="F190" s="250" t="s">
        <v>312</v>
      </c>
      <c r="G190" s="247"/>
      <c r="H190" s="251">
        <v>11878.5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185</v>
      </c>
      <c r="AU190" s="257" t="s">
        <v>86</v>
      </c>
      <c r="AV190" s="13" t="s">
        <v>86</v>
      </c>
      <c r="AW190" s="13" t="s">
        <v>32</v>
      </c>
      <c r="AX190" s="13" t="s">
        <v>76</v>
      </c>
      <c r="AY190" s="257" t="s">
        <v>143</v>
      </c>
    </row>
    <row r="191" s="14" customFormat="1">
      <c r="A191" s="14"/>
      <c r="B191" s="258"/>
      <c r="C191" s="259"/>
      <c r="D191" s="248" t="s">
        <v>185</v>
      </c>
      <c r="E191" s="260" t="s">
        <v>1</v>
      </c>
      <c r="F191" s="261" t="s">
        <v>188</v>
      </c>
      <c r="G191" s="259"/>
      <c r="H191" s="262">
        <v>11878.5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185</v>
      </c>
      <c r="AU191" s="268" t="s">
        <v>86</v>
      </c>
      <c r="AV191" s="14" t="s">
        <v>159</v>
      </c>
      <c r="AW191" s="14" t="s">
        <v>32</v>
      </c>
      <c r="AX191" s="14" t="s">
        <v>84</v>
      </c>
      <c r="AY191" s="268" t="s">
        <v>143</v>
      </c>
    </row>
    <row r="192" s="2" customFormat="1" ht="24.15" customHeight="1">
      <c r="A192" s="38"/>
      <c r="B192" s="39"/>
      <c r="C192" s="274" t="s">
        <v>313</v>
      </c>
      <c r="D192" s="274" t="s">
        <v>241</v>
      </c>
      <c r="E192" s="275" t="s">
        <v>314</v>
      </c>
      <c r="F192" s="276" t="s">
        <v>315</v>
      </c>
      <c r="G192" s="277" t="s">
        <v>259</v>
      </c>
      <c r="H192" s="278">
        <v>14070.083000000001</v>
      </c>
      <c r="I192" s="279"/>
      <c r="J192" s="280">
        <f>ROUND(I192*H192,2)</f>
        <v>0</v>
      </c>
      <c r="K192" s="276" t="s">
        <v>219</v>
      </c>
      <c r="L192" s="281"/>
      <c r="M192" s="282" t="s">
        <v>1</v>
      </c>
      <c r="N192" s="283" t="s">
        <v>41</v>
      </c>
      <c r="O192" s="91"/>
      <c r="P192" s="242">
        <f>O192*H192</f>
        <v>0</v>
      </c>
      <c r="Q192" s="242">
        <v>0.00029999999999999997</v>
      </c>
      <c r="R192" s="242">
        <f>Q192*H192</f>
        <v>4.2210248999999997</v>
      </c>
      <c r="S192" s="242">
        <v>0</v>
      </c>
      <c r="T192" s="24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4" t="s">
        <v>176</v>
      </c>
      <c r="AT192" s="244" t="s">
        <v>241</v>
      </c>
      <c r="AU192" s="244" t="s">
        <v>86</v>
      </c>
      <c r="AY192" s="17" t="s">
        <v>143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7" t="s">
        <v>84</v>
      </c>
      <c r="BK192" s="245">
        <f>ROUND(I192*H192,2)</f>
        <v>0</v>
      </c>
      <c r="BL192" s="17" t="s">
        <v>159</v>
      </c>
      <c r="BM192" s="244" t="s">
        <v>316</v>
      </c>
    </row>
    <row r="193" s="13" customFormat="1">
      <c r="A193" s="13"/>
      <c r="B193" s="246"/>
      <c r="C193" s="247"/>
      <c r="D193" s="248" t="s">
        <v>185</v>
      </c>
      <c r="E193" s="247"/>
      <c r="F193" s="250" t="s">
        <v>317</v>
      </c>
      <c r="G193" s="247"/>
      <c r="H193" s="251">
        <v>14070.083000000001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185</v>
      </c>
      <c r="AU193" s="257" t="s">
        <v>86</v>
      </c>
      <c r="AV193" s="13" t="s">
        <v>86</v>
      </c>
      <c r="AW193" s="13" t="s">
        <v>4</v>
      </c>
      <c r="AX193" s="13" t="s">
        <v>84</v>
      </c>
      <c r="AY193" s="257" t="s">
        <v>143</v>
      </c>
    </row>
    <row r="194" s="12" customFormat="1" ht="22.8" customHeight="1">
      <c r="A194" s="12"/>
      <c r="B194" s="217"/>
      <c r="C194" s="218"/>
      <c r="D194" s="219" t="s">
        <v>75</v>
      </c>
      <c r="E194" s="231" t="s">
        <v>159</v>
      </c>
      <c r="F194" s="231" t="s">
        <v>318</v>
      </c>
      <c r="G194" s="218"/>
      <c r="H194" s="218"/>
      <c r="I194" s="221"/>
      <c r="J194" s="232">
        <f>BK194</f>
        <v>0</v>
      </c>
      <c r="K194" s="218"/>
      <c r="L194" s="223"/>
      <c r="M194" s="224"/>
      <c r="N194" s="225"/>
      <c r="O194" s="225"/>
      <c r="P194" s="226">
        <f>SUM(P195:P196)</f>
        <v>0</v>
      </c>
      <c r="Q194" s="225"/>
      <c r="R194" s="226">
        <f>SUM(R195:R196)</f>
        <v>49.302</v>
      </c>
      <c r="S194" s="225"/>
      <c r="T194" s="227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8" t="s">
        <v>84</v>
      </c>
      <c r="AT194" s="229" t="s">
        <v>75</v>
      </c>
      <c r="AU194" s="229" t="s">
        <v>84</v>
      </c>
      <c r="AY194" s="228" t="s">
        <v>143</v>
      </c>
      <c r="BK194" s="230">
        <f>SUM(BK195:BK196)</f>
        <v>0</v>
      </c>
    </row>
    <row r="195" s="2" customFormat="1" ht="16.5" customHeight="1">
      <c r="A195" s="38"/>
      <c r="B195" s="39"/>
      <c r="C195" s="233" t="s">
        <v>319</v>
      </c>
      <c r="D195" s="233" t="s">
        <v>146</v>
      </c>
      <c r="E195" s="234" t="s">
        <v>320</v>
      </c>
      <c r="F195" s="235" t="s">
        <v>321</v>
      </c>
      <c r="G195" s="236" t="s">
        <v>218</v>
      </c>
      <c r="H195" s="237">
        <v>24.899999999999999</v>
      </c>
      <c r="I195" s="238"/>
      <c r="J195" s="239">
        <f>ROUND(I195*H195,2)</f>
        <v>0</v>
      </c>
      <c r="K195" s="235" t="s">
        <v>219</v>
      </c>
      <c r="L195" s="44"/>
      <c r="M195" s="240" t="s">
        <v>1</v>
      </c>
      <c r="N195" s="241" t="s">
        <v>41</v>
      </c>
      <c r="O195" s="91"/>
      <c r="P195" s="242">
        <f>O195*H195</f>
        <v>0</v>
      </c>
      <c r="Q195" s="242">
        <v>1.98</v>
      </c>
      <c r="R195" s="242">
        <f>Q195*H195</f>
        <v>49.302</v>
      </c>
      <c r="S195" s="242">
        <v>0</v>
      </c>
      <c r="T195" s="24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4" t="s">
        <v>159</v>
      </c>
      <c r="AT195" s="244" t="s">
        <v>146</v>
      </c>
      <c r="AU195" s="244" t="s">
        <v>86</v>
      </c>
      <c r="AY195" s="17" t="s">
        <v>143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7" t="s">
        <v>84</v>
      </c>
      <c r="BK195" s="245">
        <f>ROUND(I195*H195,2)</f>
        <v>0</v>
      </c>
      <c r="BL195" s="17" t="s">
        <v>159</v>
      </c>
      <c r="BM195" s="244" t="s">
        <v>322</v>
      </c>
    </row>
    <row r="196" s="13" customFormat="1">
      <c r="A196" s="13"/>
      <c r="B196" s="246"/>
      <c r="C196" s="247"/>
      <c r="D196" s="248" t="s">
        <v>185</v>
      </c>
      <c r="E196" s="249" t="s">
        <v>1</v>
      </c>
      <c r="F196" s="250" t="s">
        <v>323</v>
      </c>
      <c r="G196" s="247"/>
      <c r="H196" s="251">
        <v>24.899999999999999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185</v>
      </c>
      <c r="AU196" s="257" t="s">
        <v>86</v>
      </c>
      <c r="AV196" s="13" t="s">
        <v>86</v>
      </c>
      <c r="AW196" s="13" t="s">
        <v>32</v>
      </c>
      <c r="AX196" s="13" t="s">
        <v>84</v>
      </c>
      <c r="AY196" s="257" t="s">
        <v>143</v>
      </c>
    </row>
    <row r="197" s="12" customFormat="1" ht="22.8" customHeight="1">
      <c r="A197" s="12"/>
      <c r="B197" s="217"/>
      <c r="C197" s="218"/>
      <c r="D197" s="219" t="s">
        <v>75</v>
      </c>
      <c r="E197" s="231" t="s">
        <v>142</v>
      </c>
      <c r="F197" s="231" t="s">
        <v>324</v>
      </c>
      <c r="G197" s="218"/>
      <c r="H197" s="218"/>
      <c r="I197" s="221"/>
      <c r="J197" s="232">
        <f>BK197</f>
        <v>0</v>
      </c>
      <c r="K197" s="218"/>
      <c r="L197" s="223"/>
      <c r="M197" s="224"/>
      <c r="N197" s="225"/>
      <c r="O197" s="225"/>
      <c r="P197" s="226">
        <f>SUM(P198:P212)</f>
        <v>0</v>
      </c>
      <c r="Q197" s="225"/>
      <c r="R197" s="226">
        <f>SUM(R198:R212)</f>
        <v>19178.148899999997</v>
      </c>
      <c r="S197" s="225"/>
      <c r="T197" s="227">
        <f>SUM(T198:T212)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8" t="s">
        <v>84</v>
      </c>
      <c r="AT197" s="229" t="s">
        <v>75</v>
      </c>
      <c r="AU197" s="229" t="s">
        <v>84</v>
      </c>
      <c r="AY197" s="228" t="s">
        <v>143</v>
      </c>
      <c r="BK197" s="230">
        <f>SUM(BK198:BK212)</f>
        <v>0</v>
      </c>
    </row>
    <row r="198" s="2" customFormat="1" ht="24.15" customHeight="1">
      <c r="A198" s="38"/>
      <c r="B198" s="39"/>
      <c r="C198" s="233" t="s">
        <v>325</v>
      </c>
      <c r="D198" s="233" t="s">
        <v>146</v>
      </c>
      <c r="E198" s="234" t="s">
        <v>326</v>
      </c>
      <c r="F198" s="235" t="s">
        <v>327</v>
      </c>
      <c r="G198" s="236" t="s">
        <v>259</v>
      </c>
      <c r="H198" s="237">
        <v>20000</v>
      </c>
      <c r="I198" s="238"/>
      <c r="J198" s="239">
        <f>ROUND(I198*H198,2)</f>
        <v>0</v>
      </c>
      <c r="K198" s="235" t="s">
        <v>219</v>
      </c>
      <c r="L198" s="44"/>
      <c r="M198" s="240" t="s">
        <v>1</v>
      </c>
      <c r="N198" s="241" t="s">
        <v>41</v>
      </c>
      <c r="O198" s="91"/>
      <c r="P198" s="242">
        <f>O198*H198</f>
        <v>0</v>
      </c>
      <c r="Q198" s="242">
        <v>0.48699999999999999</v>
      </c>
      <c r="R198" s="242">
        <f>Q198*H198</f>
        <v>9740</v>
      </c>
      <c r="S198" s="242">
        <v>0</v>
      </c>
      <c r="T198" s="24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4" t="s">
        <v>159</v>
      </c>
      <c r="AT198" s="244" t="s">
        <v>146</v>
      </c>
      <c r="AU198" s="244" t="s">
        <v>86</v>
      </c>
      <c r="AY198" s="17" t="s">
        <v>143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7" t="s">
        <v>84</v>
      </c>
      <c r="BK198" s="245">
        <f>ROUND(I198*H198,2)</f>
        <v>0</v>
      </c>
      <c r="BL198" s="17" t="s">
        <v>159</v>
      </c>
      <c r="BM198" s="244" t="s">
        <v>328</v>
      </c>
    </row>
    <row r="199" s="13" customFormat="1">
      <c r="A199" s="13"/>
      <c r="B199" s="246"/>
      <c r="C199" s="247"/>
      <c r="D199" s="248" t="s">
        <v>185</v>
      </c>
      <c r="E199" s="249" t="s">
        <v>1</v>
      </c>
      <c r="F199" s="250" t="s">
        <v>329</v>
      </c>
      <c r="G199" s="247"/>
      <c r="H199" s="251">
        <v>20000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7" t="s">
        <v>185</v>
      </c>
      <c r="AU199" s="257" t="s">
        <v>86</v>
      </c>
      <c r="AV199" s="13" t="s">
        <v>86</v>
      </c>
      <c r="AW199" s="13" t="s">
        <v>32</v>
      </c>
      <c r="AX199" s="13" t="s">
        <v>84</v>
      </c>
      <c r="AY199" s="257" t="s">
        <v>143</v>
      </c>
    </row>
    <row r="200" s="2" customFormat="1" ht="24.15" customHeight="1">
      <c r="A200" s="38"/>
      <c r="B200" s="39"/>
      <c r="C200" s="233" t="s">
        <v>330</v>
      </c>
      <c r="D200" s="233" t="s">
        <v>146</v>
      </c>
      <c r="E200" s="234" t="s">
        <v>331</v>
      </c>
      <c r="F200" s="235" t="s">
        <v>332</v>
      </c>
      <c r="G200" s="236" t="s">
        <v>259</v>
      </c>
      <c r="H200" s="237">
        <v>100</v>
      </c>
      <c r="I200" s="238"/>
      <c r="J200" s="239">
        <f>ROUND(I200*H200,2)</f>
        <v>0</v>
      </c>
      <c r="K200" s="235" t="s">
        <v>219</v>
      </c>
      <c r="L200" s="44"/>
      <c r="M200" s="240" t="s">
        <v>1</v>
      </c>
      <c r="N200" s="241" t="s">
        <v>41</v>
      </c>
      <c r="O200" s="91"/>
      <c r="P200" s="242">
        <f>O200*H200</f>
        <v>0</v>
      </c>
      <c r="Q200" s="242">
        <v>0.34499999999999997</v>
      </c>
      <c r="R200" s="242">
        <f>Q200*H200</f>
        <v>34.5</v>
      </c>
      <c r="S200" s="242">
        <v>0</v>
      </c>
      <c r="T200" s="24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4" t="s">
        <v>159</v>
      </c>
      <c r="AT200" s="244" t="s">
        <v>146</v>
      </c>
      <c r="AU200" s="244" t="s">
        <v>86</v>
      </c>
      <c r="AY200" s="17" t="s">
        <v>143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7" t="s">
        <v>84</v>
      </c>
      <c r="BK200" s="245">
        <f>ROUND(I200*H200,2)</f>
        <v>0</v>
      </c>
      <c r="BL200" s="17" t="s">
        <v>159</v>
      </c>
      <c r="BM200" s="244" t="s">
        <v>333</v>
      </c>
    </row>
    <row r="201" s="2" customFormat="1" ht="16.5" customHeight="1">
      <c r="A201" s="38"/>
      <c r="B201" s="39"/>
      <c r="C201" s="233" t="s">
        <v>334</v>
      </c>
      <c r="D201" s="233" t="s">
        <v>146</v>
      </c>
      <c r="E201" s="234" t="s">
        <v>335</v>
      </c>
      <c r="F201" s="235" t="s">
        <v>336</v>
      </c>
      <c r="G201" s="236" t="s">
        <v>259</v>
      </c>
      <c r="H201" s="237">
        <v>8980</v>
      </c>
      <c r="I201" s="238"/>
      <c r="J201" s="239">
        <f>ROUND(I201*H201,2)</f>
        <v>0</v>
      </c>
      <c r="K201" s="235" t="s">
        <v>219</v>
      </c>
      <c r="L201" s="44"/>
      <c r="M201" s="240" t="s">
        <v>1</v>
      </c>
      <c r="N201" s="241" t="s">
        <v>41</v>
      </c>
      <c r="O201" s="91"/>
      <c r="P201" s="242">
        <f>O201*H201</f>
        <v>0</v>
      </c>
      <c r="Q201" s="242">
        <v>0.46000000000000002</v>
      </c>
      <c r="R201" s="242">
        <f>Q201*H201</f>
        <v>4130.8000000000002</v>
      </c>
      <c r="S201" s="242">
        <v>0</v>
      </c>
      <c r="T201" s="24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4" t="s">
        <v>159</v>
      </c>
      <c r="AT201" s="244" t="s">
        <v>146</v>
      </c>
      <c r="AU201" s="244" t="s">
        <v>86</v>
      </c>
      <c r="AY201" s="17" t="s">
        <v>143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7" t="s">
        <v>84</v>
      </c>
      <c r="BK201" s="245">
        <f>ROUND(I201*H201,2)</f>
        <v>0</v>
      </c>
      <c r="BL201" s="17" t="s">
        <v>159</v>
      </c>
      <c r="BM201" s="244" t="s">
        <v>337</v>
      </c>
    </row>
    <row r="202" s="13" customFormat="1">
      <c r="A202" s="13"/>
      <c r="B202" s="246"/>
      <c r="C202" s="247"/>
      <c r="D202" s="248" t="s">
        <v>185</v>
      </c>
      <c r="E202" s="249" t="s">
        <v>1</v>
      </c>
      <c r="F202" s="250" t="s">
        <v>338</v>
      </c>
      <c r="G202" s="247"/>
      <c r="H202" s="251">
        <v>8860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185</v>
      </c>
      <c r="AU202" s="257" t="s">
        <v>86</v>
      </c>
      <c r="AV202" s="13" t="s">
        <v>86</v>
      </c>
      <c r="AW202" s="13" t="s">
        <v>32</v>
      </c>
      <c r="AX202" s="13" t="s">
        <v>76</v>
      </c>
      <c r="AY202" s="257" t="s">
        <v>143</v>
      </c>
    </row>
    <row r="203" s="13" customFormat="1">
      <c r="A203" s="13"/>
      <c r="B203" s="246"/>
      <c r="C203" s="247"/>
      <c r="D203" s="248" t="s">
        <v>185</v>
      </c>
      <c r="E203" s="249" t="s">
        <v>1</v>
      </c>
      <c r="F203" s="250" t="s">
        <v>339</v>
      </c>
      <c r="G203" s="247"/>
      <c r="H203" s="251">
        <v>120</v>
      </c>
      <c r="I203" s="252"/>
      <c r="J203" s="247"/>
      <c r="K203" s="247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185</v>
      </c>
      <c r="AU203" s="257" t="s">
        <v>86</v>
      </c>
      <c r="AV203" s="13" t="s">
        <v>86</v>
      </c>
      <c r="AW203" s="13" t="s">
        <v>32</v>
      </c>
      <c r="AX203" s="13" t="s">
        <v>76</v>
      </c>
      <c r="AY203" s="257" t="s">
        <v>143</v>
      </c>
    </row>
    <row r="204" s="14" customFormat="1">
      <c r="A204" s="14"/>
      <c r="B204" s="258"/>
      <c r="C204" s="259"/>
      <c r="D204" s="248" t="s">
        <v>185</v>
      </c>
      <c r="E204" s="260" t="s">
        <v>1</v>
      </c>
      <c r="F204" s="261" t="s">
        <v>188</v>
      </c>
      <c r="G204" s="259"/>
      <c r="H204" s="262">
        <v>8980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185</v>
      </c>
      <c r="AU204" s="268" t="s">
        <v>86</v>
      </c>
      <c r="AV204" s="14" t="s">
        <v>159</v>
      </c>
      <c r="AW204" s="14" t="s">
        <v>32</v>
      </c>
      <c r="AX204" s="14" t="s">
        <v>84</v>
      </c>
      <c r="AY204" s="268" t="s">
        <v>143</v>
      </c>
    </row>
    <row r="205" s="2" customFormat="1" ht="24.15" customHeight="1">
      <c r="A205" s="38"/>
      <c r="B205" s="39"/>
      <c r="C205" s="233" t="s">
        <v>340</v>
      </c>
      <c r="D205" s="233" t="s">
        <v>146</v>
      </c>
      <c r="E205" s="234" t="s">
        <v>341</v>
      </c>
      <c r="F205" s="235" t="s">
        <v>342</v>
      </c>
      <c r="G205" s="236" t="s">
        <v>259</v>
      </c>
      <c r="H205" s="237">
        <v>7750</v>
      </c>
      <c r="I205" s="238"/>
      <c r="J205" s="239">
        <f>ROUND(I205*H205,2)</f>
        <v>0</v>
      </c>
      <c r="K205" s="235" t="s">
        <v>219</v>
      </c>
      <c r="L205" s="44"/>
      <c r="M205" s="240" t="s">
        <v>1</v>
      </c>
      <c r="N205" s="241" t="s">
        <v>41</v>
      </c>
      <c r="O205" s="91"/>
      <c r="P205" s="242">
        <f>O205*H205</f>
        <v>0</v>
      </c>
      <c r="Q205" s="242">
        <v>0.216</v>
      </c>
      <c r="R205" s="242">
        <f>Q205*H205</f>
        <v>1674</v>
      </c>
      <c r="S205" s="242">
        <v>0</v>
      </c>
      <c r="T205" s="24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4" t="s">
        <v>159</v>
      </c>
      <c r="AT205" s="244" t="s">
        <v>146</v>
      </c>
      <c r="AU205" s="244" t="s">
        <v>86</v>
      </c>
      <c r="AY205" s="17" t="s">
        <v>143</v>
      </c>
      <c r="BE205" s="245">
        <f>IF(N205="základní",J205,0)</f>
        <v>0</v>
      </c>
      <c r="BF205" s="245">
        <f>IF(N205="snížená",J205,0)</f>
        <v>0</v>
      </c>
      <c r="BG205" s="245">
        <f>IF(N205="zákl. přenesená",J205,0)</f>
        <v>0</v>
      </c>
      <c r="BH205" s="245">
        <f>IF(N205="sníž. přenesená",J205,0)</f>
        <v>0</v>
      </c>
      <c r="BI205" s="245">
        <f>IF(N205="nulová",J205,0)</f>
        <v>0</v>
      </c>
      <c r="BJ205" s="17" t="s">
        <v>84</v>
      </c>
      <c r="BK205" s="245">
        <f>ROUND(I205*H205,2)</f>
        <v>0</v>
      </c>
      <c r="BL205" s="17" t="s">
        <v>159</v>
      </c>
      <c r="BM205" s="244" t="s">
        <v>343</v>
      </c>
    </row>
    <row r="206" s="2" customFormat="1" ht="24.15" customHeight="1">
      <c r="A206" s="38"/>
      <c r="B206" s="39"/>
      <c r="C206" s="233" t="s">
        <v>344</v>
      </c>
      <c r="D206" s="233" t="s">
        <v>146</v>
      </c>
      <c r="E206" s="234" t="s">
        <v>345</v>
      </c>
      <c r="F206" s="235" t="s">
        <v>346</v>
      </c>
      <c r="G206" s="236" t="s">
        <v>259</v>
      </c>
      <c r="H206" s="237">
        <v>8490</v>
      </c>
      <c r="I206" s="238"/>
      <c r="J206" s="239">
        <f>ROUND(I206*H206,2)</f>
        <v>0</v>
      </c>
      <c r="K206" s="235" t="s">
        <v>219</v>
      </c>
      <c r="L206" s="44"/>
      <c r="M206" s="240" t="s">
        <v>1</v>
      </c>
      <c r="N206" s="241" t="s">
        <v>41</v>
      </c>
      <c r="O206" s="91"/>
      <c r="P206" s="242">
        <f>O206*H206</f>
        <v>0</v>
      </c>
      <c r="Q206" s="242">
        <v>0.37190000000000001</v>
      </c>
      <c r="R206" s="242">
        <f>Q206*H206</f>
        <v>3157.431</v>
      </c>
      <c r="S206" s="242">
        <v>0</v>
      </c>
      <c r="T206" s="24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4" t="s">
        <v>159</v>
      </c>
      <c r="AT206" s="244" t="s">
        <v>146</v>
      </c>
      <c r="AU206" s="244" t="s">
        <v>86</v>
      </c>
      <c r="AY206" s="17" t="s">
        <v>143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17" t="s">
        <v>84</v>
      </c>
      <c r="BK206" s="245">
        <f>ROUND(I206*H206,2)</f>
        <v>0</v>
      </c>
      <c r="BL206" s="17" t="s">
        <v>159</v>
      </c>
      <c r="BM206" s="244" t="s">
        <v>347</v>
      </c>
    </row>
    <row r="207" s="2" customFormat="1" ht="16.5" customHeight="1">
      <c r="A207" s="38"/>
      <c r="B207" s="39"/>
      <c r="C207" s="233" t="s">
        <v>348</v>
      </c>
      <c r="D207" s="233" t="s">
        <v>146</v>
      </c>
      <c r="E207" s="234" t="s">
        <v>349</v>
      </c>
      <c r="F207" s="235" t="s">
        <v>350</v>
      </c>
      <c r="G207" s="236" t="s">
        <v>259</v>
      </c>
      <c r="H207" s="237">
        <v>1650</v>
      </c>
      <c r="I207" s="238"/>
      <c r="J207" s="239">
        <f>ROUND(I207*H207,2)</f>
        <v>0</v>
      </c>
      <c r="K207" s="235" t="s">
        <v>219</v>
      </c>
      <c r="L207" s="44"/>
      <c r="M207" s="240" t="s">
        <v>1</v>
      </c>
      <c r="N207" s="241" t="s">
        <v>41</v>
      </c>
      <c r="O207" s="91"/>
      <c r="P207" s="242">
        <f>O207*H207</f>
        <v>0</v>
      </c>
      <c r="Q207" s="242">
        <v>0.23000000000000001</v>
      </c>
      <c r="R207" s="242">
        <f>Q207*H207</f>
        <v>379.5</v>
      </c>
      <c r="S207" s="242">
        <v>0</v>
      </c>
      <c r="T207" s="24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4" t="s">
        <v>159</v>
      </c>
      <c r="AT207" s="244" t="s">
        <v>146</v>
      </c>
      <c r="AU207" s="244" t="s">
        <v>86</v>
      </c>
      <c r="AY207" s="17" t="s">
        <v>143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7" t="s">
        <v>84</v>
      </c>
      <c r="BK207" s="245">
        <f>ROUND(I207*H207,2)</f>
        <v>0</v>
      </c>
      <c r="BL207" s="17" t="s">
        <v>159</v>
      </c>
      <c r="BM207" s="244" t="s">
        <v>351</v>
      </c>
    </row>
    <row r="208" s="2" customFormat="1" ht="24.15" customHeight="1">
      <c r="A208" s="38"/>
      <c r="B208" s="39"/>
      <c r="C208" s="233" t="s">
        <v>352</v>
      </c>
      <c r="D208" s="233" t="s">
        <v>146</v>
      </c>
      <c r="E208" s="234" t="s">
        <v>353</v>
      </c>
      <c r="F208" s="235" t="s">
        <v>354</v>
      </c>
      <c r="G208" s="236" t="s">
        <v>259</v>
      </c>
      <c r="H208" s="237">
        <v>7380</v>
      </c>
      <c r="I208" s="238"/>
      <c r="J208" s="239">
        <f>ROUND(I208*H208,2)</f>
        <v>0</v>
      </c>
      <c r="K208" s="235" t="s">
        <v>219</v>
      </c>
      <c r="L208" s="44"/>
      <c r="M208" s="240" t="s">
        <v>1</v>
      </c>
      <c r="N208" s="241" t="s">
        <v>41</v>
      </c>
      <c r="O208" s="91"/>
      <c r="P208" s="242">
        <f>O208*H208</f>
        <v>0</v>
      </c>
      <c r="Q208" s="242">
        <v>0.0056100000000000004</v>
      </c>
      <c r="R208" s="242">
        <f>Q208*H208</f>
        <v>41.401800000000001</v>
      </c>
      <c r="S208" s="242">
        <v>0</v>
      </c>
      <c r="T208" s="24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4" t="s">
        <v>159</v>
      </c>
      <c r="AT208" s="244" t="s">
        <v>146</v>
      </c>
      <c r="AU208" s="244" t="s">
        <v>86</v>
      </c>
      <c r="AY208" s="17" t="s">
        <v>143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7" t="s">
        <v>84</v>
      </c>
      <c r="BK208" s="245">
        <f>ROUND(I208*H208,2)</f>
        <v>0</v>
      </c>
      <c r="BL208" s="17" t="s">
        <v>159</v>
      </c>
      <c r="BM208" s="244" t="s">
        <v>355</v>
      </c>
    </row>
    <row r="209" s="2" customFormat="1" ht="21.75" customHeight="1">
      <c r="A209" s="38"/>
      <c r="B209" s="39"/>
      <c r="C209" s="233" t="s">
        <v>356</v>
      </c>
      <c r="D209" s="233" t="s">
        <v>146</v>
      </c>
      <c r="E209" s="234" t="s">
        <v>357</v>
      </c>
      <c r="F209" s="235" t="s">
        <v>358</v>
      </c>
      <c r="G209" s="236" t="s">
        <v>259</v>
      </c>
      <c r="H209" s="237">
        <v>7380</v>
      </c>
      <c r="I209" s="238"/>
      <c r="J209" s="239">
        <f>ROUND(I209*H209,2)</f>
        <v>0</v>
      </c>
      <c r="K209" s="235" t="s">
        <v>219</v>
      </c>
      <c r="L209" s="44"/>
      <c r="M209" s="240" t="s">
        <v>1</v>
      </c>
      <c r="N209" s="241" t="s">
        <v>41</v>
      </c>
      <c r="O209" s="91"/>
      <c r="P209" s="242">
        <f>O209*H209</f>
        <v>0</v>
      </c>
      <c r="Q209" s="242">
        <v>0.00040999999999999999</v>
      </c>
      <c r="R209" s="242">
        <f>Q209*H209</f>
        <v>3.0257999999999998</v>
      </c>
      <c r="S209" s="242">
        <v>0</v>
      </c>
      <c r="T209" s="24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4" t="s">
        <v>159</v>
      </c>
      <c r="AT209" s="244" t="s">
        <v>146</v>
      </c>
      <c r="AU209" s="244" t="s">
        <v>86</v>
      </c>
      <c r="AY209" s="17" t="s">
        <v>143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17" t="s">
        <v>84</v>
      </c>
      <c r="BK209" s="245">
        <f>ROUND(I209*H209,2)</f>
        <v>0</v>
      </c>
      <c r="BL209" s="17" t="s">
        <v>159</v>
      </c>
      <c r="BM209" s="244" t="s">
        <v>359</v>
      </c>
    </row>
    <row r="210" s="2" customFormat="1" ht="24.15" customHeight="1">
      <c r="A210" s="38"/>
      <c r="B210" s="39"/>
      <c r="C210" s="233" t="s">
        <v>360</v>
      </c>
      <c r="D210" s="233" t="s">
        <v>146</v>
      </c>
      <c r="E210" s="234" t="s">
        <v>361</v>
      </c>
      <c r="F210" s="235" t="s">
        <v>362</v>
      </c>
      <c r="G210" s="236" t="s">
        <v>259</v>
      </c>
      <c r="H210" s="237">
        <v>10</v>
      </c>
      <c r="I210" s="238"/>
      <c r="J210" s="239">
        <f>ROUND(I210*H210,2)</f>
        <v>0</v>
      </c>
      <c r="K210" s="235" t="s">
        <v>219</v>
      </c>
      <c r="L210" s="44"/>
      <c r="M210" s="240" t="s">
        <v>1</v>
      </c>
      <c r="N210" s="241" t="s">
        <v>41</v>
      </c>
      <c r="O210" s="91"/>
      <c r="P210" s="242">
        <f>O210*H210</f>
        <v>0</v>
      </c>
      <c r="Q210" s="242">
        <v>0.71255000000000002</v>
      </c>
      <c r="R210" s="242">
        <f>Q210*H210</f>
        <v>7.1255000000000006</v>
      </c>
      <c r="S210" s="242">
        <v>0</v>
      </c>
      <c r="T210" s="24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4" t="s">
        <v>159</v>
      </c>
      <c r="AT210" s="244" t="s">
        <v>146</v>
      </c>
      <c r="AU210" s="244" t="s">
        <v>86</v>
      </c>
      <c r="AY210" s="17" t="s">
        <v>143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7" t="s">
        <v>84</v>
      </c>
      <c r="BK210" s="245">
        <f>ROUND(I210*H210,2)</f>
        <v>0</v>
      </c>
      <c r="BL210" s="17" t="s">
        <v>159</v>
      </c>
      <c r="BM210" s="244" t="s">
        <v>363</v>
      </c>
    </row>
    <row r="211" s="2" customFormat="1" ht="21.75" customHeight="1">
      <c r="A211" s="38"/>
      <c r="B211" s="39"/>
      <c r="C211" s="233" t="s">
        <v>364</v>
      </c>
      <c r="D211" s="233" t="s">
        <v>146</v>
      </c>
      <c r="E211" s="234" t="s">
        <v>365</v>
      </c>
      <c r="F211" s="235" t="s">
        <v>366</v>
      </c>
      <c r="G211" s="236" t="s">
        <v>305</v>
      </c>
      <c r="H211" s="237">
        <v>3</v>
      </c>
      <c r="I211" s="238"/>
      <c r="J211" s="239">
        <f>ROUND(I211*H211,2)</f>
        <v>0</v>
      </c>
      <c r="K211" s="235" t="s">
        <v>219</v>
      </c>
      <c r="L211" s="44"/>
      <c r="M211" s="240" t="s">
        <v>1</v>
      </c>
      <c r="N211" s="241" t="s">
        <v>41</v>
      </c>
      <c r="O211" s="91"/>
      <c r="P211" s="242">
        <f>O211*H211</f>
        <v>0</v>
      </c>
      <c r="Q211" s="242">
        <v>0.0035999999999999999</v>
      </c>
      <c r="R211" s="242">
        <f>Q211*H211</f>
        <v>0.010800000000000001</v>
      </c>
      <c r="S211" s="242">
        <v>0</v>
      </c>
      <c r="T211" s="24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4" t="s">
        <v>159</v>
      </c>
      <c r="AT211" s="244" t="s">
        <v>146</v>
      </c>
      <c r="AU211" s="244" t="s">
        <v>86</v>
      </c>
      <c r="AY211" s="17" t="s">
        <v>143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7" t="s">
        <v>84</v>
      </c>
      <c r="BK211" s="245">
        <f>ROUND(I211*H211,2)</f>
        <v>0</v>
      </c>
      <c r="BL211" s="17" t="s">
        <v>159</v>
      </c>
      <c r="BM211" s="244" t="s">
        <v>367</v>
      </c>
    </row>
    <row r="212" s="2" customFormat="1" ht="24.15" customHeight="1">
      <c r="A212" s="38"/>
      <c r="B212" s="39"/>
      <c r="C212" s="233" t="s">
        <v>368</v>
      </c>
      <c r="D212" s="233" t="s">
        <v>146</v>
      </c>
      <c r="E212" s="234" t="s">
        <v>369</v>
      </c>
      <c r="F212" s="235" t="s">
        <v>370</v>
      </c>
      <c r="G212" s="236" t="s">
        <v>259</v>
      </c>
      <c r="H212" s="237">
        <v>100</v>
      </c>
      <c r="I212" s="238"/>
      <c r="J212" s="239">
        <f>ROUND(I212*H212,2)</f>
        <v>0</v>
      </c>
      <c r="K212" s="235" t="s">
        <v>219</v>
      </c>
      <c r="L212" s="44"/>
      <c r="M212" s="240" t="s">
        <v>1</v>
      </c>
      <c r="N212" s="241" t="s">
        <v>41</v>
      </c>
      <c r="O212" s="91"/>
      <c r="P212" s="242">
        <f>O212*H212</f>
        <v>0</v>
      </c>
      <c r="Q212" s="242">
        <v>0.10353999999999999</v>
      </c>
      <c r="R212" s="242">
        <f>Q212*H212</f>
        <v>10.353999999999999</v>
      </c>
      <c r="S212" s="242">
        <v>0</v>
      </c>
      <c r="T212" s="24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4" t="s">
        <v>159</v>
      </c>
      <c r="AT212" s="244" t="s">
        <v>146</v>
      </c>
      <c r="AU212" s="244" t="s">
        <v>86</v>
      </c>
      <c r="AY212" s="17" t="s">
        <v>143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17" t="s">
        <v>84</v>
      </c>
      <c r="BK212" s="245">
        <f>ROUND(I212*H212,2)</f>
        <v>0</v>
      </c>
      <c r="BL212" s="17" t="s">
        <v>159</v>
      </c>
      <c r="BM212" s="244" t="s">
        <v>371</v>
      </c>
    </row>
    <row r="213" s="12" customFormat="1" ht="22.8" customHeight="1">
      <c r="A213" s="12"/>
      <c r="B213" s="217"/>
      <c r="C213" s="218"/>
      <c r="D213" s="219" t="s">
        <v>75</v>
      </c>
      <c r="E213" s="231" t="s">
        <v>176</v>
      </c>
      <c r="F213" s="231" t="s">
        <v>372</v>
      </c>
      <c r="G213" s="218"/>
      <c r="H213" s="218"/>
      <c r="I213" s="221"/>
      <c r="J213" s="232">
        <f>BK213</f>
        <v>0</v>
      </c>
      <c r="K213" s="218"/>
      <c r="L213" s="223"/>
      <c r="M213" s="224"/>
      <c r="N213" s="225"/>
      <c r="O213" s="225"/>
      <c r="P213" s="226">
        <f>SUM(P214:P217)</f>
        <v>0</v>
      </c>
      <c r="Q213" s="225"/>
      <c r="R213" s="226">
        <f>SUM(R214:R217)</f>
        <v>0.020160000000000001</v>
      </c>
      <c r="S213" s="225"/>
      <c r="T213" s="227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8" t="s">
        <v>84</v>
      </c>
      <c r="AT213" s="229" t="s">
        <v>75</v>
      </c>
      <c r="AU213" s="229" t="s">
        <v>84</v>
      </c>
      <c r="AY213" s="228" t="s">
        <v>143</v>
      </c>
      <c r="BK213" s="230">
        <f>SUM(BK214:BK217)</f>
        <v>0</v>
      </c>
    </row>
    <row r="214" s="2" customFormat="1" ht="24.15" customHeight="1">
      <c r="A214" s="38"/>
      <c r="B214" s="39"/>
      <c r="C214" s="233" t="s">
        <v>373</v>
      </c>
      <c r="D214" s="233" t="s">
        <v>146</v>
      </c>
      <c r="E214" s="234" t="s">
        <v>374</v>
      </c>
      <c r="F214" s="235" t="s">
        <v>375</v>
      </c>
      <c r="G214" s="236" t="s">
        <v>265</v>
      </c>
      <c r="H214" s="237">
        <v>2</v>
      </c>
      <c r="I214" s="238"/>
      <c r="J214" s="239">
        <f>ROUND(I214*H214,2)</f>
        <v>0</v>
      </c>
      <c r="K214" s="235" t="s">
        <v>219</v>
      </c>
      <c r="L214" s="44"/>
      <c r="M214" s="240" t="s">
        <v>1</v>
      </c>
      <c r="N214" s="241" t="s">
        <v>41</v>
      </c>
      <c r="O214" s="91"/>
      <c r="P214" s="242">
        <f>O214*H214</f>
        <v>0</v>
      </c>
      <c r="Q214" s="242">
        <v>0</v>
      </c>
      <c r="R214" s="242">
        <f>Q214*H214</f>
        <v>0</v>
      </c>
      <c r="S214" s="242">
        <v>0</v>
      </c>
      <c r="T214" s="24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4" t="s">
        <v>159</v>
      </c>
      <c r="AT214" s="244" t="s">
        <v>146</v>
      </c>
      <c r="AU214" s="244" t="s">
        <v>86</v>
      </c>
      <c r="AY214" s="17" t="s">
        <v>143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17" t="s">
        <v>84</v>
      </c>
      <c r="BK214" s="245">
        <f>ROUND(I214*H214,2)</f>
        <v>0</v>
      </c>
      <c r="BL214" s="17" t="s">
        <v>159</v>
      </c>
      <c r="BM214" s="244" t="s">
        <v>376</v>
      </c>
    </row>
    <row r="215" s="2" customFormat="1" ht="24.15" customHeight="1">
      <c r="A215" s="38"/>
      <c r="B215" s="39"/>
      <c r="C215" s="274" t="s">
        <v>377</v>
      </c>
      <c r="D215" s="274" t="s">
        <v>241</v>
      </c>
      <c r="E215" s="275" t="s">
        <v>378</v>
      </c>
      <c r="F215" s="276" t="s">
        <v>379</v>
      </c>
      <c r="G215" s="277" t="s">
        <v>265</v>
      </c>
      <c r="H215" s="278">
        <v>2</v>
      </c>
      <c r="I215" s="279"/>
      <c r="J215" s="280">
        <f>ROUND(I215*H215,2)</f>
        <v>0</v>
      </c>
      <c r="K215" s="276" t="s">
        <v>380</v>
      </c>
      <c r="L215" s="281"/>
      <c r="M215" s="282" t="s">
        <v>1</v>
      </c>
      <c r="N215" s="283" t="s">
        <v>41</v>
      </c>
      <c r="O215" s="91"/>
      <c r="P215" s="242">
        <f>O215*H215</f>
        <v>0</v>
      </c>
      <c r="Q215" s="242">
        <v>0.01</v>
      </c>
      <c r="R215" s="242">
        <f>Q215*H215</f>
        <v>0.02</v>
      </c>
      <c r="S215" s="242">
        <v>0</v>
      </c>
      <c r="T215" s="24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4" t="s">
        <v>176</v>
      </c>
      <c r="AT215" s="244" t="s">
        <v>241</v>
      </c>
      <c r="AU215" s="244" t="s">
        <v>86</v>
      </c>
      <c r="AY215" s="17" t="s">
        <v>143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7" t="s">
        <v>84</v>
      </c>
      <c r="BK215" s="245">
        <f>ROUND(I215*H215,2)</f>
        <v>0</v>
      </c>
      <c r="BL215" s="17" t="s">
        <v>159</v>
      </c>
      <c r="BM215" s="244" t="s">
        <v>381</v>
      </c>
    </row>
    <row r="216" s="2" customFormat="1" ht="24.15" customHeight="1">
      <c r="A216" s="38"/>
      <c r="B216" s="39"/>
      <c r="C216" s="233" t="s">
        <v>382</v>
      </c>
      <c r="D216" s="233" t="s">
        <v>146</v>
      </c>
      <c r="E216" s="234" t="s">
        <v>383</v>
      </c>
      <c r="F216" s="235" t="s">
        <v>384</v>
      </c>
      <c r="G216" s="236" t="s">
        <v>265</v>
      </c>
      <c r="H216" s="237">
        <v>2</v>
      </c>
      <c r="I216" s="238"/>
      <c r="J216" s="239">
        <f>ROUND(I216*H216,2)</f>
        <v>0</v>
      </c>
      <c r="K216" s="235" t="s">
        <v>219</v>
      </c>
      <c r="L216" s="44"/>
      <c r="M216" s="240" t="s">
        <v>1</v>
      </c>
      <c r="N216" s="241" t="s">
        <v>41</v>
      </c>
      <c r="O216" s="91"/>
      <c r="P216" s="242">
        <f>O216*H216</f>
        <v>0</v>
      </c>
      <c r="Q216" s="242">
        <v>6.9999999999999994E-05</v>
      </c>
      <c r="R216" s="242">
        <f>Q216*H216</f>
        <v>0.00013999999999999999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159</v>
      </c>
      <c r="AT216" s="244" t="s">
        <v>146</v>
      </c>
      <c r="AU216" s="244" t="s">
        <v>86</v>
      </c>
      <c r="AY216" s="17" t="s">
        <v>143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84</v>
      </c>
      <c r="BK216" s="245">
        <f>ROUND(I216*H216,2)</f>
        <v>0</v>
      </c>
      <c r="BL216" s="17" t="s">
        <v>159</v>
      </c>
      <c r="BM216" s="244" t="s">
        <v>385</v>
      </c>
    </row>
    <row r="217" s="2" customFormat="1" ht="16.5" customHeight="1">
      <c r="A217" s="38"/>
      <c r="B217" s="39"/>
      <c r="C217" s="274" t="s">
        <v>386</v>
      </c>
      <c r="D217" s="274" t="s">
        <v>241</v>
      </c>
      <c r="E217" s="275" t="s">
        <v>387</v>
      </c>
      <c r="F217" s="276" t="s">
        <v>388</v>
      </c>
      <c r="G217" s="277" t="s">
        <v>265</v>
      </c>
      <c r="H217" s="278">
        <v>2</v>
      </c>
      <c r="I217" s="279"/>
      <c r="J217" s="280">
        <f>ROUND(I217*H217,2)</f>
        <v>0</v>
      </c>
      <c r="K217" s="276" t="s">
        <v>380</v>
      </c>
      <c r="L217" s="281"/>
      <c r="M217" s="282" t="s">
        <v>1</v>
      </c>
      <c r="N217" s="283" t="s">
        <v>41</v>
      </c>
      <c r="O217" s="91"/>
      <c r="P217" s="242">
        <f>O217*H217</f>
        <v>0</v>
      </c>
      <c r="Q217" s="242">
        <v>1.0000000000000001E-05</v>
      </c>
      <c r="R217" s="242">
        <f>Q217*H217</f>
        <v>2.0000000000000002E-05</v>
      </c>
      <c r="S217" s="242">
        <v>0</v>
      </c>
      <c r="T217" s="24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4" t="s">
        <v>176</v>
      </c>
      <c r="AT217" s="244" t="s">
        <v>241</v>
      </c>
      <c r="AU217" s="244" t="s">
        <v>86</v>
      </c>
      <c r="AY217" s="17" t="s">
        <v>143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7" t="s">
        <v>84</v>
      </c>
      <c r="BK217" s="245">
        <f>ROUND(I217*H217,2)</f>
        <v>0</v>
      </c>
      <c r="BL217" s="17" t="s">
        <v>159</v>
      </c>
      <c r="BM217" s="244" t="s">
        <v>389</v>
      </c>
    </row>
    <row r="218" s="12" customFormat="1" ht="22.8" customHeight="1">
      <c r="A218" s="12"/>
      <c r="B218" s="217"/>
      <c r="C218" s="218"/>
      <c r="D218" s="219" t="s">
        <v>75</v>
      </c>
      <c r="E218" s="231" t="s">
        <v>180</v>
      </c>
      <c r="F218" s="231" t="s">
        <v>390</v>
      </c>
      <c r="G218" s="218"/>
      <c r="H218" s="218"/>
      <c r="I218" s="221"/>
      <c r="J218" s="232">
        <f>BK218</f>
        <v>0</v>
      </c>
      <c r="K218" s="218"/>
      <c r="L218" s="223"/>
      <c r="M218" s="224"/>
      <c r="N218" s="225"/>
      <c r="O218" s="225"/>
      <c r="P218" s="226">
        <f>SUM(P219:P230)</f>
        <v>0</v>
      </c>
      <c r="Q218" s="225"/>
      <c r="R218" s="226">
        <f>SUM(R219:R230)</f>
        <v>35.07526</v>
      </c>
      <c r="S218" s="225"/>
      <c r="T218" s="227">
        <f>SUM(T219:T230)</f>
        <v>306.613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8" t="s">
        <v>84</v>
      </c>
      <c r="AT218" s="229" t="s">
        <v>75</v>
      </c>
      <c r="AU218" s="229" t="s">
        <v>84</v>
      </c>
      <c r="AY218" s="228" t="s">
        <v>143</v>
      </c>
      <c r="BK218" s="230">
        <f>SUM(BK219:BK230)</f>
        <v>0</v>
      </c>
    </row>
    <row r="219" s="2" customFormat="1" ht="24.15" customHeight="1">
      <c r="A219" s="38"/>
      <c r="B219" s="39"/>
      <c r="C219" s="233" t="s">
        <v>291</v>
      </c>
      <c r="D219" s="233" t="s">
        <v>146</v>
      </c>
      <c r="E219" s="234" t="s">
        <v>391</v>
      </c>
      <c r="F219" s="235" t="s">
        <v>392</v>
      </c>
      <c r="G219" s="236" t="s">
        <v>265</v>
      </c>
      <c r="H219" s="237">
        <v>2</v>
      </c>
      <c r="I219" s="238"/>
      <c r="J219" s="239">
        <f>ROUND(I219*H219,2)</f>
        <v>0</v>
      </c>
      <c r="K219" s="235" t="s">
        <v>219</v>
      </c>
      <c r="L219" s="44"/>
      <c r="M219" s="240" t="s">
        <v>1</v>
      </c>
      <c r="N219" s="241" t="s">
        <v>41</v>
      </c>
      <c r="O219" s="91"/>
      <c r="P219" s="242">
        <f>O219*H219</f>
        <v>0</v>
      </c>
      <c r="Q219" s="242">
        <v>3.0000000000000001E-05</v>
      </c>
      <c r="R219" s="242">
        <f>Q219*H219</f>
        <v>6.0000000000000002E-05</v>
      </c>
      <c r="S219" s="242">
        <v>0</v>
      </c>
      <c r="T219" s="24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4" t="s">
        <v>159</v>
      </c>
      <c r="AT219" s="244" t="s">
        <v>146</v>
      </c>
      <c r="AU219" s="244" t="s">
        <v>86</v>
      </c>
      <c r="AY219" s="17" t="s">
        <v>143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17" t="s">
        <v>84</v>
      </c>
      <c r="BK219" s="245">
        <f>ROUND(I219*H219,2)</f>
        <v>0</v>
      </c>
      <c r="BL219" s="17" t="s">
        <v>159</v>
      </c>
      <c r="BM219" s="244" t="s">
        <v>393</v>
      </c>
    </row>
    <row r="220" s="2" customFormat="1" ht="16.5" customHeight="1">
      <c r="A220" s="38"/>
      <c r="B220" s="39"/>
      <c r="C220" s="274" t="s">
        <v>394</v>
      </c>
      <c r="D220" s="274" t="s">
        <v>241</v>
      </c>
      <c r="E220" s="275" t="s">
        <v>395</v>
      </c>
      <c r="F220" s="276" t="s">
        <v>396</v>
      </c>
      <c r="G220" s="277" t="s">
        <v>265</v>
      </c>
      <c r="H220" s="278">
        <v>2</v>
      </c>
      <c r="I220" s="279"/>
      <c r="J220" s="280">
        <f>ROUND(I220*H220,2)</f>
        <v>0</v>
      </c>
      <c r="K220" s="276" t="s">
        <v>219</v>
      </c>
      <c r="L220" s="281"/>
      <c r="M220" s="282" t="s">
        <v>1</v>
      </c>
      <c r="N220" s="283" t="s">
        <v>41</v>
      </c>
      <c r="O220" s="91"/>
      <c r="P220" s="242">
        <f>O220*H220</f>
        <v>0</v>
      </c>
      <c r="Q220" s="242">
        <v>0.0018</v>
      </c>
      <c r="R220" s="242">
        <f>Q220*H220</f>
        <v>0.0035999999999999999</v>
      </c>
      <c r="S220" s="242">
        <v>0</v>
      </c>
      <c r="T220" s="24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4" t="s">
        <v>176</v>
      </c>
      <c r="AT220" s="244" t="s">
        <v>241</v>
      </c>
      <c r="AU220" s="244" t="s">
        <v>86</v>
      </c>
      <c r="AY220" s="17" t="s">
        <v>143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7" t="s">
        <v>84</v>
      </c>
      <c r="BK220" s="245">
        <f>ROUND(I220*H220,2)</f>
        <v>0</v>
      </c>
      <c r="BL220" s="17" t="s">
        <v>159</v>
      </c>
      <c r="BM220" s="244" t="s">
        <v>397</v>
      </c>
    </row>
    <row r="221" s="2" customFormat="1" ht="24.15" customHeight="1">
      <c r="A221" s="38"/>
      <c r="B221" s="39"/>
      <c r="C221" s="233" t="s">
        <v>398</v>
      </c>
      <c r="D221" s="233" t="s">
        <v>146</v>
      </c>
      <c r="E221" s="234" t="s">
        <v>399</v>
      </c>
      <c r="F221" s="235" t="s">
        <v>400</v>
      </c>
      <c r="G221" s="236" t="s">
        <v>265</v>
      </c>
      <c r="H221" s="237">
        <v>4</v>
      </c>
      <c r="I221" s="238"/>
      <c r="J221" s="239">
        <f>ROUND(I221*H221,2)</f>
        <v>0</v>
      </c>
      <c r="K221" s="235" t="s">
        <v>219</v>
      </c>
      <c r="L221" s="44"/>
      <c r="M221" s="240" t="s">
        <v>1</v>
      </c>
      <c r="N221" s="241" t="s">
        <v>41</v>
      </c>
      <c r="O221" s="91"/>
      <c r="P221" s="242">
        <f>O221*H221</f>
        <v>0</v>
      </c>
      <c r="Q221" s="242">
        <v>5.8003900000000002</v>
      </c>
      <c r="R221" s="242">
        <f>Q221*H221</f>
        <v>23.201560000000001</v>
      </c>
      <c r="S221" s="242">
        <v>0</v>
      </c>
      <c r="T221" s="24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4" t="s">
        <v>159</v>
      </c>
      <c r="AT221" s="244" t="s">
        <v>146</v>
      </c>
      <c r="AU221" s="244" t="s">
        <v>86</v>
      </c>
      <c r="AY221" s="17" t="s">
        <v>143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17" t="s">
        <v>84</v>
      </c>
      <c r="BK221" s="245">
        <f>ROUND(I221*H221,2)</f>
        <v>0</v>
      </c>
      <c r="BL221" s="17" t="s">
        <v>159</v>
      </c>
      <c r="BM221" s="244" t="s">
        <v>401</v>
      </c>
    </row>
    <row r="222" s="13" customFormat="1">
      <c r="A222" s="13"/>
      <c r="B222" s="246"/>
      <c r="C222" s="247"/>
      <c r="D222" s="248" t="s">
        <v>185</v>
      </c>
      <c r="E222" s="249" t="s">
        <v>1</v>
      </c>
      <c r="F222" s="250" t="s">
        <v>402</v>
      </c>
      <c r="G222" s="247"/>
      <c r="H222" s="251">
        <v>4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185</v>
      </c>
      <c r="AU222" s="257" t="s">
        <v>86</v>
      </c>
      <c r="AV222" s="13" t="s">
        <v>86</v>
      </c>
      <c r="AW222" s="13" t="s">
        <v>32</v>
      </c>
      <c r="AX222" s="13" t="s">
        <v>84</v>
      </c>
      <c r="AY222" s="257" t="s">
        <v>143</v>
      </c>
    </row>
    <row r="223" s="2" customFormat="1" ht="24.15" customHeight="1">
      <c r="A223" s="38"/>
      <c r="B223" s="39"/>
      <c r="C223" s="233" t="s">
        <v>403</v>
      </c>
      <c r="D223" s="233" t="s">
        <v>146</v>
      </c>
      <c r="E223" s="234" t="s">
        <v>404</v>
      </c>
      <c r="F223" s="235" t="s">
        <v>405</v>
      </c>
      <c r="G223" s="236" t="s">
        <v>305</v>
      </c>
      <c r="H223" s="237">
        <v>13</v>
      </c>
      <c r="I223" s="238"/>
      <c r="J223" s="239">
        <f>ROUND(I223*H223,2)</f>
        <v>0</v>
      </c>
      <c r="K223" s="235" t="s">
        <v>219</v>
      </c>
      <c r="L223" s="44"/>
      <c r="M223" s="240" t="s">
        <v>1</v>
      </c>
      <c r="N223" s="241" t="s">
        <v>41</v>
      </c>
      <c r="O223" s="91"/>
      <c r="P223" s="242">
        <f>O223*H223</f>
        <v>0</v>
      </c>
      <c r="Q223" s="242">
        <v>0.61348000000000003</v>
      </c>
      <c r="R223" s="242">
        <f>Q223*H223</f>
        <v>7.9752400000000003</v>
      </c>
      <c r="S223" s="242">
        <v>0</v>
      </c>
      <c r="T223" s="24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4" t="s">
        <v>159</v>
      </c>
      <c r="AT223" s="244" t="s">
        <v>146</v>
      </c>
      <c r="AU223" s="244" t="s">
        <v>86</v>
      </c>
      <c r="AY223" s="17" t="s">
        <v>143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17" t="s">
        <v>84</v>
      </c>
      <c r="BK223" s="245">
        <f>ROUND(I223*H223,2)</f>
        <v>0</v>
      </c>
      <c r="BL223" s="17" t="s">
        <v>159</v>
      </c>
      <c r="BM223" s="244" t="s">
        <v>406</v>
      </c>
    </row>
    <row r="224" s="13" customFormat="1">
      <c r="A224" s="13"/>
      <c r="B224" s="246"/>
      <c r="C224" s="247"/>
      <c r="D224" s="248" t="s">
        <v>185</v>
      </c>
      <c r="E224" s="249" t="s">
        <v>1</v>
      </c>
      <c r="F224" s="250" t="s">
        <v>407</v>
      </c>
      <c r="G224" s="247"/>
      <c r="H224" s="251">
        <v>13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185</v>
      </c>
      <c r="AU224" s="257" t="s">
        <v>86</v>
      </c>
      <c r="AV224" s="13" t="s">
        <v>86</v>
      </c>
      <c r="AW224" s="13" t="s">
        <v>32</v>
      </c>
      <c r="AX224" s="13" t="s">
        <v>84</v>
      </c>
      <c r="AY224" s="257" t="s">
        <v>143</v>
      </c>
    </row>
    <row r="225" s="2" customFormat="1" ht="16.5" customHeight="1">
      <c r="A225" s="38"/>
      <c r="B225" s="39"/>
      <c r="C225" s="274" t="s">
        <v>408</v>
      </c>
      <c r="D225" s="274" t="s">
        <v>241</v>
      </c>
      <c r="E225" s="275" t="s">
        <v>409</v>
      </c>
      <c r="F225" s="276" t="s">
        <v>410</v>
      </c>
      <c r="G225" s="277" t="s">
        <v>305</v>
      </c>
      <c r="H225" s="278">
        <v>13</v>
      </c>
      <c r="I225" s="279"/>
      <c r="J225" s="280">
        <f>ROUND(I225*H225,2)</f>
        <v>0</v>
      </c>
      <c r="K225" s="276" t="s">
        <v>219</v>
      </c>
      <c r="L225" s="281"/>
      <c r="M225" s="282" t="s">
        <v>1</v>
      </c>
      <c r="N225" s="283" t="s">
        <v>41</v>
      </c>
      <c r="O225" s="91"/>
      <c r="P225" s="242">
        <f>O225*H225</f>
        <v>0</v>
      </c>
      <c r="Q225" s="242">
        <v>0.29959999999999998</v>
      </c>
      <c r="R225" s="242">
        <f>Q225*H225</f>
        <v>3.8947999999999996</v>
      </c>
      <c r="S225" s="242">
        <v>0</v>
      </c>
      <c r="T225" s="24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4" t="s">
        <v>176</v>
      </c>
      <c r="AT225" s="244" t="s">
        <v>241</v>
      </c>
      <c r="AU225" s="244" t="s">
        <v>86</v>
      </c>
      <c r="AY225" s="17" t="s">
        <v>143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17" t="s">
        <v>84</v>
      </c>
      <c r="BK225" s="245">
        <f>ROUND(I225*H225,2)</f>
        <v>0</v>
      </c>
      <c r="BL225" s="17" t="s">
        <v>159</v>
      </c>
      <c r="BM225" s="244" t="s">
        <v>411</v>
      </c>
    </row>
    <row r="226" s="2" customFormat="1" ht="21.75" customHeight="1">
      <c r="A226" s="38"/>
      <c r="B226" s="39"/>
      <c r="C226" s="233" t="s">
        <v>412</v>
      </c>
      <c r="D226" s="233" t="s">
        <v>146</v>
      </c>
      <c r="E226" s="234" t="s">
        <v>413</v>
      </c>
      <c r="F226" s="235" t="s">
        <v>414</v>
      </c>
      <c r="G226" s="236" t="s">
        <v>305</v>
      </c>
      <c r="H226" s="237">
        <v>3</v>
      </c>
      <c r="I226" s="238"/>
      <c r="J226" s="239">
        <f>ROUND(I226*H226,2)</f>
        <v>0</v>
      </c>
      <c r="K226" s="235" t="s">
        <v>219</v>
      </c>
      <c r="L226" s="44"/>
      <c r="M226" s="240" t="s">
        <v>1</v>
      </c>
      <c r="N226" s="241" t="s">
        <v>41</v>
      </c>
      <c r="O226" s="91"/>
      <c r="P226" s="242">
        <f>O226*H226</f>
        <v>0</v>
      </c>
      <c r="Q226" s="242">
        <v>0</v>
      </c>
      <c r="R226" s="242">
        <f>Q226*H226</f>
        <v>0</v>
      </c>
      <c r="S226" s="242">
        <v>0</v>
      </c>
      <c r="T226" s="24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4" t="s">
        <v>159</v>
      </c>
      <c r="AT226" s="244" t="s">
        <v>146</v>
      </c>
      <c r="AU226" s="244" t="s">
        <v>86</v>
      </c>
      <c r="AY226" s="17" t="s">
        <v>143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17" t="s">
        <v>84</v>
      </c>
      <c r="BK226" s="245">
        <f>ROUND(I226*H226,2)</f>
        <v>0</v>
      </c>
      <c r="BL226" s="17" t="s">
        <v>159</v>
      </c>
      <c r="BM226" s="244" t="s">
        <v>415</v>
      </c>
    </row>
    <row r="227" s="2" customFormat="1" ht="24.15" customHeight="1">
      <c r="A227" s="38"/>
      <c r="B227" s="39"/>
      <c r="C227" s="233" t="s">
        <v>416</v>
      </c>
      <c r="D227" s="233" t="s">
        <v>146</v>
      </c>
      <c r="E227" s="234" t="s">
        <v>417</v>
      </c>
      <c r="F227" s="235" t="s">
        <v>418</v>
      </c>
      <c r="G227" s="236" t="s">
        <v>305</v>
      </c>
      <c r="H227" s="237">
        <v>1720</v>
      </c>
      <c r="I227" s="238"/>
      <c r="J227" s="239">
        <f>ROUND(I227*H227,2)</f>
        <v>0</v>
      </c>
      <c r="K227" s="235" t="s">
        <v>219</v>
      </c>
      <c r="L227" s="44"/>
      <c r="M227" s="240" t="s">
        <v>1</v>
      </c>
      <c r="N227" s="241" t="s">
        <v>41</v>
      </c>
      <c r="O227" s="91"/>
      <c r="P227" s="242">
        <f>O227*H227</f>
        <v>0</v>
      </c>
      <c r="Q227" s="242">
        <v>0</v>
      </c>
      <c r="R227" s="242">
        <f>Q227*H227</f>
        <v>0</v>
      </c>
      <c r="S227" s="242">
        <v>0.17199999999999999</v>
      </c>
      <c r="T227" s="243">
        <f>S227*H227</f>
        <v>295.83999999999997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4" t="s">
        <v>159</v>
      </c>
      <c r="AT227" s="244" t="s">
        <v>146</v>
      </c>
      <c r="AU227" s="244" t="s">
        <v>86</v>
      </c>
      <c r="AY227" s="17" t="s">
        <v>143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17" t="s">
        <v>84</v>
      </c>
      <c r="BK227" s="245">
        <f>ROUND(I227*H227,2)</f>
        <v>0</v>
      </c>
      <c r="BL227" s="17" t="s">
        <v>159</v>
      </c>
      <c r="BM227" s="244" t="s">
        <v>419</v>
      </c>
    </row>
    <row r="228" s="13" customFormat="1">
      <c r="A228" s="13"/>
      <c r="B228" s="246"/>
      <c r="C228" s="247"/>
      <c r="D228" s="248" t="s">
        <v>185</v>
      </c>
      <c r="E228" s="249" t="s">
        <v>1</v>
      </c>
      <c r="F228" s="250" t="s">
        <v>420</v>
      </c>
      <c r="G228" s="247"/>
      <c r="H228" s="251">
        <v>1720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185</v>
      </c>
      <c r="AU228" s="257" t="s">
        <v>86</v>
      </c>
      <c r="AV228" s="13" t="s">
        <v>86</v>
      </c>
      <c r="AW228" s="13" t="s">
        <v>32</v>
      </c>
      <c r="AX228" s="13" t="s">
        <v>84</v>
      </c>
      <c r="AY228" s="257" t="s">
        <v>143</v>
      </c>
    </row>
    <row r="229" s="2" customFormat="1" ht="24.15" customHeight="1">
      <c r="A229" s="38"/>
      <c r="B229" s="39"/>
      <c r="C229" s="233" t="s">
        <v>421</v>
      </c>
      <c r="D229" s="233" t="s">
        <v>146</v>
      </c>
      <c r="E229" s="234" t="s">
        <v>422</v>
      </c>
      <c r="F229" s="235" t="s">
        <v>423</v>
      </c>
      <c r="G229" s="236" t="s">
        <v>305</v>
      </c>
      <c r="H229" s="237">
        <v>33</v>
      </c>
      <c r="I229" s="238"/>
      <c r="J229" s="239">
        <f>ROUND(I229*H229,2)</f>
        <v>0</v>
      </c>
      <c r="K229" s="235" t="s">
        <v>219</v>
      </c>
      <c r="L229" s="44"/>
      <c r="M229" s="240" t="s">
        <v>1</v>
      </c>
      <c r="N229" s="241" t="s">
        <v>41</v>
      </c>
      <c r="O229" s="91"/>
      <c r="P229" s="242">
        <f>O229*H229</f>
        <v>0</v>
      </c>
      <c r="Q229" s="242">
        <v>0</v>
      </c>
      <c r="R229" s="242">
        <f>Q229*H229</f>
        <v>0</v>
      </c>
      <c r="S229" s="242">
        <v>0.25800000000000001</v>
      </c>
      <c r="T229" s="243">
        <f>S229*H229</f>
        <v>8.5139999999999993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4" t="s">
        <v>159</v>
      </c>
      <c r="AT229" s="244" t="s">
        <v>146</v>
      </c>
      <c r="AU229" s="244" t="s">
        <v>86</v>
      </c>
      <c r="AY229" s="17" t="s">
        <v>143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17" t="s">
        <v>84</v>
      </c>
      <c r="BK229" s="245">
        <f>ROUND(I229*H229,2)</f>
        <v>0</v>
      </c>
      <c r="BL229" s="17" t="s">
        <v>159</v>
      </c>
      <c r="BM229" s="244" t="s">
        <v>424</v>
      </c>
    </row>
    <row r="230" s="2" customFormat="1" ht="16.5" customHeight="1">
      <c r="A230" s="38"/>
      <c r="B230" s="39"/>
      <c r="C230" s="233" t="s">
        <v>425</v>
      </c>
      <c r="D230" s="233" t="s">
        <v>146</v>
      </c>
      <c r="E230" s="234" t="s">
        <v>426</v>
      </c>
      <c r="F230" s="235" t="s">
        <v>427</v>
      </c>
      <c r="G230" s="236" t="s">
        <v>305</v>
      </c>
      <c r="H230" s="237">
        <v>3</v>
      </c>
      <c r="I230" s="238"/>
      <c r="J230" s="239">
        <f>ROUND(I230*H230,2)</f>
        <v>0</v>
      </c>
      <c r="K230" s="235" t="s">
        <v>219</v>
      </c>
      <c r="L230" s="44"/>
      <c r="M230" s="240" t="s">
        <v>1</v>
      </c>
      <c r="N230" s="241" t="s">
        <v>41</v>
      </c>
      <c r="O230" s="91"/>
      <c r="P230" s="242">
        <f>O230*H230</f>
        <v>0</v>
      </c>
      <c r="Q230" s="242">
        <v>0</v>
      </c>
      <c r="R230" s="242">
        <f>Q230*H230</f>
        <v>0</v>
      </c>
      <c r="S230" s="242">
        <v>0.753</v>
      </c>
      <c r="T230" s="243">
        <f>S230*H230</f>
        <v>2.2589999999999999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4" t="s">
        <v>159</v>
      </c>
      <c r="AT230" s="244" t="s">
        <v>146</v>
      </c>
      <c r="AU230" s="244" t="s">
        <v>86</v>
      </c>
      <c r="AY230" s="17" t="s">
        <v>143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7" t="s">
        <v>84</v>
      </c>
      <c r="BK230" s="245">
        <f>ROUND(I230*H230,2)</f>
        <v>0</v>
      </c>
      <c r="BL230" s="17" t="s">
        <v>159</v>
      </c>
      <c r="BM230" s="244" t="s">
        <v>428</v>
      </c>
    </row>
    <row r="231" s="12" customFormat="1" ht="22.8" customHeight="1">
      <c r="A231" s="12"/>
      <c r="B231" s="217"/>
      <c r="C231" s="218"/>
      <c r="D231" s="219" t="s">
        <v>75</v>
      </c>
      <c r="E231" s="231" t="s">
        <v>429</v>
      </c>
      <c r="F231" s="231" t="s">
        <v>430</v>
      </c>
      <c r="G231" s="218"/>
      <c r="H231" s="218"/>
      <c r="I231" s="221"/>
      <c r="J231" s="232">
        <f>BK231</f>
        <v>0</v>
      </c>
      <c r="K231" s="218"/>
      <c r="L231" s="223"/>
      <c r="M231" s="224"/>
      <c r="N231" s="225"/>
      <c r="O231" s="225"/>
      <c r="P231" s="226">
        <f>SUM(P232:P246)</f>
        <v>0</v>
      </c>
      <c r="Q231" s="225"/>
      <c r="R231" s="226">
        <f>SUM(R232:R246)</f>
        <v>0</v>
      </c>
      <c r="S231" s="225"/>
      <c r="T231" s="227">
        <f>SUM(T232:T246)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8" t="s">
        <v>84</v>
      </c>
      <c r="AT231" s="229" t="s">
        <v>75</v>
      </c>
      <c r="AU231" s="229" t="s">
        <v>84</v>
      </c>
      <c r="AY231" s="228" t="s">
        <v>143</v>
      </c>
      <c r="BK231" s="230">
        <f>SUM(BK232:BK246)</f>
        <v>0</v>
      </c>
    </row>
    <row r="232" s="2" customFormat="1" ht="21.75" customHeight="1">
      <c r="A232" s="38"/>
      <c r="B232" s="39"/>
      <c r="C232" s="233" t="s">
        <v>431</v>
      </c>
      <c r="D232" s="233" t="s">
        <v>146</v>
      </c>
      <c r="E232" s="234" t="s">
        <v>432</v>
      </c>
      <c r="F232" s="235" t="s">
        <v>433</v>
      </c>
      <c r="G232" s="236" t="s">
        <v>244</v>
      </c>
      <c r="H232" s="237">
        <v>304.35399999999998</v>
      </c>
      <c r="I232" s="238"/>
      <c r="J232" s="239">
        <f>ROUND(I232*H232,2)</f>
        <v>0</v>
      </c>
      <c r="K232" s="235" t="s">
        <v>219</v>
      </c>
      <c r="L232" s="44"/>
      <c r="M232" s="240" t="s">
        <v>1</v>
      </c>
      <c r="N232" s="241" t="s">
        <v>41</v>
      </c>
      <c r="O232" s="91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4" t="s">
        <v>159</v>
      </c>
      <c r="AT232" s="244" t="s">
        <v>146</v>
      </c>
      <c r="AU232" s="244" t="s">
        <v>86</v>
      </c>
      <c r="AY232" s="17" t="s">
        <v>143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17" t="s">
        <v>84</v>
      </c>
      <c r="BK232" s="245">
        <f>ROUND(I232*H232,2)</f>
        <v>0</v>
      </c>
      <c r="BL232" s="17" t="s">
        <v>159</v>
      </c>
      <c r="BM232" s="244" t="s">
        <v>434</v>
      </c>
    </row>
    <row r="233" s="13" customFormat="1">
      <c r="A233" s="13"/>
      <c r="B233" s="246"/>
      <c r="C233" s="247"/>
      <c r="D233" s="248" t="s">
        <v>185</v>
      </c>
      <c r="E233" s="249" t="s">
        <v>1</v>
      </c>
      <c r="F233" s="250" t="s">
        <v>435</v>
      </c>
      <c r="G233" s="247"/>
      <c r="H233" s="251">
        <v>304.35399999999998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185</v>
      </c>
      <c r="AU233" s="257" t="s">
        <v>86</v>
      </c>
      <c r="AV233" s="13" t="s">
        <v>86</v>
      </c>
      <c r="AW233" s="13" t="s">
        <v>32</v>
      </c>
      <c r="AX233" s="13" t="s">
        <v>84</v>
      </c>
      <c r="AY233" s="257" t="s">
        <v>143</v>
      </c>
    </row>
    <row r="234" s="2" customFormat="1" ht="24.15" customHeight="1">
      <c r="A234" s="38"/>
      <c r="B234" s="39"/>
      <c r="C234" s="233" t="s">
        <v>436</v>
      </c>
      <c r="D234" s="233" t="s">
        <v>146</v>
      </c>
      <c r="E234" s="234" t="s">
        <v>437</v>
      </c>
      <c r="F234" s="235" t="s">
        <v>438</v>
      </c>
      <c r="G234" s="236" t="s">
        <v>244</v>
      </c>
      <c r="H234" s="237">
        <v>2739.1860000000001</v>
      </c>
      <c r="I234" s="238"/>
      <c r="J234" s="239">
        <f>ROUND(I234*H234,2)</f>
        <v>0</v>
      </c>
      <c r="K234" s="235" t="s">
        <v>219</v>
      </c>
      <c r="L234" s="44"/>
      <c r="M234" s="240" t="s">
        <v>1</v>
      </c>
      <c r="N234" s="241" t="s">
        <v>41</v>
      </c>
      <c r="O234" s="91"/>
      <c r="P234" s="242">
        <f>O234*H234</f>
        <v>0</v>
      </c>
      <c r="Q234" s="242">
        <v>0</v>
      </c>
      <c r="R234" s="242">
        <f>Q234*H234</f>
        <v>0</v>
      </c>
      <c r="S234" s="242">
        <v>0</v>
      </c>
      <c r="T234" s="24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4" t="s">
        <v>159</v>
      </c>
      <c r="AT234" s="244" t="s">
        <v>146</v>
      </c>
      <c r="AU234" s="244" t="s">
        <v>86</v>
      </c>
      <c r="AY234" s="17" t="s">
        <v>143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7" t="s">
        <v>84</v>
      </c>
      <c r="BK234" s="245">
        <f>ROUND(I234*H234,2)</f>
        <v>0</v>
      </c>
      <c r="BL234" s="17" t="s">
        <v>159</v>
      </c>
      <c r="BM234" s="244" t="s">
        <v>439</v>
      </c>
    </row>
    <row r="235" s="13" customFormat="1">
      <c r="A235" s="13"/>
      <c r="B235" s="246"/>
      <c r="C235" s="247"/>
      <c r="D235" s="248" t="s">
        <v>185</v>
      </c>
      <c r="E235" s="249" t="s">
        <v>1</v>
      </c>
      <c r="F235" s="250" t="s">
        <v>440</v>
      </c>
      <c r="G235" s="247"/>
      <c r="H235" s="251">
        <v>304.35399999999998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185</v>
      </c>
      <c r="AU235" s="257" t="s">
        <v>86</v>
      </c>
      <c r="AV235" s="13" t="s">
        <v>86</v>
      </c>
      <c r="AW235" s="13" t="s">
        <v>32</v>
      </c>
      <c r="AX235" s="13" t="s">
        <v>84</v>
      </c>
      <c r="AY235" s="257" t="s">
        <v>143</v>
      </c>
    </row>
    <row r="236" s="13" customFormat="1">
      <c r="A236" s="13"/>
      <c r="B236" s="246"/>
      <c r="C236" s="247"/>
      <c r="D236" s="248" t="s">
        <v>185</v>
      </c>
      <c r="E236" s="247"/>
      <c r="F236" s="250" t="s">
        <v>441</v>
      </c>
      <c r="G236" s="247"/>
      <c r="H236" s="251">
        <v>2739.1860000000001</v>
      </c>
      <c r="I236" s="252"/>
      <c r="J236" s="247"/>
      <c r="K236" s="247"/>
      <c r="L236" s="253"/>
      <c r="M236" s="254"/>
      <c r="N236" s="255"/>
      <c r="O236" s="255"/>
      <c r="P236" s="255"/>
      <c r="Q236" s="255"/>
      <c r="R236" s="255"/>
      <c r="S236" s="255"/>
      <c r="T236" s="25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7" t="s">
        <v>185</v>
      </c>
      <c r="AU236" s="257" t="s">
        <v>86</v>
      </c>
      <c r="AV236" s="13" t="s">
        <v>86</v>
      </c>
      <c r="AW236" s="13" t="s">
        <v>4</v>
      </c>
      <c r="AX236" s="13" t="s">
        <v>84</v>
      </c>
      <c r="AY236" s="257" t="s">
        <v>143</v>
      </c>
    </row>
    <row r="237" s="2" customFormat="1" ht="21.75" customHeight="1">
      <c r="A237" s="38"/>
      <c r="B237" s="39"/>
      <c r="C237" s="233" t="s">
        <v>442</v>
      </c>
      <c r="D237" s="233" t="s">
        <v>146</v>
      </c>
      <c r="E237" s="234" t="s">
        <v>443</v>
      </c>
      <c r="F237" s="235" t="s">
        <v>444</v>
      </c>
      <c r="G237" s="236" t="s">
        <v>244</v>
      </c>
      <c r="H237" s="237">
        <v>2.2589999999999999</v>
      </c>
      <c r="I237" s="238"/>
      <c r="J237" s="239">
        <f>ROUND(I237*H237,2)</f>
        <v>0</v>
      </c>
      <c r="K237" s="235" t="s">
        <v>219</v>
      </c>
      <c r="L237" s="44"/>
      <c r="M237" s="240" t="s">
        <v>1</v>
      </c>
      <c r="N237" s="241" t="s">
        <v>41</v>
      </c>
      <c r="O237" s="91"/>
      <c r="P237" s="242">
        <f>O237*H237</f>
        <v>0</v>
      </c>
      <c r="Q237" s="242">
        <v>0</v>
      </c>
      <c r="R237" s="242">
        <f>Q237*H237</f>
        <v>0</v>
      </c>
      <c r="S237" s="242">
        <v>0</v>
      </c>
      <c r="T237" s="24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4" t="s">
        <v>159</v>
      </c>
      <c r="AT237" s="244" t="s">
        <v>146</v>
      </c>
      <c r="AU237" s="244" t="s">
        <v>86</v>
      </c>
      <c r="AY237" s="17" t="s">
        <v>143</v>
      </c>
      <c r="BE237" s="245">
        <f>IF(N237="základní",J237,0)</f>
        <v>0</v>
      </c>
      <c r="BF237" s="245">
        <f>IF(N237="snížená",J237,0)</f>
        <v>0</v>
      </c>
      <c r="BG237" s="245">
        <f>IF(N237="zákl. přenesená",J237,0)</f>
        <v>0</v>
      </c>
      <c r="BH237" s="245">
        <f>IF(N237="sníž. přenesená",J237,0)</f>
        <v>0</v>
      </c>
      <c r="BI237" s="245">
        <f>IF(N237="nulová",J237,0)</f>
        <v>0</v>
      </c>
      <c r="BJ237" s="17" t="s">
        <v>84</v>
      </c>
      <c r="BK237" s="245">
        <f>ROUND(I237*H237,2)</f>
        <v>0</v>
      </c>
      <c r="BL237" s="17" t="s">
        <v>159</v>
      </c>
      <c r="BM237" s="244" t="s">
        <v>445</v>
      </c>
    </row>
    <row r="238" s="2" customFormat="1" ht="24.15" customHeight="1">
      <c r="A238" s="38"/>
      <c r="B238" s="39"/>
      <c r="C238" s="233" t="s">
        <v>446</v>
      </c>
      <c r="D238" s="233" t="s">
        <v>146</v>
      </c>
      <c r="E238" s="234" t="s">
        <v>447</v>
      </c>
      <c r="F238" s="235" t="s">
        <v>448</v>
      </c>
      <c r="G238" s="236" t="s">
        <v>244</v>
      </c>
      <c r="H238" s="237">
        <v>20.331</v>
      </c>
      <c r="I238" s="238"/>
      <c r="J238" s="239">
        <f>ROUND(I238*H238,2)</f>
        <v>0</v>
      </c>
      <c r="K238" s="235" t="s">
        <v>219</v>
      </c>
      <c r="L238" s="44"/>
      <c r="M238" s="240" t="s">
        <v>1</v>
      </c>
      <c r="N238" s="241" t="s">
        <v>41</v>
      </c>
      <c r="O238" s="91"/>
      <c r="P238" s="242">
        <f>O238*H238</f>
        <v>0</v>
      </c>
      <c r="Q238" s="242">
        <v>0</v>
      </c>
      <c r="R238" s="242">
        <f>Q238*H238</f>
        <v>0</v>
      </c>
      <c r="S238" s="242">
        <v>0</v>
      </c>
      <c r="T238" s="24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4" t="s">
        <v>159</v>
      </c>
      <c r="AT238" s="244" t="s">
        <v>146</v>
      </c>
      <c r="AU238" s="244" t="s">
        <v>86</v>
      </c>
      <c r="AY238" s="17" t="s">
        <v>143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17" t="s">
        <v>84</v>
      </c>
      <c r="BK238" s="245">
        <f>ROUND(I238*H238,2)</f>
        <v>0</v>
      </c>
      <c r="BL238" s="17" t="s">
        <v>159</v>
      </c>
      <c r="BM238" s="244" t="s">
        <v>449</v>
      </c>
    </row>
    <row r="239" s="13" customFormat="1">
      <c r="A239" s="13"/>
      <c r="B239" s="246"/>
      <c r="C239" s="247"/>
      <c r="D239" s="248" t="s">
        <v>185</v>
      </c>
      <c r="E239" s="249" t="s">
        <v>1</v>
      </c>
      <c r="F239" s="250" t="s">
        <v>450</v>
      </c>
      <c r="G239" s="247"/>
      <c r="H239" s="251">
        <v>2.2589999999999999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185</v>
      </c>
      <c r="AU239" s="257" t="s">
        <v>86</v>
      </c>
      <c r="AV239" s="13" t="s">
        <v>86</v>
      </c>
      <c r="AW239" s="13" t="s">
        <v>32</v>
      </c>
      <c r="AX239" s="13" t="s">
        <v>84</v>
      </c>
      <c r="AY239" s="257" t="s">
        <v>143</v>
      </c>
    </row>
    <row r="240" s="13" customFormat="1">
      <c r="A240" s="13"/>
      <c r="B240" s="246"/>
      <c r="C240" s="247"/>
      <c r="D240" s="248" t="s">
        <v>185</v>
      </c>
      <c r="E240" s="247"/>
      <c r="F240" s="250" t="s">
        <v>451</v>
      </c>
      <c r="G240" s="247"/>
      <c r="H240" s="251">
        <v>20.331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185</v>
      </c>
      <c r="AU240" s="257" t="s">
        <v>86</v>
      </c>
      <c r="AV240" s="13" t="s">
        <v>86</v>
      </c>
      <c r="AW240" s="13" t="s">
        <v>4</v>
      </c>
      <c r="AX240" s="13" t="s">
        <v>84</v>
      </c>
      <c r="AY240" s="257" t="s">
        <v>143</v>
      </c>
    </row>
    <row r="241" s="2" customFormat="1" ht="24.15" customHeight="1">
      <c r="A241" s="38"/>
      <c r="B241" s="39"/>
      <c r="C241" s="233" t="s">
        <v>452</v>
      </c>
      <c r="D241" s="233" t="s">
        <v>146</v>
      </c>
      <c r="E241" s="234" t="s">
        <v>453</v>
      </c>
      <c r="F241" s="235" t="s">
        <v>454</v>
      </c>
      <c r="G241" s="236" t="s">
        <v>244</v>
      </c>
      <c r="H241" s="237">
        <v>304.35399999999998</v>
      </c>
      <c r="I241" s="238"/>
      <c r="J241" s="239">
        <f>ROUND(I241*H241,2)</f>
        <v>0</v>
      </c>
      <c r="K241" s="235" t="s">
        <v>219</v>
      </c>
      <c r="L241" s="44"/>
      <c r="M241" s="240" t="s">
        <v>1</v>
      </c>
      <c r="N241" s="241" t="s">
        <v>41</v>
      </c>
      <c r="O241" s="91"/>
      <c r="P241" s="242">
        <f>O241*H241</f>
        <v>0</v>
      </c>
      <c r="Q241" s="242">
        <v>0</v>
      </c>
      <c r="R241" s="242">
        <f>Q241*H241</f>
        <v>0</v>
      </c>
      <c r="S241" s="242">
        <v>0</v>
      </c>
      <c r="T241" s="24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4" t="s">
        <v>159</v>
      </c>
      <c r="AT241" s="244" t="s">
        <v>146</v>
      </c>
      <c r="AU241" s="244" t="s">
        <v>86</v>
      </c>
      <c r="AY241" s="17" t="s">
        <v>143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7" t="s">
        <v>84</v>
      </c>
      <c r="BK241" s="245">
        <f>ROUND(I241*H241,2)</f>
        <v>0</v>
      </c>
      <c r="BL241" s="17" t="s">
        <v>159</v>
      </c>
      <c r="BM241" s="244" t="s">
        <v>455</v>
      </c>
    </row>
    <row r="242" s="13" customFormat="1">
      <c r="A242" s="13"/>
      <c r="B242" s="246"/>
      <c r="C242" s="247"/>
      <c r="D242" s="248" t="s">
        <v>185</v>
      </c>
      <c r="E242" s="249" t="s">
        <v>1</v>
      </c>
      <c r="F242" s="250" t="s">
        <v>440</v>
      </c>
      <c r="G242" s="247"/>
      <c r="H242" s="251">
        <v>304.35399999999998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7" t="s">
        <v>185</v>
      </c>
      <c r="AU242" s="257" t="s">
        <v>86</v>
      </c>
      <c r="AV242" s="13" t="s">
        <v>86</v>
      </c>
      <c r="AW242" s="13" t="s">
        <v>32</v>
      </c>
      <c r="AX242" s="13" t="s">
        <v>84</v>
      </c>
      <c r="AY242" s="257" t="s">
        <v>143</v>
      </c>
    </row>
    <row r="243" s="2" customFormat="1" ht="24.15" customHeight="1">
      <c r="A243" s="38"/>
      <c r="B243" s="39"/>
      <c r="C243" s="233" t="s">
        <v>456</v>
      </c>
      <c r="D243" s="233" t="s">
        <v>146</v>
      </c>
      <c r="E243" s="234" t="s">
        <v>457</v>
      </c>
      <c r="F243" s="235" t="s">
        <v>458</v>
      </c>
      <c r="G243" s="236" t="s">
        <v>244</v>
      </c>
      <c r="H243" s="237">
        <v>2.2589999999999999</v>
      </c>
      <c r="I243" s="238"/>
      <c r="J243" s="239">
        <f>ROUND(I243*H243,2)</f>
        <v>0</v>
      </c>
      <c r="K243" s="235" t="s">
        <v>219</v>
      </c>
      <c r="L243" s="44"/>
      <c r="M243" s="240" t="s">
        <v>1</v>
      </c>
      <c r="N243" s="241" t="s">
        <v>41</v>
      </c>
      <c r="O243" s="91"/>
      <c r="P243" s="242">
        <f>O243*H243</f>
        <v>0</v>
      </c>
      <c r="Q243" s="242">
        <v>0</v>
      </c>
      <c r="R243" s="242">
        <f>Q243*H243</f>
        <v>0</v>
      </c>
      <c r="S243" s="242">
        <v>0</v>
      </c>
      <c r="T243" s="24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4" t="s">
        <v>159</v>
      </c>
      <c r="AT243" s="244" t="s">
        <v>146</v>
      </c>
      <c r="AU243" s="244" t="s">
        <v>86</v>
      </c>
      <c r="AY243" s="17" t="s">
        <v>143</v>
      </c>
      <c r="BE243" s="245">
        <f>IF(N243="základní",J243,0)</f>
        <v>0</v>
      </c>
      <c r="BF243" s="245">
        <f>IF(N243="snížená",J243,0)</f>
        <v>0</v>
      </c>
      <c r="BG243" s="245">
        <f>IF(N243="zákl. přenesená",J243,0)</f>
        <v>0</v>
      </c>
      <c r="BH243" s="245">
        <f>IF(N243="sníž. přenesená",J243,0)</f>
        <v>0</v>
      </c>
      <c r="BI243" s="245">
        <f>IF(N243="nulová",J243,0)</f>
        <v>0</v>
      </c>
      <c r="BJ243" s="17" t="s">
        <v>84</v>
      </c>
      <c r="BK243" s="245">
        <f>ROUND(I243*H243,2)</f>
        <v>0</v>
      </c>
      <c r="BL243" s="17" t="s">
        <v>159</v>
      </c>
      <c r="BM243" s="244" t="s">
        <v>459</v>
      </c>
    </row>
    <row r="244" s="13" customFormat="1">
      <c r="A244" s="13"/>
      <c r="B244" s="246"/>
      <c r="C244" s="247"/>
      <c r="D244" s="248" t="s">
        <v>185</v>
      </c>
      <c r="E244" s="249" t="s">
        <v>1</v>
      </c>
      <c r="F244" s="250" t="s">
        <v>450</v>
      </c>
      <c r="G244" s="247"/>
      <c r="H244" s="251">
        <v>2.2589999999999999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185</v>
      </c>
      <c r="AU244" s="257" t="s">
        <v>86</v>
      </c>
      <c r="AV244" s="13" t="s">
        <v>86</v>
      </c>
      <c r="AW244" s="13" t="s">
        <v>32</v>
      </c>
      <c r="AX244" s="13" t="s">
        <v>84</v>
      </c>
      <c r="AY244" s="257" t="s">
        <v>143</v>
      </c>
    </row>
    <row r="245" s="2" customFormat="1" ht="37.8" customHeight="1">
      <c r="A245" s="38"/>
      <c r="B245" s="39"/>
      <c r="C245" s="233" t="s">
        <v>460</v>
      </c>
      <c r="D245" s="233" t="s">
        <v>146</v>
      </c>
      <c r="E245" s="234" t="s">
        <v>461</v>
      </c>
      <c r="F245" s="235" t="s">
        <v>462</v>
      </c>
      <c r="G245" s="236" t="s">
        <v>244</v>
      </c>
      <c r="H245" s="237">
        <v>2.2589999999999999</v>
      </c>
      <c r="I245" s="238"/>
      <c r="J245" s="239">
        <f>ROUND(I245*H245,2)</f>
        <v>0</v>
      </c>
      <c r="K245" s="235" t="s">
        <v>219</v>
      </c>
      <c r="L245" s="44"/>
      <c r="M245" s="240" t="s">
        <v>1</v>
      </c>
      <c r="N245" s="241" t="s">
        <v>41</v>
      </c>
      <c r="O245" s="91"/>
      <c r="P245" s="242">
        <f>O245*H245</f>
        <v>0</v>
      </c>
      <c r="Q245" s="242">
        <v>0</v>
      </c>
      <c r="R245" s="242">
        <f>Q245*H245</f>
        <v>0</v>
      </c>
      <c r="S245" s="242">
        <v>0</v>
      </c>
      <c r="T245" s="24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4" t="s">
        <v>159</v>
      </c>
      <c r="AT245" s="244" t="s">
        <v>146</v>
      </c>
      <c r="AU245" s="244" t="s">
        <v>86</v>
      </c>
      <c r="AY245" s="17" t="s">
        <v>143</v>
      </c>
      <c r="BE245" s="245">
        <f>IF(N245="základní",J245,0)</f>
        <v>0</v>
      </c>
      <c r="BF245" s="245">
        <f>IF(N245="snížená",J245,0)</f>
        <v>0</v>
      </c>
      <c r="BG245" s="245">
        <f>IF(N245="zákl. přenesená",J245,0)</f>
        <v>0</v>
      </c>
      <c r="BH245" s="245">
        <f>IF(N245="sníž. přenesená",J245,0)</f>
        <v>0</v>
      </c>
      <c r="BI245" s="245">
        <f>IF(N245="nulová",J245,0)</f>
        <v>0</v>
      </c>
      <c r="BJ245" s="17" t="s">
        <v>84</v>
      </c>
      <c r="BK245" s="245">
        <f>ROUND(I245*H245,2)</f>
        <v>0</v>
      </c>
      <c r="BL245" s="17" t="s">
        <v>159</v>
      </c>
      <c r="BM245" s="244" t="s">
        <v>463</v>
      </c>
    </row>
    <row r="246" s="2" customFormat="1" ht="44.25" customHeight="1">
      <c r="A246" s="38"/>
      <c r="B246" s="39"/>
      <c r="C246" s="233" t="s">
        <v>464</v>
      </c>
      <c r="D246" s="233" t="s">
        <v>146</v>
      </c>
      <c r="E246" s="234" t="s">
        <v>465</v>
      </c>
      <c r="F246" s="235" t="s">
        <v>466</v>
      </c>
      <c r="G246" s="236" t="s">
        <v>244</v>
      </c>
      <c r="H246" s="237">
        <v>304.35399999999998</v>
      </c>
      <c r="I246" s="238"/>
      <c r="J246" s="239">
        <f>ROUND(I246*H246,2)</f>
        <v>0</v>
      </c>
      <c r="K246" s="235" t="s">
        <v>219</v>
      </c>
      <c r="L246" s="44"/>
      <c r="M246" s="240" t="s">
        <v>1</v>
      </c>
      <c r="N246" s="241" t="s">
        <v>41</v>
      </c>
      <c r="O246" s="91"/>
      <c r="P246" s="242">
        <f>O246*H246</f>
        <v>0</v>
      </c>
      <c r="Q246" s="242">
        <v>0</v>
      </c>
      <c r="R246" s="242">
        <f>Q246*H246</f>
        <v>0</v>
      </c>
      <c r="S246" s="242">
        <v>0</v>
      </c>
      <c r="T246" s="24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4" t="s">
        <v>159</v>
      </c>
      <c r="AT246" s="244" t="s">
        <v>146</v>
      </c>
      <c r="AU246" s="244" t="s">
        <v>86</v>
      </c>
      <c r="AY246" s="17" t="s">
        <v>143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17" t="s">
        <v>84</v>
      </c>
      <c r="BK246" s="245">
        <f>ROUND(I246*H246,2)</f>
        <v>0</v>
      </c>
      <c r="BL246" s="17" t="s">
        <v>159</v>
      </c>
      <c r="BM246" s="244" t="s">
        <v>467</v>
      </c>
    </row>
    <row r="247" s="12" customFormat="1" ht="22.8" customHeight="1">
      <c r="A247" s="12"/>
      <c r="B247" s="217"/>
      <c r="C247" s="218"/>
      <c r="D247" s="219" t="s">
        <v>75</v>
      </c>
      <c r="E247" s="231" t="s">
        <v>468</v>
      </c>
      <c r="F247" s="231" t="s">
        <v>469</v>
      </c>
      <c r="G247" s="218"/>
      <c r="H247" s="218"/>
      <c r="I247" s="221"/>
      <c r="J247" s="232">
        <f>BK247</f>
        <v>0</v>
      </c>
      <c r="K247" s="218"/>
      <c r="L247" s="223"/>
      <c r="M247" s="224"/>
      <c r="N247" s="225"/>
      <c r="O247" s="225"/>
      <c r="P247" s="226">
        <f>SUM(P248:P250)</f>
        <v>0</v>
      </c>
      <c r="Q247" s="225"/>
      <c r="R247" s="226">
        <f>SUM(R248:R250)</f>
        <v>0</v>
      </c>
      <c r="S247" s="225"/>
      <c r="T247" s="227">
        <f>SUM(T248:T250)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8" t="s">
        <v>84</v>
      </c>
      <c r="AT247" s="229" t="s">
        <v>75</v>
      </c>
      <c r="AU247" s="229" t="s">
        <v>84</v>
      </c>
      <c r="AY247" s="228" t="s">
        <v>143</v>
      </c>
      <c r="BK247" s="230">
        <f>SUM(BK248:BK250)</f>
        <v>0</v>
      </c>
    </row>
    <row r="248" s="2" customFormat="1" ht="33" customHeight="1">
      <c r="A248" s="38"/>
      <c r="B248" s="39"/>
      <c r="C248" s="233" t="s">
        <v>470</v>
      </c>
      <c r="D248" s="233" t="s">
        <v>146</v>
      </c>
      <c r="E248" s="234" t="s">
        <v>471</v>
      </c>
      <c r="F248" s="235" t="s">
        <v>472</v>
      </c>
      <c r="G248" s="236" t="s">
        <v>244</v>
      </c>
      <c r="H248" s="237">
        <v>9851.0110000000004</v>
      </c>
      <c r="I248" s="238"/>
      <c r="J248" s="239">
        <f>ROUND(I248*H248,2)</f>
        <v>0</v>
      </c>
      <c r="K248" s="235" t="s">
        <v>219</v>
      </c>
      <c r="L248" s="44"/>
      <c r="M248" s="240" t="s">
        <v>1</v>
      </c>
      <c r="N248" s="241" t="s">
        <v>41</v>
      </c>
      <c r="O248" s="91"/>
      <c r="P248" s="242">
        <f>O248*H248</f>
        <v>0</v>
      </c>
      <c r="Q248" s="242">
        <v>0</v>
      </c>
      <c r="R248" s="242">
        <f>Q248*H248</f>
        <v>0</v>
      </c>
      <c r="S248" s="242">
        <v>0</v>
      </c>
      <c r="T248" s="24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4" t="s">
        <v>159</v>
      </c>
      <c r="AT248" s="244" t="s">
        <v>146</v>
      </c>
      <c r="AU248" s="244" t="s">
        <v>86</v>
      </c>
      <c r="AY248" s="17" t="s">
        <v>143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17" t="s">
        <v>84</v>
      </c>
      <c r="BK248" s="245">
        <f>ROUND(I248*H248,2)</f>
        <v>0</v>
      </c>
      <c r="BL248" s="17" t="s">
        <v>159</v>
      </c>
      <c r="BM248" s="244" t="s">
        <v>473</v>
      </c>
    </row>
    <row r="249" s="13" customFormat="1">
      <c r="A249" s="13"/>
      <c r="B249" s="246"/>
      <c r="C249" s="247"/>
      <c r="D249" s="248" t="s">
        <v>185</v>
      </c>
      <c r="E249" s="247"/>
      <c r="F249" s="250" t="s">
        <v>474</v>
      </c>
      <c r="G249" s="247"/>
      <c r="H249" s="251">
        <v>9851.0110000000004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185</v>
      </c>
      <c r="AU249" s="257" t="s">
        <v>86</v>
      </c>
      <c r="AV249" s="13" t="s">
        <v>86</v>
      </c>
      <c r="AW249" s="13" t="s">
        <v>4</v>
      </c>
      <c r="AX249" s="13" t="s">
        <v>84</v>
      </c>
      <c r="AY249" s="257" t="s">
        <v>143</v>
      </c>
    </row>
    <row r="250" s="2" customFormat="1" ht="33" customHeight="1">
      <c r="A250" s="38"/>
      <c r="B250" s="39"/>
      <c r="C250" s="233" t="s">
        <v>475</v>
      </c>
      <c r="D250" s="233" t="s">
        <v>146</v>
      </c>
      <c r="E250" s="234" t="s">
        <v>476</v>
      </c>
      <c r="F250" s="235" t="s">
        <v>477</v>
      </c>
      <c r="G250" s="236" t="s">
        <v>244</v>
      </c>
      <c r="H250" s="237">
        <v>19702.022000000001</v>
      </c>
      <c r="I250" s="238"/>
      <c r="J250" s="239">
        <f>ROUND(I250*H250,2)</f>
        <v>0</v>
      </c>
      <c r="K250" s="235" t="s">
        <v>219</v>
      </c>
      <c r="L250" s="44"/>
      <c r="M250" s="269" t="s">
        <v>1</v>
      </c>
      <c r="N250" s="270" t="s">
        <v>41</v>
      </c>
      <c r="O250" s="271"/>
      <c r="P250" s="272">
        <f>O250*H250</f>
        <v>0</v>
      </c>
      <c r="Q250" s="272">
        <v>0</v>
      </c>
      <c r="R250" s="272">
        <f>Q250*H250</f>
        <v>0</v>
      </c>
      <c r="S250" s="272">
        <v>0</v>
      </c>
      <c r="T250" s="27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4" t="s">
        <v>159</v>
      </c>
      <c r="AT250" s="244" t="s">
        <v>146</v>
      </c>
      <c r="AU250" s="244" t="s">
        <v>86</v>
      </c>
      <c r="AY250" s="17" t="s">
        <v>143</v>
      </c>
      <c r="BE250" s="245">
        <f>IF(N250="základní",J250,0)</f>
        <v>0</v>
      </c>
      <c r="BF250" s="245">
        <f>IF(N250="snížená",J250,0)</f>
        <v>0</v>
      </c>
      <c r="BG250" s="245">
        <f>IF(N250="zákl. přenesená",J250,0)</f>
        <v>0</v>
      </c>
      <c r="BH250" s="245">
        <f>IF(N250="sníž. přenesená",J250,0)</f>
        <v>0</v>
      </c>
      <c r="BI250" s="245">
        <f>IF(N250="nulová",J250,0)</f>
        <v>0</v>
      </c>
      <c r="BJ250" s="17" t="s">
        <v>84</v>
      </c>
      <c r="BK250" s="245">
        <f>ROUND(I250*H250,2)</f>
        <v>0</v>
      </c>
      <c r="BL250" s="17" t="s">
        <v>159</v>
      </c>
      <c r="BM250" s="244" t="s">
        <v>478</v>
      </c>
    </row>
    <row r="251" s="2" customFormat="1" ht="6.96" customHeight="1">
      <c r="A251" s="38"/>
      <c r="B251" s="66"/>
      <c r="C251" s="67"/>
      <c r="D251" s="67"/>
      <c r="E251" s="67"/>
      <c r="F251" s="67"/>
      <c r="G251" s="67"/>
      <c r="H251" s="67"/>
      <c r="I251" s="67"/>
      <c r="J251" s="67"/>
      <c r="K251" s="67"/>
      <c r="L251" s="44"/>
      <c r="M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</sheetData>
  <sheetProtection sheet="1" autoFilter="0" formatColumns="0" formatRows="0" objects="1" scenarios="1" spinCount="100000" saltValue="3DCRXwIZ7dgmWFn1hjFKaqSGeb8xcDu5/oLU4KkcO6Rin+Zhnm/gzmPhvcVJHPk59ySjY3wBZziMgYn+1Htv/w==" hashValue="ukEPFhBM/Lmf5BD2zOv0rpLOY3IOj6//n8cuoyOUnZ1qPxZuQ99pj0qSQ+9lDZIASPMKsPQLDITe1W7CGMmH4A==" algorithmName="SHA-512" password="CC35"/>
  <autoFilter ref="C134:K250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J105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ROUND((SUM(BE105:BE112) + SUM(BE132:BE152)),  2)</f>
        <v>0</v>
      </c>
      <c r="G35" s="38"/>
      <c r="H35" s="38"/>
      <c r="I35" s="157">
        <v>0.20999999999999999</v>
      </c>
      <c r="J35" s="156">
        <f>ROUND(((SUM(BE105:BE112) + SUM(BE132:BE152))*I35),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ROUND((SUM(BF105:BF112) + SUM(BF132:BF152)),  2)</f>
        <v>0</v>
      </c>
      <c r="G36" s="38"/>
      <c r="H36" s="38"/>
      <c r="I36" s="157">
        <v>0.14999999999999999</v>
      </c>
      <c r="J36" s="156">
        <f>ROUND(((SUM(BF105:BF112) + SUM(BF132:BF152))*I36),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ROUND((SUM(BG105:BG112) + SUM(BG132:BG152)),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ROUND((SUM(BH105:BH112) + SUM(BH132:BH152)),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ROUND((SUM(BI105:BI112) + SUM(BI132:BI152)),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 -02 - VP C č.14 - Polní cesty C14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112</v>
      </c>
      <c r="E97" s="184"/>
      <c r="F97" s="184"/>
      <c r="G97" s="184"/>
      <c r="H97" s="184"/>
      <c r="I97" s="184"/>
      <c r="J97" s="185">
        <f>J133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113</v>
      </c>
      <c r="E98" s="190"/>
      <c r="F98" s="190"/>
      <c r="G98" s="190"/>
      <c r="H98" s="190"/>
      <c r="I98" s="190"/>
      <c r="J98" s="191">
        <f>J134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114</v>
      </c>
      <c r="E99" s="190"/>
      <c r="F99" s="190"/>
      <c r="G99" s="190"/>
      <c r="H99" s="190"/>
      <c r="I99" s="190"/>
      <c r="J99" s="191">
        <f>J141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115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116</v>
      </c>
      <c r="E101" s="190"/>
      <c r="F101" s="190"/>
      <c r="G101" s="190"/>
      <c r="H101" s="190"/>
      <c r="I101" s="190"/>
      <c r="J101" s="191">
        <f>J149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117</v>
      </c>
      <c r="E102" s="190"/>
      <c r="F102" s="190"/>
      <c r="G102" s="190"/>
      <c r="H102" s="190"/>
      <c r="I102" s="190"/>
      <c r="J102" s="191">
        <f>J151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9.28" customHeight="1">
      <c r="A105" s="38"/>
      <c r="B105" s="39"/>
      <c r="C105" s="180" t="s">
        <v>118</v>
      </c>
      <c r="D105" s="40"/>
      <c r="E105" s="40"/>
      <c r="F105" s="40"/>
      <c r="G105" s="40"/>
      <c r="H105" s="40"/>
      <c r="I105" s="40"/>
      <c r="J105" s="193">
        <f>ROUND(J106 + J107 + J108 + J109 + J110 + J111,2)</f>
        <v>0</v>
      </c>
      <c r="K105" s="40"/>
      <c r="L105" s="63"/>
      <c r="N105" s="194" t="s">
        <v>40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8" customHeight="1">
      <c r="A106" s="38"/>
      <c r="B106" s="39"/>
      <c r="C106" s="40"/>
      <c r="D106" s="195" t="s">
        <v>119</v>
      </c>
      <c r="E106" s="196"/>
      <c r="F106" s="196"/>
      <c r="G106" s="40"/>
      <c r="H106" s="40"/>
      <c r="I106" s="40"/>
      <c r="J106" s="197">
        <v>0</v>
      </c>
      <c r="K106" s="40"/>
      <c r="L106" s="198"/>
      <c r="M106" s="199"/>
      <c r="N106" s="200" t="s">
        <v>41</v>
      </c>
      <c r="O106" s="199"/>
      <c r="P106" s="199"/>
      <c r="Q106" s="199"/>
      <c r="R106" s="199"/>
      <c r="S106" s="201"/>
      <c r="T106" s="201"/>
      <c r="U106" s="201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201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202" t="s">
        <v>120</v>
      </c>
      <c r="AZ106" s="199"/>
      <c r="BA106" s="199"/>
      <c r="BB106" s="199"/>
      <c r="BC106" s="199"/>
      <c r="BD106" s="199"/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02" t="s">
        <v>84</v>
      </c>
      <c r="BK106" s="199"/>
      <c r="BL106" s="199"/>
      <c r="BM106" s="199"/>
    </row>
    <row r="107" s="2" customFormat="1" ht="18" customHeight="1">
      <c r="A107" s="38"/>
      <c r="B107" s="39"/>
      <c r="C107" s="40"/>
      <c r="D107" s="195" t="s">
        <v>121</v>
      </c>
      <c r="E107" s="196"/>
      <c r="F107" s="196"/>
      <c r="G107" s="40"/>
      <c r="H107" s="40"/>
      <c r="I107" s="40"/>
      <c r="J107" s="197">
        <v>0</v>
      </c>
      <c r="K107" s="40"/>
      <c r="L107" s="198"/>
      <c r="M107" s="199"/>
      <c r="N107" s="200" t="s">
        <v>41</v>
      </c>
      <c r="O107" s="199"/>
      <c r="P107" s="199"/>
      <c r="Q107" s="199"/>
      <c r="R107" s="199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202" t="s">
        <v>120</v>
      </c>
      <c r="AZ107" s="199"/>
      <c r="BA107" s="199"/>
      <c r="BB107" s="199"/>
      <c r="BC107" s="199"/>
      <c r="BD107" s="199"/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02" t="s">
        <v>84</v>
      </c>
      <c r="BK107" s="199"/>
      <c r="BL107" s="199"/>
      <c r="BM107" s="199"/>
    </row>
    <row r="108" s="2" customFormat="1" ht="18" customHeight="1">
      <c r="A108" s="38"/>
      <c r="B108" s="39"/>
      <c r="C108" s="40"/>
      <c r="D108" s="195" t="s">
        <v>122</v>
      </c>
      <c r="E108" s="196"/>
      <c r="F108" s="196"/>
      <c r="G108" s="40"/>
      <c r="H108" s="40"/>
      <c r="I108" s="40"/>
      <c r="J108" s="197">
        <v>0</v>
      </c>
      <c r="K108" s="40"/>
      <c r="L108" s="198"/>
      <c r="M108" s="199"/>
      <c r="N108" s="200" t="s">
        <v>41</v>
      </c>
      <c r="O108" s="199"/>
      <c r="P108" s="199"/>
      <c r="Q108" s="199"/>
      <c r="R108" s="199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201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202" t="s">
        <v>120</v>
      </c>
      <c r="AZ108" s="199"/>
      <c r="BA108" s="199"/>
      <c r="BB108" s="199"/>
      <c r="BC108" s="199"/>
      <c r="BD108" s="199"/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02" t="s">
        <v>84</v>
      </c>
      <c r="BK108" s="199"/>
      <c r="BL108" s="199"/>
      <c r="BM108" s="199"/>
    </row>
    <row r="109" s="2" customFormat="1" ht="18" customHeight="1">
      <c r="A109" s="38"/>
      <c r="B109" s="39"/>
      <c r="C109" s="40"/>
      <c r="D109" s="195" t="s">
        <v>123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124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6" t="s">
        <v>125</v>
      </c>
      <c r="E111" s="40"/>
      <c r="F111" s="40"/>
      <c r="G111" s="40"/>
      <c r="H111" s="40"/>
      <c r="I111" s="40"/>
      <c r="J111" s="197">
        <f>ROUND(J30*T111,2)</f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126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9.28" customHeight="1">
      <c r="A113" s="38"/>
      <c r="B113" s="39"/>
      <c r="C113" s="204" t="s">
        <v>127</v>
      </c>
      <c r="D113" s="178"/>
      <c r="E113" s="178"/>
      <c r="F113" s="178"/>
      <c r="G113" s="178"/>
      <c r="H113" s="178"/>
      <c r="I113" s="178"/>
      <c r="J113" s="205">
        <f>ROUND(J96+J105,2)</f>
        <v>0</v>
      </c>
      <c r="K113" s="178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6" t="str">
        <f>E7</f>
        <v>Polní cesty C6, C14 a C15 v k.ú. Nákří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103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03 - VRN -02 - VP C č.14 - Polní cesty C14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k.ú. Nákří</v>
      </c>
      <c r="G126" s="40"/>
      <c r="H126" s="40"/>
      <c r="I126" s="32" t="s">
        <v>22</v>
      </c>
      <c r="J126" s="79" t="str">
        <f>IF(J12="","",J12)</f>
        <v>10. 1. 2022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Státní pozemkový úřad, Rudolfovská tř.493/80,ČB</v>
      </c>
      <c r="G128" s="40"/>
      <c r="H128" s="40"/>
      <c r="I128" s="32" t="s">
        <v>30</v>
      </c>
      <c r="J128" s="36" t="str">
        <f>E21</f>
        <v>Ing. Josef Sauko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06"/>
      <c r="B131" s="207"/>
      <c r="C131" s="208" t="s">
        <v>129</v>
      </c>
      <c r="D131" s="209" t="s">
        <v>61</v>
      </c>
      <c r="E131" s="209" t="s">
        <v>57</v>
      </c>
      <c r="F131" s="209" t="s">
        <v>58</v>
      </c>
      <c r="G131" s="209" t="s">
        <v>130</v>
      </c>
      <c r="H131" s="209" t="s">
        <v>131</v>
      </c>
      <c r="I131" s="209" t="s">
        <v>132</v>
      </c>
      <c r="J131" s="209" t="s">
        <v>109</v>
      </c>
      <c r="K131" s="210" t="s">
        <v>133</v>
      </c>
      <c r="L131" s="211"/>
      <c r="M131" s="100" t="s">
        <v>1</v>
      </c>
      <c r="N131" s="101" t="s">
        <v>40</v>
      </c>
      <c r="O131" s="101" t="s">
        <v>134</v>
      </c>
      <c r="P131" s="101" t="s">
        <v>135</v>
      </c>
      <c r="Q131" s="101" t="s">
        <v>136</v>
      </c>
      <c r="R131" s="101" t="s">
        <v>137</v>
      </c>
      <c r="S131" s="101" t="s">
        <v>138</v>
      </c>
      <c r="T131" s="102" t="s">
        <v>139</v>
      </c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</row>
    <row r="132" s="2" customFormat="1" ht="22.8" customHeight="1">
      <c r="A132" s="38"/>
      <c r="B132" s="39"/>
      <c r="C132" s="107" t="s">
        <v>140</v>
      </c>
      <c r="D132" s="40"/>
      <c r="E132" s="40"/>
      <c r="F132" s="40"/>
      <c r="G132" s="40"/>
      <c r="H132" s="40"/>
      <c r="I132" s="40"/>
      <c r="J132" s="212">
        <f>BK132</f>
        <v>0</v>
      </c>
      <c r="K132" s="40"/>
      <c r="L132" s="44"/>
      <c r="M132" s="103"/>
      <c r="N132" s="213"/>
      <c r="O132" s="104"/>
      <c r="P132" s="214">
        <f>P133</f>
        <v>0</v>
      </c>
      <c r="Q132" s="104"/>
      <c r="R132" s="214">
        <f>R133</f>
        <v>0</v>
      </c>
      <c r="S132" s="104"/>
      <c r="T132" s="215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111</v>
      </c>
      <c r="BK132" s="216">
        <f>BK133</f>
        <v>0</v>
      </c>
    </row>
    <row r="133" s="12" customFormat="1" ht="25.92" customHeight="1">
      <c r="A133" s="12"/>
      <c r="B133" s="217"/>
      <c r="C133" s="218"/>
      <c r="D133" s="219" t="s">
        <v>75</v>
      </c>
      <c r="E133" s="220" t="s">
        <v>120</v>
      </c>
      <c r="F133" s="220" t="s">
        <v>141</v>
      </c>
      <c r="G133" s="218"/>
      <c r="H133" s="218"/>
      <c r="I133" s="221"/>
      <c r="J133" s="222">
        <f>BK133</f>
        <v>0</v>
      </c>
      <c r="K133" s="218"/>
      <c r="L133" s="223"/>
      <c r="M133" s="224"/>
      <c r="N133" s="225"/>
      <c r="O133" s="225"/>
      <c r="P133" s="226">
        <f>P134+P141+P143+P149+P151</f>
        <v>0</v>
      </c>
      <c r="Q133" s="225"/>
      <c r="R133" s="226">
        <f>R134+R141+R143+R149+R151</f>
        <v>0</v>
      </c>
      <c r="S133" s="225"/>
      <c r="T133" s="227">
        <f>T134+T141+T143+T149+T151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142</v>
      </c>
      <c r="AT133" s="229" t="s">
        <v>75</v>
      </c>
      <c r="AU133" s="229" t="s">
        <v>76</v>
      </c>
      <c r="AY133" s="228" t="s">
        <v>143</v>
      </c>
      <c r="BK133" s="230">
        <f>BK134+BK141+BK143+BK149+BK151</f>
        <v>0</v>
      </c>
    </row>
    <row r="134" s="12" customFormat="1" ht="22.8" customHeight="1">
      <c r="A134" s="12"/>
      <c r="B134" s="217"/>
      <c r="C134" s="218"/>
      <c r="D134" s="219" t="s">
        <v>75</v>
      </c>
      <c r="E134" s="231" t="s">
        <v>144</v>
      </c>
      <c r="F134" s="231" t="s">
        <v>145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SUM(P135:P140)</f>
        <v>0</v>
      </c>
      <c r="Q134" s="225"/>
      <c r="R134" s="226">
        <f>SUM(R135:R140)</f>
        <v>0</v>
      </c>
      <c r="S134" s="225"/>
      <c r="T134" s="227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142</v>
      </c>
      <c r="AT134" s="229" t="s">
        <v>75</v>
      </c>
      <c r="AU134" s="229" t="s">
        <v>84</v>
      </c>
      <c r="AY134" s="228" t="s">
        <v>143</v>
      </c>
      <c r="BK134" s="230">
        <f>SUM(BK135:BK140)</f>
        <v>0</v>
      </c>
    </row>
    <row r="135" s="2" customFormat="1" ht="16.5" customHeight="1">
      <c r="A135" s="38"/>
      <c r="B135" s="39"/>
      <c r="C135" s="233" t="s">
        <v>84</v>
      </c>
      <c r="D135" s="233" t="s">
        <v>146</v>
      </c>
      <c r="E135" s="234" t="s">
        <v>147</v>
      </c>
      <c r="F135" s="235" t="s">
        <v>148</v>
      </c>
      <c r="G135" s="236" t="s">
        <v>149</v>
      </c>
      <c r="H135" s="237">
        <v>1</v>
      </c>
      <c r="I135" s="238"/>
      <c r="J135" s="239">
        <f>ROUND(I135*H135,2)</f>
        <v>0</v>
      </c>
      <c r="K135" s="235" t="s">
        <v>1</v>
      </c>
      <c r="L135" s="44"/>
      <c r="M135" s="240" t="s">
        <v>1</v>
      </c>
      <c r="N135" s="241" t="s">
        <v>41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150</v>
      </c>
      <c r="AT135" s="244" t="s">
        <v>146</v>
      </c>
      <c r="AU135" s="244" t="s">
        <v>86</v>
      </c>
      <c r="AY135" s="17" t="s">
        <v>143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84</v>
      </c>
      <c r="BK135" s="245">
        <f>ROUND(I135*H135,2)</f>
        <v>0</v>
      </c>
      <c r="BL135" s="17" t="s">
        <v>150</v>
      </c>
      <c r="BM135" s="244" t="s">
        <v>480</v>
      </c>
    </row>
    <row r="136" s="2" customFormat="1" ht="16.5" customHeight="1">
      <c r="A136" s="38"/>
      <c r="B136" s="39"/>
      <c r="C136" s="233" t="s">
        <v>86</v>
      </c>
      <c r="D136" s="233" t="s">
        <v>146</v>
      </c>
      <c r="E136" s="234" t="s">
        <v>152</v>
      </c>
      <c r="F136" s="235" t="s">
        <v>153</v>
      </c>
      <c r="G136" s="236" t="s">
        <v>149</v>
      </c>
      <c r="H136" s="237">
        <v>1</v>
      </c>
      <c r="I136" s="238"/>
      <c r="J136" s="239">
        <f>ROUND(I136*H136,2)</f>
        <v>0</v>
      </c>
      <c r="K136" s="235" t="s">
        <v>1</v>
      </c>
      <c r="L136" s="44"/>
      <c r="M136" s="240" t="s">
        <v>1</v>
      </c>
      <c r="N136" s="241" t="s">
        <v>41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150</v>
      </c>
      <c r="AT136" s="244" t="s">
        <v>146</v>
      </c>
      <c r="AU136" s="244" t="s">
        <v>86</v>
      </c>
      <c r="AY136" s="17" t="s">
        <v>143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84</v>
      </c>
      <c r="BK136" s="245">
        <f>ROUND(I136*H136,2)</f>
        <v>0</v>
      </c>
      <c r="BL136" s="17" t="s">
        <v>150</v>
      </c>
      <c r="BM136" s="244" t="s">
        <v>481</v>
      </c>
    </row>
    <row r="137" s="2" customFormat="1" ht="16.5" customHeight="1">
      <c r="A137" s="38"/>
      <c r="B137" s="39"/>
      <c r="C137" s="233" t="s">
        <v>155</v>
      </c>
      <c r="D137" s="233" t="s">
        <v>146</v>
      </c>
      <c r="E137" s="234" t="s">
        <v>156</v>
      </c>
      <c r="F137" s="235" t="s">
        <v>157</v>
      </c>
      <c r="G137" s="236" t="s">
        <v>149</v>
      </c>
      <c r="H137" s="237">
        <v>1</v>
      </c>
      <c r="I137" s="238"/>
      <c r="J137" s="239">
        <f>ROUND(I137*H137,2)</f>
        <v>0</v>
      </c>
      <c r="K137" s="235" t="s">
        <v>1</v>
      </c>
      <c r="L137" s="44"/>
      <c r="M137" s="240" t="s">
        <v>1</v>
      </c>
      <c r="N137" s="241" t="s">
        <v>41</v>
      </c>
      <c r="O137" s="91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150</v>
      </c>
      <c r="AT137" s="244" t="s">
        <v>146</v>
      </c>
      <c r="AU137" s="244" t="s">
        <v>86</v>
      </c>
      <c r="AY137" s="17" t="s">
        <v>143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84</v>
      </c>
      <c r="BK137" s="245">
        <f>ROUND(I137*H137,2)</f>
        <v>0</v>
      </c>
      <c r="BL137" s="17" t="s">
        <v>150</v>
      </c>
      <c r="BM137" s="244" t="s">
        <v>482</v>
      </c>
    </row>
    <row r="138" s="2" customFormat="1" ht="24.15" customHeight="1">
      <c r="A138" s="38"/>
      <c r="B138" s="39"/>
      <c r="C138" s="233" t="s">
        <v>159</v>
      </c>
      <c r="D138" s="233" t="s">
        <v>146</v>
      </c>
      <c r="E138" s="234" t="s">
        <v>160</v>
      </c>
      <c r="F138" s="235" t="s">
        <v>161</v>
      </c>
      <c r="G138" s="236" t="s">
        <v>149</v>
      </c>
      <c r="H138" s="237">
        <v>1</v>
      </c>
      <c r="I138" s="238"/>
      <c r="J138" s="239">
        <f>ROUND(I138*H138,2)</f>
        <v>0</v>
      </c>
      <c r="K138" s="235" t="s">
        <v>1</v>
      </c>
      <c r="L138" s="44"/>
      <c r="M138" s="240" t="s">
        <v>1</v>
      </c>
      <c r="N138" s="241" t="s">
        <v>41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150</v>
      </c>
      <c r="AT138" s="244" t="s">
        <v>146</v>
      </c>
      <c r="AU138" s="244" t="s">
        <v>86</v>
      </c>
      <c r="AY138" s="17" t="s">
        <v>143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84</v>
      </c>
      <c r="BK138" s="245">
        <f>ROUND(I138*H138,2)</f>
        <v>0</v>
      </c>
      <c r="BL138" s="17" t="s">
        <v>150</v>
      </c>
      <c r="BM138" s="244" t="s">
        <v>483</v>
      </c>
    </row>
    <row r="139" s="2" customFormat="1" ht="16.5" customHeight="1">
      <c r="A139" s="38"/>
      <c r="B139" s="39"/>
      <c r="C139" s="233" t="s">
        <v>142</v>
      </c>
      <c r="D139" s="233" t="s">
        <v>146</v>
      </c>
      <c r="E139" s="234" t="s">
        <v>163</v>
      </c>
      <c r="F139" s="235" t="s">
        <v>164</v>
      </c>
      <c r="G139" s="236" t="s">
        <v>149</v>
      </c>
      <c r="H139" s="237">
        <v>1</v>
      </c>
      <c r="I139" s="238"/>
      <c r="J139" s="239">
        <f>ROUND(I139*H139,2)</f>
        <v>0</v>
      </c>
      <c r="K139" s="235" t="s">
        <v>1</v>
      </c>
      <c r="L139" s="44"/>
      <c r="M139" s="240" t="s">
        <v>1</v>
      </c>
      <c r="N139" s="241" t="s">
        <v>41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150</v>
      </c>
      <c r="AT139" s="244" t="s">
        <v>146</v>
      </c>
      <c r="AU139" s="244" t="s">
        <v>86</v>
      </c>
      <c r="AY139" s="17" t="s">
        <v>143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84</v>
      </c>
      <c r="BK139" s="245">
        <f>ROUND(I139*H139,2)</f>
        <v>0</v>
      </c>
      <c r="BL139" s="17" t="s">
        <v>150</v>
      </c>
      <c r="BM139" s="244" t="s">
        <v>484</v>
      </c>
    </row>
    <row r="140" s="2" customFormat="1" ht="16.5" customHeight="1">
      <c r="A140" s="38"/>
      <c r="B140" s="39"/>
      <c r="C140" s="233" t="s">
        <v>166</v>
      </c>
      <c r="D140" s="233" t="s">
        <v>146</v>
      </c>
      <c r="E140" s="234" t="s">
        <v>167</v>
      </c>
      <c r="F140" s="235" t="s">
        <v>168</v>
      </c>
      <c r="G140" s="236" t="s">
        <v>149</v>
      </c>
      <c r="H140" s="237">
        <v>1</v>
      </c>
      <c r="I140" s="238"/>
      <c r="J140" s="239">
        <f>ROUND(I140*H140,2)</f>
        <v>0</v>
      </c>
      <c r="K140" s="235" t="s">
        <v>1</v>
      </c>
      <c r="L140" s="44"/>
      <c r="M140" s="240" t="s">
        <v>1</v>
      </c>
      <c r="N140" s="241" t="s">
        <v>41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150</v>
      </c>
      <c r="AT140" s="244" t="s">
        <v>146</v>
      </c>
      <c r="AU140" s="244" t="s">
        <v>86</v>
      </c>
      <c r="AY140" s="17" t="s">
        <v>143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84</v>
      </c>
      <c r="BK140" s="245">
        <f>ROUND(I140*H140,2)</f>
        <v>0</v>
      </c>
      <c r="BL140" s="17" t="s">
        <v>150</v>
      </c>
      <c r="BM140" s="244" t="s">
        <v>485</v>
      </c>
    </row>
    <row r="141" s="12" customFormat="1" ht="22.8" customHeight="1">
      <c r="A141" s="12"/>
      <c r="B141" s="217"/>
      <c r="C141" s="218"/>
      <c r="D141" s="219" t="s">
        <v>75</v>
      </c>
      <c r="E141" s="231" t="s">
        <v>170</v>
      </c>
      <c r="F141" s="231" t="s">
        <v>119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P142</f>
        <v>0</v>
      </c>
      <c r="Q141" s="225"/>
      <c r="R141" s="226">
        <f>R142</f>
        <v>0</v>
      </c>
      <c r="S141" s="225"/>
      <c r="T141" s="22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142</v>
      </c>
      <c r="AT141" s="229" t="s">
        <v>75</v>
      </c>
      <c r="AU141" s="229" t="s">
        <v>84</v>
      </c>
      <c r="AY141" s="228" t="s">
        <v>143</v>
      </c>
      <c r="BK141" s="230">
        <f>BK142</f>
        <v>0</v>
      </c>
    </row>
    <row r="142" s="2" customFormat="1" ht="16.5" customHeight="1">
      <c r="A142" s="38"/>
      <c r="B142" s="39"/>
      <c r="C142" s="233" t="s">
        <v>171</v>
      </c>
      <c r="D142" s="233" t="s">
        <v>146</v>
      </c>
      <c r="E142" s="234" t="s">
        <v>172</v>
      </c>
      <c r="F142" s="235" t="s">
        <v>119</v>
      </c>
      <c r="G142" s="236" t="s">
        <v>149</v>
      </c>
      <c r="H142" s="237">
        <v>1</v>
      </c>
      <c r="I142" s="238"/>
      <c r="J142" s="239">
        <f>ROUND(I142*H142,2)</f>
        <v>0</v>
      </c>
      <c r="K142" s="235" t="s">
        <v>1</v>
      </c>
      <c r="L142" s="44"/>
      <c r="M142" s="240" t="s">
        <v>1</v>
      </c>
      <c r="N142" s="241" t="s">
        <v>41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150</v>
      </c>
      <c r="AT142" s="244" t="s">
        <v>146</v>
      </c>
      <c r="AU142" s="244" t="s">
        <v>86</v>
      </c>
      <c r="AY142" s="17" t="s">
        <v>143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84</v>
      </c>
      <c r="BK142" s="245">
        <f>ROUND(I142*H142,2)</f>
        <v>0</v>
      </c>
      <c r="BL142" s="17" t="s">
        <v>150</v>
      </c>
      <c r="BM142" s="244" t="s">
        <v>486</v>
      </c>
    </row>
    <row r="143" s="12" customFormat="1" ht="22.8" customHeight="1">
      <c r="A143" s="12"/>
      <c r="B143" s="217"/>
      <c r="C143" s="218"/>
      <c r="D143" s="219" t="s">
        <v>75</v>
      </c>
      <c r="E143" s="231" t="s">
        <v>174</v>
      </c>
      <c r="F143" s="231" t="s">
        <v>175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SUM(P144:P148)</f>
        <v>0</v>
      </c>
      <c r="Q143" s="225"/>
      <c r="R143" s="226">
        <f>SUM(R144:R148)</f>
        <v>0</v>
      </c>
      <c r="S143" s="225"/>
      <c r="T143" s="227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142</v>
      </c>
      <c r="AT143" s="229" t="s">
        <v>75</v>
      </c>
      <c r="AU143" s="229" t="s">
        <v>84</v>
      </c>
      <c r="AY143" s="228" t="s">
        <v>143</v>
      </c>
      <c r="BK143" s="230">
        <f>SUM(BK144:BK148)</f>
        <v>0</v>
      </c>
    </row>
    <row r="144" s="2" customFormat="1" ht="16.5" customHeight="1">
      <c r="A144" s="38"/>
      <c r="B144" s="39"/>
      <c r="C144" s="233" t="s">
        <v>176</v>
      </c>
      <c r="D144" s="233" t="s">
        <v>146</v>
      </c>
      <c r="E144" s="234" t="s">
        <v>177</v>
      </c>
      <c r="F144" s="235" t="s">
        <v>178</v>
      </c>
      <c r="G144" s="236" t="s">
        <v>149</v>
      </c>
      <c r="H144" s="237">
        <v>1</v>
      </c>
      <c r="I144" s="238"/>
      <c r="J144" s="239">
        <f>ROUND(I144*H144,2)</f>
        <v>0</v>
      </c>
      <c r="K144" s="235" t="s">
        <v>1</v>
      </c>
      <c r="L144" s="44"/>
      <c r="M144" s="240" t="s">
        <v>1</v>
      </c>
      <c r="N144" s="241" t="s">
        <v>41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150</v>
      </c>
      <c r="AT144" s="244" t="s">
        <v>146</v>
      </c>
      <c r="AU144" s="244" t="s">
        <v>86</v>
      </c>
      <c r="AY144" s="17" t="s">
        <v>143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84</v>
      </c>
      <c r="BK144" s="245">
        <f>ROUND(I144*H144,2)</f>
        <v>0</v>
      </c>
      <c r="BL144" s="17" t="s">
        <v>150</v>
      </c>
      <c r="BM144" s="244" t="s">
        <v>487</v>
      </c>
    </row>
    <row r="145" s="2" customFormat="1" ht="16.5" customHeight="1">
      <c r="A145" s="38"/>
      <c r="B145" s="39"/>
      <c r="C145" s="233" t="s">
        <v>180</v>
      </c>
      <c r="D145" s="233" t="s">
        <v>146</v>
      </c>
      <c r="E145" s="234" t="s">
        <v>181</v>
      </c>
      <c r="F145" s="235" t="s">
        <v>182</v>
      </c>
      <c r="G145" s="236" t="s">
        <v>183</v>
      </c>
      <c r="H145" s="237">
        <v>8</v>
      </c>
      <c r="I145" s="238"/>
      <c r="J145" s="239">
        <f>ROUND(I145*H145,2)</f>
        <v>0</v>
      </c>
      <c r="K145" s="235" t="s">
        <v>1</v>
      </c>
      <c r="L145" s="44"/>
      <c r="M145" s="240" t="s">
        <v>1</v>
      </c>
      <c r="N145" s="241" t="s">
        <v>41</v>
      </c>
      <c r="O145" s="9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4" t="s">
        <v>150</v>
      </c>
      <c r="AT145" s="244" t="s">
        <v>146</v>
      </c>
      <c r="AU145" s="244" t="s">
        <v>86</v>
      </c>
      <c r="AY145" s="17" t="s">
        <v>143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7" t="s">
        <v>84</v>
      </c>
      <c r="BK145" s="245">
        <f>ROUND(I145*H145,2)</f>
        <v>0</v>
      </c>
      <c r="BL145" s="17" t="s">
        <v>150</v>
      </c>
      <c r="BM145" s="244" t="s">
        <v>488</v>
      </c>
    </row>
    <row r="146" s="13" customFormat="1">
      <c r="A146" s="13"/>
      <c r="B146" s="246"/>
      <c r="C146" s="247"/>
      <c r="D146" s="248" t="s">
        <v>185</v>
      </c>
      <c r="E146" s="249" t="s">
        <v>1</v>
      </c>
      <c r="F146" s="250" t="s">
        <v>176</v>
      </c>
      <c r="G146" s="247"/>
      <c r="H146" s="251">
        <v>8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185</v>
      </c>
      <c r="AU146" s="257" t="s">
        <v>86</v>
      </c>
      <c r="AV146" s="13" t="s">
        <v>86</v>
      </c>
      <c r="AW146" s="13" t="s">
        <v>32</v>
      </c>
      <c r="AX146" s="13" t="s">
        <v>76</v>
      </c>
      <c r="AY146" s="257" t="s">
        <v>143</v>
      </c>
    </row>
    <row r="147" s="14" customFormat="1">
      <c r="A147" s="14"/>
      <c r="B147" s="258"/>
      <c r="C147" s="259"/>
      <c r="D147" s="248" t="s">
        <v>185</v>
      </c>
      <c r="E147" s="260" t="s">
        <v>1</v>
      </c>
      <c r="F147" s="261" t="s">
        <v>188</v>
      </c>
      <c r="G147" s="259"/>
      <c r="H147" s="262">
        <v>8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8" t="s">
        <v>185</v>
      </c>
      <c r="AU147" s="268" t="s">
        <v>86</v>
      </c>
      <c r="AV147" s="14" t="s">
        <v>159</v>
      </c>
      <c r="AW147" s="14" t="s">
        <v>32</v>
      </c>
      <c r="AX147" s="14" t="s">
        <v>84</v>
      </c>
      <c r="AY147" s="268" t="s">
        <v>143</v>
      </c>
    </row>
    <row r="148" s="2" customFormat="1" ht="16.5" customHeight="1">
      <c r="A148" s="38"/>
      <c r="B148" s="39"/>
      <c r="C148" s="233" t="s">
        <v>189</v>
      </c>
      <c r="D148" s="233" t="s">
        <v>146</v>
      </c>
      <c r="E148" s="234" t="s">
        <v>190</v>
      </c>
      <c r="F148" s="235" t="s">
        <v>191</v>
      </c>
      <c r="G148" s="236" t="s">
        <v>149</v>
      </c>
      <c r="H148" s="237">
        <v>1</v>
      </c>
      <c r="I148" s="238"/>
      <c r="J148" s="239">
        <f>ROUND(I148*H148,2)</f>
        <v>0</v>
      </c>
      <c r="K148" s="235" t="s">
        <v>1</v>
      </c>
      <c r="L148" s="44"/>
      <c r="M148" s="240" t="s">
        <v>1</v>
      </c>
      <c r="N148" s="241" t="s">
        <v>41</v>
      </c>
      <c r="O148" s="91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4" t="s">
        <v>150</v>
      </c>
      <c r="AT148" s="244" t="s">
        <v>146</v>
      </c>
      <c r="AU148" s="244" t="s">
        <v>86</v>
      </c>
      <c r="AY148" s="17" t="s">
        <v>143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7" t="s">
        <v>84</v>
      </c>
      <c r="BK148" s="245">
        <f>ROUND(I148*H148,2)</f>
        <v>0</v>
      </c>
      <c r="BL148" s="17" t="s">
        <v>150</v>
      </c>
      <c r="BM148" s="244" t="s">
        <v>489</v>
      </c>
    </row>
    <row r="149" s="12" customFormat="1" ht="22.8" customHeight="1">
      <c r="A149" s="12"/>
      <c r="B149" s="217"/>
      <c r="C149" s="218"/>
      <c r="D149" s="219" t="s">
        <v>75</v>
      </c>
      <c r="E149" s="231" t="s">
        <v>193</v>
      </c>
      <c r="F149" s="231" t="s">
        <v>122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P150</f>
        <v>0</v>
      </c>
      <c r="Q149" s="225"/>
      <c r="R149" s="226">
        <f>R150</f>
        <v>0</v>
      </c>
      <c r="S149" s="225"/>
      <c r="T149" s="22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142</v>
      </c>
      <c r="AT149" s="229" t="s">
        <v>75</v>
      </c>
      <c r="AU149" s="229" t="s">
        <v>84</v>
      </c>
      <c r="AY149" s="228" t="s">
        <v>143</v>
      </c>
      <c r="BK149" s="230">
        <f>BK150</f>
        <v>0</v>
      </c>
    </row>
    <row r="150" s="2" customFormat="1" ht="16.5" customHeight="1">
      <c r="A150" s="38"/>
      <c r="B150" s="39"/>
      <c r="C150" s="233" t="s">
        <v>194</v>
      </c>
      <c r="D150" s="233" t="s">
        <v>146</v>
      </c>
      <c r="E150" s="234" t="s">
        <v>195</v>
      </c>
      <c r="F150" s="235" t="s">
        <v>196</v>
      </c>
      <c r="G150" s="236" t="s">
        <v>149</v>
      </c>
      <c r="H150" s="237">
        <v>1</v>
      </c>
      <c r="I150" s="238"/>
      <c r="J150" s="239">
        <f>ROUND(I150*H150,2)</f>
        <v>0</v>
      </c>
      <c r="K150" s="235" t="s">
        <v>1</v>
      </c>
      <c r="L150" s="44"/>
      <c r="M150" s="240" t="s">
        <v>1</v>
      </c>
      <c r="N150" s="241" t="s">
        <v>41</v>
      </c>
      <c r="O150" s="9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150</v>
      </c>
      <c r="AT150" s="244" t="s">
        <v>146</v>
      </c>
      <c r="AU150" s="244" t="s">
        <v>86</v>
      </c>
      <c r="AY150" s="17" t="s">
        <v>143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84</v>
      </c>
      <c r="BK150" s="245">
        <f>ROUND(I150*H150,2)</f>
        <v>0</v>
      </c>
      <c r="BL150" s="17" t="s">
        <v>150</v>
      </c>
      <c r="BM150" s="244" t="s">
        <v>490</v>
      </c>
    </row>
    <row r="151" s="12" customFormat="1" ht="22.8" customHeight="1">
      <c r="A151" s="12"/>
      <c r="B151" s="217"/>
      <c r="C151" s="218"/>
      <c r="D151" s="219" t="s">
        <v>75</v>
      </c>
      <c r="E151" s="231" t="s">
        <v>198</v>
      </c>
      <c r="F151" s="231" t="s">
        <v>123</v>
      </c>
      <c r="G151" s="218"/>
      <c r="H151" s="218"/>
      <c r="I151" s="221"/>
      <c r="J151" s="232">
        <f>BK151</f>
        <v>0</v>
      </c>
      <c r="K151" s="218"/>
      <c r="L151" s="223"/>
      <c r="M151" s="224"/>
      <c r="N151" s="225"/>
      <c r="O151" s="225"/>
      <c r="P151" s="226">
        <f>P152</f>
        <v>0</v>
      </c>
      <c r="Q151" s="225"/>
      <c r="R151" s="226">
        <f>R152</f>
        <v>0</v>
      </c>
      <c r="S151" s="225"/>
      <c r="T151" s="22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142</v>
      </c>
      <c r="AT151" s="229" t="s">
        <v>75</v>
      </c>
      <c r="AU151" s="229" t="s">
        <v>84</v>
      </c>
      <c r="AY151" s="228" t="s">
        <v>143</v>
      </c>
      <c r="BK151" s="230">
        <f>BK152</f>
        <v>0</v>
      </c>
    </row>
    <row r="152" s="2" customFormat="1" ht="33" customHeight="1">
      <c r="A152" s="38"/>
      <c r="B152" s="39"/>
      <c r="C152" s="233" t="s">
        <v>199</v>
      </c>
      <c r="D152" s="233" t="s">
        <v>146</v>
      </c>
      <c r="E152" s="234" t="s">
        <v>200</v>
      </c>
      <c r="F152" s="235" t="s">
        <v>201</v>
      </c>
      <c r="G152" s="236" t="s">
        <v>149</v>
      </c>
      <c r="H152" s="237">
        <v>1</v>
      </c>
      <c r="I152" s="238"/>
      <c r="J152" s="239">
        <f>ROUND(I152*H152,2)</f>
        <v>0</v>
      </c>
      <c r="K152" s="235" t="s">
        <v>1</v>
      </c>
      <c r="L152" s="44"/>
      <c r="M152" s="269" t="s">
        <v>1</v>
      </c>
      <c r="N152" s="270" t="s">
        <v>41</v>
      </c>
      <c r="O152" s="271"/>
      <c r="P152" s="272">
        <f>O152*H152</f>
        <v>0</v>
      </c>
      <c r="Q152" s="272">
        <v>0</v>
      </c>
      <c r="R152" s="272">
        <f>Q152*H152</f>
        <v>0</v>
      </c>
      <c r="S152" s="272">
        <v>0</v>
      </c>
      <c r="T152" s="27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4" t="s">
        <v>150</v>
      </c>
      <c r="AT152" s="244" t="s">
        <v>146</v>
      </c>
      <c r="AU152" s="244" t="s">
        <v>86</v>
      </c>
      <c r="AY152" s="17" t="s">
        <v>143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7" t="s">
        <v>84</v>
      </c>
      <c r="BK152" s="245">
        <f>ROUND(I152*H152,2)</f>
        <v>0</v>
      </c>
      <c r="BL152" s="17" t="s">
        <v>150</v>
      </c>
      <c r="BM152" s="244" t="s">
        <v>491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GpAtai49W6VncEaIiDMt+nW6IMQoHKeBgg0I1dAmbBSHp60Dp58qnMiriqBzv0OHk4X/vofDi6VQwGmWu418AQ==" hashValue="PclUJ/SEhrkAZJ19urX6dA5jVCooCNJzK6vfORbG4dthzo6Ba6AMQb4NCH8wAjeqdqB8mQEzFwemP2UYuAZtXg==" algorithmName="SHA-512" password="CC35"/>
  <autoFilter ref="C131:K152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492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J108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ROUND((SUM(BE108:BE115) + SUM(BE135:BE220)),  2)</f>
        <v>0</v>
      </c>
      <c r="G35" s="38"/>
      <c r="H35" s="38"/>
      <c r="I35" s="157">
        <v>0.20999999999999999</v>
      </c>
      <c r="J35" s="156">
        <f>ROUND(((SUM(BE108:BE115) + SUM(BE135:BE220))*I35),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ROUND((SUM(BF108:BF115) + SUM(BF135:BF220)),  2)</f>
        <v>0</v>
      </c>
      <c r="G36" s="38"/>
      <c r="H36" s="38"/>
      <c r="I36" s="157">
        <v>0.14999999999999999</v>
      </c>
      <c r="J36" s="156">
        <f>ROUND(((SUM(BF108:BF115) + SUM(BF135:BF220))*I36),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ROUND((SUM(BG108:BG115) + SUM(BG135:BG220)),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ROUND((SUM(BH108:BH115) + SUM(BH135:BH220)),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ROUND((SUM(BI108:BI115) + SUM(BI135:BI220)),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 xml:space="preserve">04 - SO 102 VPC č. C14- Polní cesta  C14 -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204</v>
      </c>
      <c r="E97" s="184"/>
      <c r="F97" s="184"/>
      <c r="G97" s="184"/>
      <c r="H97" s="184"/>
      <c r="I97" s="184"/>
      <c r="J97" s="185">
        <f>J136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205</v>
      </c>
      <c r="E98" s="190"/>
      <c r="F98" s="190"/>
      <c r="G98" s="190"/>
      <c r="H98" s="190"/>
      <c r="I98" s="190"/>
      <c r="J98" s="191">
        <f>J137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493</v>
      </c>
      <c r="E99" s="190"/>
      <c r="F99" s="190"/>
      <c r="G99" s="190"/>
      <c r="H99" s="190"/>
      <c r="I99" s="190"/>
      <c r="J99" s="191">
        <f>J159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494</v>
      </c>
      <c r="E100" s="190"/>
      <c r="F100" s="190"/>
      <c r="G100" s="190"/>
      <c r="H100" s="190"/>
      <c r="I100" s="190"/>
      <c r="J100" s="191">
        <f>J178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210</v>
      </c>
      <c r="E101" s="190"/>
      <c r="F101" s="190"/>
      <c r="G101" s="190"/>
      <c r="H101" s="190"/>
      <c r="I101" s="190"/>
      <c r="J101" s="191">
        <f>J205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495</v>
      </c>
      <c r="E102" s="190"/>
      <c r="F102" s="190"/>
      <c r="G102" s="190"/>
      <c r="H102" s="190"/>
      <c r="I102" s="190"/>
      <c r="J102" s="191">
        <f>J212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496</v>
      </c>
      <c r="E103" s="184"/>
      <c r="F103" s="184"/>
      <c r="G103" s="184"/>
      <c r="H103" s="184"/>
      <c r="I103" s="184"/>
      <c r="J103" s="185">
        <f>J214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7"/>
      <c r="C104" s="188"/>
      <c r="D104" s="189" t="s">
        <v>497</v>
      </c>
      <c r="E104" s="190"/>
      <c r="F104" s="190"/>
      <c r="G104" s="190"/>
      <c r="H104" s="190"/>
      <c r="I104" s="190"/>
      <c r="J104" s="191">
        <f>J215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498</v>
      </c>
      <c r="E105" s="190"/>
      <c r="F105" s="190"/>
      <c r="G105" s="190"/>
      <c r="H105" s="190"/>
      <c r="I105" s="190"/>
      <c r="J105" s="191">
        <f>J219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9.28" customHeight="1">
      <c r="A108" s="38"/>
      <c r="B108" s="39"/>
      <c r="C108" s="180" t="s">
        <v>118</v>
      </c>
      <c r="D108" s="40"/>
      <c r="E108" s="40"/>
      <c r="F108" s="40"/>
      <c r="G108" s="40"/>
      <c r="H108" s="40"/>
      <c r="I108" s="40"/>
      <c r="J108" s="193">
        <f>ROUND(J109 + J110 + J111 + J112 + J113 + J114,2)</f>
        <v>0</v>
      </c>
      <c r="K108" s="40"/>
      <c r="L108" s="63"/>
      <c r="N108" s="194" t="s">
        <v>40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8" customHeight="1">
      <c r="A109" s="38"/>
      <c r="B109" s="39"/>
      <c r="C109" s="40"/>
      <c r="D109" s="195" t="s">
        <v>119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121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5" t="s">
        <v>122</v>
      </c>
      <c r="E111" s="196"/>
      <c r="F111" s="196"/>
      <c r="G111" s="40"/>
      <c r="H111" s="40"/>
      <c r="I111" s="40"/>
      <c r="J111" s="197"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120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 ht="18" customHeight="1">
      <c r="A112" s="38"/>
      <c r="B112" s="39"/>
      <c r="C112" s="40"/>
      <c r="D112" s="195" t="s">
        <v>123</v>
      </c>
      <c r="E112" s="196"/>
      <c r="F112" s="196"/>
      <c r="G112" s="40"/>
      <c r="H112" s="40"/>
      <c r="I112" s="40"/>
      <c r="J112" s="197">
        <v>0</v>
      </c>
      <c r="K112" s="40"/>
      <c r="L112" s="198"/>
      <c r="M112" s="199"/>
      <c r="N112" s="200" t="s">
        <v>41</v>
      </c>
      <c r="O112" s="199"/>
      <c r="P112" s="199"/>
      <c r="Q112" s="199"/>
      <c r="R112" s="199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202" t="s">
        <v>120</v>
      </c>
      <c r="AZ112" s="199"/>
      <c r="BA112" s="199"/>
      <c r="BB112" s="199"/>
      <c r="BC112" s="199"/>
      <c r="BD112" s="199"/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02" t="s">
        <v>84</v>
      </c>
      <c r="BK112" s="199"/>
      <c r="BL112" s="199"/>
      <c r="BM112" s="199"/>
    </row>
    <row r="113" s="2" customFormat="1" ht="18" customHeight="1">
      <c r="A113" s="38"/>
      <c r="B113" s="39"/>
      <c r="C113" s="40"/>
      <c r="D113" s="195" t="s">
        <v>124</v>
      </c>
      <c r="E113" s="196"/>
      <c r="F113" s="196"/>
      <c r="G113" s="40"/>
      <c r="H113" s="40"/>
      <c r="I113" s="40"/>
      <c r="J113" s="197">
        <v>0</v>
      </c>
      <c r="K113" s="40"/>
      <c r="L113" s="198"/>
      <c r="M113" s="199"/>
      <c r="N113" s="200" t="s">
        <v>41</v>
      </c>
      <c r="O113" s="199"/>
      <c r="P113" s="199"/>
      <c r="Q113" s="199"/>
      <c r="R113" s="199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202" t="s">
        <v>120</v>
      </c>
      <c r="AZ113" s="199"/>
      <c r="BA113" s="199"/>
      <c r="BB113" s="199"/>
      <c r="BC113" s="199"/>
      <c r="BD113" s="199"/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02" t="s">
        <v>84</v>
      </c>
      <c r="BK113" s="199"/>
      <c r="BL113" s="199"/>
      <c r="BM113" s="199"/>
    </row>
    <row r="114" s="2" customFormat="1" ht="18" customHeight="1">
      <c r="A114" s="38"/>
      <c r="B114" s="39"/>
      <c r="C114" s="40"/>
      <c r="D114" s="196" t="s">
        <v>125</v>
      </c>
      <c r="E114" s="40"/>
      <c r="F114" s="40"/>
      <c r="G114" s="40"/>
      <c r="H114" s="40"/>
      <c r="I114" s="40"/>
      <c r="J114" s="197">
        <f>ROUND(J30*T114,2)</f>
        <v>0</v>
      </c>
      <c r="K114" s="40"/>
      <c r="L114" s="198"/>
      <c r="M114" s="199"/>
      <c r="N114" s="200" t="s">
        <v>41</v>
      </c>
      <c r="O114" s="199"/>
      <c r="P114" s="199"/>
      <c r="Q114" s="199"/>
      <c r="R114" s="199"/>
      <c r="S114" s="201"/>
      <c r="T114" s="201"/>
      <c r="U114" s="201"/>
      <c r="V114" s="201"/>
      <c r="W114" s="201"/>
      <c r="X114" s="201"/>
      <c r="Y114" s="201"/>
      <c r="Z114" s="201"/>
      <c r="AA114" s="201"/>
      <c r="AB114" s="201"/>
      <c r="AC114" s="201"/>
      <c r="AD114" s="201"/>
      <c r="AE114" s="201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202" t="s">
        <v>126</v>
      </c>
      <c r="AZ114" s="199"/>
      <c r="BA114" s="199"/>
      <c r="BB114" s="199"/>
      <c r="BC114" s="199"/>
      <c r="BD114" s="199"/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02" t="s">
        <v>84</v>
      </c>
      <c r="BK114" s="199"/>
      <c r="BL114" s="199"/>
      <c r="BM114" s="199"/>
    </row>
    <row r="115" s="2" customForma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9.28" customHeight="1">
      <c r="A116" s="38"/>
      <c r="B116" s="39"/>
      <c r="C116" s="204" t="s">
        <v>127</v>
      </c>
      <c r="D116" s="178"/>
      <c r="E116" s="178"/>
      <c r="F116" s="178"/>
      <c r="G116" s="178"/>
      <c r="H116" s="178"/>
      <c r="I116" s="178"/>
      <c r="J116" s="205">
        <f>ROUND(J96+J108,2)</f>
        <v>0</v>
      </c>
      <c r="K116" s="178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6" t="str">
        <f>E7</f>
        <v>Polní cesty C6, C14 a C15 v k.ú. Nákří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103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40"/>
      <c r="D127" s="40"/>
      <c r="E127" s="76" t="str">
        <f>E9</f>
        <v xml:space="preserve">04 - SO 102 VPC č. C14- Polní cesta  C14 - stavební část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>k.ú. Nákří</v>
      </c>
      <c r="G129" s="40"/>
      <c r="H129" s="40"/>
      <c r="I129" s="32" t="s">
        <v>22</v>
      </c>
      <c r="J129" s="79" t="str">
        <f>IF(J12="","",J12)</f>
        <v>10. 1. 2022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>Státní pozemkový úřad, Rudolfovská tř.493/80,ČB</v>
      </c>
      <c r="G131" s="40"/>
      <c r="H131" s="40"/>
      <c r="I131" s="32" t="s">
        <v>30</v>
      </c>
      <c r="J131" s="36" t="str">
        <f>E21</f>
        <v>Ing. Josef Sauko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IF(E18="","",E18)</f>
        <v>Vyplň údaj</v>
      </c>
      <c r="G132" s="40"/>
      <c r="H132" s="40"/>
      <c r="I132" s="32" t="s">
        <v>33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6"/>
      <c r="B134" s="207"/>
      <c r="C134" s="208" t="s">
        <v>129</v>
      </c>
      <c r="D134" s="209" t="s">
        <v>61</v>
      </c>
      <c r="E134" s="209" t="s">
        <v>57</v>
      </c>
      <c r="F134" s="209" t="s">
        <v>58</v>
      </c>
      <c r="G134" s="209" t="s">
        <v>130</v>
      </c>
      <c r="H134" s="209" t="s">
        <v>131</v>
      </c>
      <c r="I134" s="209" t="s">
        <v>132</v>
      </c>
      <c r="J134" s="209" t="s">
        <v>109</v>
      </c>
      <c r="K134" s="210" t="s">
        <v>133</v>
      </c>
      <c r="L134" s="211"/>
      <c r="M134" s="100" t="s">
        <v>1</v>
      </c>
      <c r="N134" s="101" t="s">
        <v>40</v>
      </c>
      <c r="O134" s="101" t="s">
        <v>134</v>
      </c>
      <c r="P134" s="101" t="s">
        <v>135</v>
      </c>
      <c r="Q134" s="101" t="s">
        <v>136</v>
      </c>
      <c r="R134" s="101" t="s">
        <v>137</v>
      </c>
      <c r="S134" s="101" t="s">
        <v>138</v>
      </c>
      <c r="T134" s="102" t="s">
        <v>139</v>
      </c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</row>
    <row r="135" s="2" customFormat="1" ht="22.8" customHeight="1">
      <c r="A135" s="38"/>
      <c r="B135" s="39"/>
      <c r="C135" s="107" t="s">
        <v>140</v>
      </c>
      <c r="D135" s="40"/>
      <c r="E135" s="40"/>
      <c r="F135" s="40"/>
      <c r="G135" s="40"/>
      <c r="H135" s="40"/>
      <c r="I135" s="40"/>
      <c r="J135" s="212">
        <f>BK135</f>
        <v>0</v>
      </c>
      <c r="K135" s="40"/>
      <c r="L135" s="44"/>
      <c r="M135" s="103"/>
      <c r="N135" s="213"/>
      <c r="O135" s="104"/>
      <c r="P135" s="214">
        <f>P136+P214</f>
        <v>0</v>
      </c>
      <c r="Q135" s="104"/>
      <c r="R135" s="214">
        <f>R136+R214</f>
        <v>2908.8589339999999</v>
      </c>
      <c r="S135" s="104"/>
      <c r="T135" s="215">
        <f>T136+T214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111</v>
      </c>
      <c r="BK135" s="216">
        <f>BK136+BK214</f>
        <v>0</v>
      </c>
    </row>
    <row r="136" s="12" customFormat="1" ht="25.92" customHeight="1">
      <c r="A136" s="12"/>
      <c r="B136" s="217"/>
      <c r="C136" s="218"/>
      <c r="D136" s="219" t="s">
        <v>75</v>
      </c>
      <c r="E136" s="220" t="s">
        <v>213</v>
      </c>
      <c r="F136" s="220" t="s">
        <v>214</v>
      </c>
      <c r="G136" s="218"/>
      <c r="H136" s="218"/>
      <c r="I136" s="221"/>
      <c r="J136" s="222">
        <f>BK136</f>
        <v>0</v>
      </c>
      <c r="K136" s="218"/>
      <c r="L136" s="223"/>
      <c r="M136" s="224"/>
      <c r="N136" s="225"/>
      <c r="O136" s="225"/>
      <c r="P136" s="226">
        <f>P137+P159+P178+P205+P212</f>
        <v>0</v>
      </c>
      <c r="Q136" s="225"/>
      <c r="R136" s="226">
        <f>R137+R159+R178+R205+R212</f>
        <v>2908.8469999999998</v>
      </c>
      <c r="S136" s="225"/>
      <c r="T136" s="227">
        <f>T137+T159+T178+T205+T212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84</v>
      </c>
      <c r="AT136" s="229" t="s">
        <v>75</v>
      </c>
      <c r="AU136" s="229" t="s">
        <v>76</v>
      </c>
      <c r="AY136" s="228" t="s">
        <v>143</v>
      </c>
      <c r="BK136" s="230">
        <f>BK137+BK159+BK178+BK205+BK212</f>
        <v>0</v>
      </c>
    </row>
    <row r="137" s="12" customFormat="1" ht="22.8" customHeight="1">
      <c r="A137" s="12"/>
      <c r="B137" s="217"/>
      <c r="C137" s="218"/>
      <c r="D137" s="219" t="s">
        <v>75</v>
      </c>
      <c r="E137" s="231" t="s">
        <v>84</v>
      </c>
      <c r="F137" s="231" t="s">
        <v>215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SUM(P138:P158)</f>
        <v>0</v>
      </c>
      <c r="Q137" s="225"/>
      <c r="R137" s="226">
        <f>SUM(R138:R158)</f>
        <v>0</v>
      </c>
      <c r="S137" s="225"/>
      <c r="T137" s="227">
        <f>SUM(T138:T158)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84</v>
      </c>
      <c r="AT137" s="229" t="s">
        <v>75</v>
      </c>
      <c r="AU137" s="229" t="s">
        <v>84</v>
      </c>
      <c r="AY137" s="228" t="s">
        <v>143</v>
      </c>
      <c r="BK137" s="230">
        <f>SUM(BK138:BK158)</f>
        <v>0</v>
      </c>
    </row>
    <row r="138" s="2" customFormat="1" ht="24.15" customHeight="1">
      <c r="A138" s="38"/>
      <c r="B138" s="39"/>
      <c r="C138" s="233" t="s">
        <v>84</v>
      </c>
      <c r="D138" s="233" t="s">
        <v>146</v>
      </c>
      <c r="E138" s="234" t="s">
        <v>499</v>
      </c>
      <c r="F138" s="235" t="s">
        <v>500</v>
      </c>
      <c r="G138" s="236" t="s">
        <v>265</v>
      </c>
      <c r="H138" s="237">
        <v>3</v>
      </c>
      <c r="I138" s="238"/>
      <c r="J138" s="239">
        <f>ROUND(I138*H138,2)</f>
        <v>0</v>
      </c>
      <c r="K138" s="235" t="s">
        <v>219</v>
      </c>
      <c r="L138" s="44"/>
      <c r="M138" s="240" t="s">
        <v>1</v>
      </c>
      <c r="N138" s="241" t="s">
        <v>41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159</v>
      </c>
      <c r="AT138" s="244" t="s">
        <v>146</v>
      </c>
      <c r="AU138" s="244" t="s">
        <v>86</v>
      </c>
      <c r="AY138" s="17" t="s">
        <v>143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84</v>
      </c>
      <c r="BK138" s="245">
        <f>ROUND(I138*H138,2)</f>
        <v>0</v>
      </c>
      <c r="BL138" s="17" t="s">
        <v>159</v>
      </c>
      <c r="BM138" s="244" t="s">
        <v>501</v>
      </c>
    </row>
    <row r="139" s="2" customFormat="1" ht="16.5" customHeight="1">
      <c r="A139" s="38"/>
      <c r="B139" s="39"/>
      <c r="C139" s="233" t="s">
        <v>86</v>
      </c>
      <c r="D139" s="233" t="s">
        <v>146</v>
      </c>
      <c r="E139" s="234" t="s">
        <v>502</v>
      </c>
      <c r="F139" s="235" t="s">
        <v>503</v>
      </c>
      <c r="G139" s="236" t="s">
        <v>265</v>
      </c>
      <c r="H139" s="237">
        <v>3</v>
      </c>
      <c r="I139" s="238"/>
      <c r="J139" s="239">
        <f>ROUND(I139*H139,2)</f>
        <v>0</v>
      </c>
      <c r="K139" s="235" t="s">
        <v>219</v>
      </c>
      <c r="L139" s="44"/>
      <c r="M139" s="240" t="s">
        <v>1</v>
      </c>
      <c r="N139" s="241" t="s">
        <v>41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159</v>
      </c>
      <c r="AT139" s="244" t="s">
        <v>146</v>
      </c>
      <c r="AU139" s="244" t="s">
        <v>86</v>
      </c>
      <c r="AY139" s="17" t="s">
        <v>143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84</v>
      </c>
      <c r="BK139" s="245">
        <f>ROUND(I139*H139,2)</f>
        <v>0</v>
      </c>
      <c r="BL139" s="17" t="s">
        <v>159</v>
      </c>
      <c r="BM139" s="244" t="s">
        <v>504</v>
      </c>
    </row>
    <row r="140" s="2" customFormat="1" ht="33" customHeight="1">
      <c r="A140" s="38"/>
      <c r="B140" s="39"/>
      <c r="C140" s="233" t="s">
        <v>155</v>
      </c>
      <c r="D140" s="233" t="s">
        <v>146</v>
      </c>
      <c r="E140" s="234" t="s">
        <v>216</v>
      </c>
      <c r="F140" s="235" t="s">
        <v>217</v>
      </c>
      <c r="G140" s="236" t="s">
        <v>218</v>
      </c>
      <c r="H140" s="237">
        <v>240</v>
      </c>
      <c r="I140" s="238"/>
      <c r="J140" s="239">
        <f>ROUND(I140*H140,2)</f>
        <v>0</v>
      </c>
      <c r="K140" s="235" t="s">
        <v>219</v>
      </c>
      <c r="L140" s="44"/>
      <c r="M140" s="240" t="s">
        <v>1</v>
      </c>
      <c r="N140" s="241" t="s">
        <v>41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159</v>
      </c>
      <c r="AT140" s="244" t="s">
        <v>146</v>
      </c>
      <c r="AU140" s="244" t="s">
        <v>86</v>
      </c>
      <c r="AY140" s="17" t="s">
        <v>143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84</v>
      </c>
      <c r="BK140" s="245">
        <f>ROUND(I140*H140,2)</f>
        <v>0</v>
      </c>
      <c r="BL140" s="17" t="s">
        <v>159</v>
      </c>
      <c r="BM140" s="244" t="s">
        <v>505</v>
      </c>
    </row>
    <row r="141" s="13" customFormat="1">
      <c r="A141" s="13"/>
      <c r="B141" s="246"/>
      <c r="C141" s="247"/>
      <c r="D141" s="248" t="s">
        <v>185</v>
      </c>
      <c r="E141" s="249" t="s">
        <v>1</v>
      </c>
      <c r="F141" s="250" t="s">
        <v>506</v>
      </c>
      <c r="G141" s="247"/>
      <c r="H141" s="251">
        <v>240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185</v>
      </c>
      <c r="AU141" s="257" t="s">
        <v>86</v>
      </c>
      <c r="AV141" s="13" t="s">
        <v>86</v>
      </c>
      <c r="AW141" s="13" t="s">
        <v>32</v>
      </c>
      <c r="AX141" s="13" t="s">
        <v>84</v>
      </c>
      <c r="AY141" s="257" t="s">
        <v>143</v>
      </c>
    </row>
    <row r="142" s="2" customFormat="1" ht="33" customHeight="1">
      <c r="A142" s="38"/>
      <c r="B142" s="39"/>
      <c r="C142" s="233" t="s">
        <v>159</v>
      </c>
      <c r="D142" s="233" t="s">
        <v>146</v>
      </c>
      <c r="E142" s="234" t="s">
        <v>222</v>
      </c>
      <c r="F142" s="235" t="s">
        <v>223</v>
      </c>
      <c r="G142" s="236" t="s">
        <v>218</v>
      </c>
      <c r="H142" s="237">
        <v>1460</v>
      </c>
      <c r="I142" s="238"/>
      <c r="J142" s="239">
        <f>ROUND(I142*H142,2)</f>
        <v>0</v>
      </c>
      <c r="K142" s="235" t="s">
        <v>219</v>
      </c>
      <c r="L142" s="44"/>
      <c r="M142" s="240" t="s">
        <v>1</v>
      </c>
      <c r="N142" s="241" t="s">
        <v>41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159</v>
      </c>
      <c r="AT142" s="244" t="s">
        <v>146</v>
      </c>
      <c r="AU142" s="244" t="s">
        <v>86</v>
      </c>
      <c r="AY142" s="17" t="s">
        <v>143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84</v>
      </c>
      <c r="BK142" s="245">
        <f>ROUND(I142*H142,2)</f>
        <v>0</v>
      </c>
      <c r="BL142" s="17" t="s">
        <v>159</v>
      </c>
      <c r="BM142" s="244" t="s">
        <v>507</v>
      </c>
    </row>
    <row r="143" s="13" customFormat="1">
      <c r="A143" s="13"/>
      <c r="B143" s="246"/>
      <c r="C143" s="247"/>
      <c r="D143" s="248" t="s">
        <v>185</v>
      </c>
      <c r="E143" s="249" t="s">
        <v>1</v>
      </c>
      <c r="F143" s="250" t="s">
        <v>508</v>
      </c>
      <c r="G143" s="247"/>
      <c r="H143" s="251">
        <v>560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185</v>
      </c>
      <c r="AU143" s="257" t="s">
        <v>86</v>
      </c>
      <c r="AV143" s="13" t="s">
        <v>86</v>
      </c>
      <c r="AW143" s="13" t="s">
        <v>32</v>
      </c>
      <c r="AX143" s="13" t="s">
        <v>76</v>
      </c>
      <c r="AY143" s="257" t="s">
        <v>143</v>
      </c>
    </row>
    <row r="144" s="13" customFormat="1">
      <c r="A144" s="13"/>
      <c r="B144" s="246"/>
      <c r="C144" s="247"/>
      <c r="D144" s="248" t="s">
        <v>185</v>
      </c>
      <c r="E144" s="249" t="s">
        <v>1</v>
      </c>
      <c r="F144" s="250" t="s">
        <v>509</v>
      </c>
      <c r="G144" s="247"/>
      <c r="H144" s="251">
        <v>900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185</v>
      </c>
      <c r="AU144" s="257" t="s">
        <v>86</v>
      </c>
      <c r="AV144" s="13" t="s">
        <v>86</v>
      </c>
      <c r="AW144" s="13" t="s">
        <v>32</v>
      </c>
      <c r="AX144" s="13" t="s">
        <v>76</v>
      </c>
      <c r="AY144" s="257" t="s">
        <v>143</v>
      </c>
    </row>
    <row r="145" s="14" customFormat="1">
      <c r="A145" s="14"/>
      <c r="B145" s="258"/>
      <c r="C145" s="259"/>
      <c r="D145" s="248" t="s">
        <v>185</v>
      </c>
      <c r="E145" s="260" t="s">
        <v>1</v>
      </c>
      <c r="F145" s="261" t="s">
        <v>188</v>
      </c>
      <c r="G145" s="259"/>
      <c r="H145" s="262">
        <v>1460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8" t="s">
        <v>185</v>
      </c>
      <c r="AU145" s="268" t="s">
        <v>86</v>
      </c>
      <c r="AV145" s="14" t="s">
        <v>159</v>
      </c>
      <c r="AW145" s="14" t="s">
        <v>32</v>
      </c>
      <c r="AX145" s="14" t="s">
        <v>84</v>
      </c>
      <c r="AY145" s="268" t="s">
        <v>143</v>
      </c>
    </row>
    <row r="146" s="2" customFormat="1" ht="37.8" customHeight="1">
      <c r="A146" s="38"/>
      <c r="B146" s="39"/>
      <c r="C146" s="233" t="s">
        <v>142</v>
      </c>
      <c r="D146" s="233" t="s">
        <v>146</v>
      </c>
      <c r="E146" s="234" t="s">
        <v>230</v>
      </c>
      <c r="F146" s="235" t="s">
        <v>231</v>
      </c>
      <c r="G146" s="236" t="s">
        <v>218</v>
      </c>
      <c r="H146" s="237">
        <v>1700</v>
      </c>
      <c r="I146" s="238"/>
      <c r="J146" s="239">
        <f>ROUND(I146*H146,2)</f>
        <v>0</v>
      </c>
      <c r="K146" s="235" t="s">
        <v>219</v>
      </c>
      <c r="L146" s="44"/>
      <c r="M146" s="240" t="s">
        <v>1</v>
      </c>
      <c r="N146" s="241" t="s">
        <v>41</v>
      </c>
      <c r="O146" s="91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4" t="s">
        <v>159</v>
      </c>
      <c r="AT146" s="244" t="s">
        <v>146</v>
      </c>
      <c r="AU146" s="244" t="s">
        <v>86</v>
      </c>
      <c r="AY146" s="17" t="s">
        <v>143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7" t="s">
        <v>84</v>
      </c>
      <c r="BK146" s="245">
        <f>ROUND(I146*H146,2)</f>
        <v>0</v>
      </c>
      <c r="BL146" s="17" t="s">
        <v>159</v>
      </c>
      <c r="BM146" s="244" t="s">
        <v>330</v>
      </c>
    </row>
    <row r="147" s="13" customFormat="1">
      <c r="A147" s="13"/>
      <c r="B147" s="246"/>
      <c r="C147" s="247"/>
      <c r="D147" s="248" t="s">
        <v>185</v>
      </c>
      <c r="E147" s="249" t="s">
        <v>1</v>
      </c>
      <c r="F147" s="250" t="s">
        <v>510</v>
      </c>
      <c r="G147" s="247"/>
      <c r="H147" s="251">
        <v>800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185</v>
      </c>
      <c r="AU147" s="257" t="s">
        <v>86</v>
      </c>
      <c r="AV147" s="13" t="s">
        <v>86</v>
      </c>
      <c r="AW147" s="13" t="s">
        <v>32</v>
      </c>
      <c r="AX147" s="13" t="s">
        <v>76</v>
      </c>
      <c r="AY147" s="257" t="s">
        <v>143</v>
      </c>
    </row>
    <row r="148" s="13" customFormat="1">
      <c r="A148" s="13"/>
      <c r="B148" s="246"/>
      <c r="C148" s="247"/>
      <c r="D148" s="248" t="s">
        <v>185</v>
      </c>
      <c r="E148" s="249" t="s">
        <v>1</v>
      </c>
      <c r="F148" s="250" t="s">
        <v>511</v>
      </c>
      <c r="G148" s="247"/>
      <c r="H148" s="251">
        <v>900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185</v>
      </c>
      <c r="AU148" s="257" t="s">
        <v>86</v>
      </c>
      <c r="AV148" s="13" t="s">
        <v>86</v>
      </c>
      <c r="AW148" s="13" t="s">
        <v>32</v>
      </c>
      <c r="AX148" s="13" t="s">
        <v>76</v>
      </c>
      <c r="AY148" s="257" t="s">
        <v>143</v>
      </c>
    </row>
    <row r="149" s="14" customFormat="1">
      <c r="A149" s="14"/>
      <c r="B149" s="258"/>
      <c r="C149" s="259"/>
      <c r="D149" s="248" t="s">
        <v>185</v>
      </c>
      <c r="E149" s="260" t="s">
        <v>1</v>
      </c>
      <c r="F149" s="261" t="s">
        <v>188</v>
      </c>
      <c r="G149" s="259"/>
      <c r="H149" s="262">
        <v>1700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185</v>
      </c>
      <c r="AU149" s="268" t="s">
        <v>86</v>
      </c>
      <c r="AV149" s="14" t="s">
        <v>159</v>
      </c>
      <c r="AW149" s="14" t="s">
        <v>32</v>
      </c>
      <c r="AX149" s="14" t="s">
        <v>84</v>
      </c>
      <c r="AY149" s="268" t="s">
        <v>143</v>
      </c>
    </row>
    <row r="150" s="2" customFormat="1" ht="16.5" customHeight="1">
      <c r="A150" s="38"/>
      <c r="B150" s="39"/>
      <c r="C150" s="233" t="s">
        <v>166</v>
      </c>
      <c r="D150" s="233" t="s">
        <v>146</v>
      </c>
      <c r="E150" s="234" t="s">
        <v>251</v>
      </c>
      <c r="F150" s="235" t="s">
        <v>252</v>
      </c>
      <c r="G150" s="236" t="s">
        <v>218</v>
      </c>
      <c r="H150" s="237">
        <v>1700</v>
      </c>
      <c r="I150" s="238"/>
      <c r="J150" s="239">
        <f>ROUND(I150*H150,2)</f>
        <v>0</v>
      </c>
      <c r="K150" s="235" t="s">
        <v>219</v>
      </c>
      <c r="L150" s="44"/>
      <c r="M150" s="240" t="s">
        <v>1</v>
      </c>
      <c r="N150" s="241" t="s">
        <v>41</v>
      </c>
      <c r="O150" s="9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159</v>
      </c>
      <c r="AT150" s="244" t="s">
        <v>146</v>
      </c>
      <c r="AU150" s="244" t="s">
        <v>86</v>
      </c>
      <c r="AY150" s="17" t="s">
        <v>143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84</v>
      </c>
      <c r="BK150" s="245">
        <f>ROUND(I150*H150,2)</f>
        <v>0</v>
      </c>
      <c r="BL150" s="17" t="s">
        <v>159</v>
      </c>
      <c r="BM150" s="244" t="s">
        <v>340</v>
      </c>
    </row>
    <row r="151" s="13" customFormat="1">
      <c r="A151" s="13"/>
      <c r="B151" s="246"/>
      <c r="C151" s="247"/>
      <c r="D151" s="248" t="s">
        <v>185</v>
      </c>
      <c r="E151" s="249" t="s">
        <v>1</v>
      </c>
      <c r="F151" s="250" t="s">
        <v>510</v>
      </c>
      <c r="G151" s="247"/>
      <c r="H151" s="251">
        <v>800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185</v>
      </c>
      <c r="AU151" s="257" t="s">
        <v>86</v>
      </c>
      <c r="AV151" s="13" t="s">
        <v>86</v>
      </c>
      <c r="AW151" s="13" t="s">
        <v>32</v>
      </c>
      <c r="AX151" s="13" t="s">
        <v>76</v>
      </c>
      <c r="AY151" s="257" t="s">
        <v>143</v>
      </c>
    </row>
    <row r="152" s="13" customFormat="1">
      <c r="A152" s="13"/>
      <c r="B152" s="246"/>
      <c r="C152" s="247"/>
      <c r="D152" s="248" t="s">
        <v>185</v>
      </c>
      <c r="E152" s="249" t="s">
        <v>1</v>
      </c>
      <c r="F152" s="250" t="s">
        <v>511</v>
      </c>
      <c r="G152" s="247"/>
      <c r="H152" s="251">
        <v>900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185</v>
      </c>
      <c r="AU152" s="257" t="s">
        <v>86</v>
      </c>
      <c r="AV152" s="13" t="s">
        <v>86</v>
      </c>
      <c r="AW152" s="13" t="s">
        <v>32</v>
      </c>
      <c r="AX152" s="13" t="s">
        <v>76</v>
      </c>
      <c r="AY152" s="257" t="s">
        <v>143</v>
      </c>
    </row>
    <row r="153" s="14" customFormat="1">
      <c r="A153" s="14"/>
      <c r="B153" s="258"/>
      <c r="C153" s="259"/>
      <c r="D153" s="248" t="s">
        <v>185</v>
      </c>
      <c r="E153" s="260" t="s">
        <v>1</v>
      </c>
      <c r="F153" s="261" t="s">
        <v>188</v>
      </c>
      <c r="G153" s="259"/>
      <c r="H153" s="262">
        <v>1700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185</v>
      </c>
      <c r="AU153" s="268" t="s">
        <v>86</v>
      </c>
      <c r="AV153" s="14" t="s">
        <v>159</v>
      </c>
      <c r="AW153" s="14" t="s">
        <v>32</v>
      </c>
      <c r="AX153" s="14" t="s">
        <v>84</v>
      </c>
      <c r="AY153" s="268" t="s">
        <v>143</v>
      </c>
    </row>
    <row r="154" s="2" customFormat="1" ht="33" customHeight="1">
      <c r="A154" s="38"/>
      <c r="B154" s="39"/>
      <c r="C154" s="233" t="s">
        <v>171</v>
      </c>
      <c r="D154" s="233" t="s">
        <v>146</v>
      </c>
      <c r="E154" s="234" t="s">
        <v>247</v>
      </c>
      <c r="F154" s="235" t="s">
        <v>248</v>
      </c>
      <c r="G154" s="236" t="s">
        <v>244</v>
      </c>
      <c r="H154" s="237">
        <v>3400</v>
      </c>
      <c r="I154" s="238"/>
      <c r="J154" s="239">
        <f>ROUND(I154*H154,2)</f>
        <v>0</v>
      </c>
      <c r="K154" s="235" t="s">
        <v>219</v>
      </c>
      <c r="L154" s="44"/>
      <c r="M154" s="240" t="s">
        <v>1</v>
      </c>
      <c r="N154" s="241" t="s">
        <v>41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159</v>
      </c>
      <c r="AT154" s="244" t="s">
        <v>146</v>
      </c>
      <c r="AU154" s="244" t="s">
        <v>86</v>
      </c>
      <c r="AY154" s="17" t="s">
        <v>143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84</v>
      </c>
      <c r="BK154" s="245">
        <f>ROUND(I154*H154,2)</f>
        <v>0</v>
      </c>
      <c r="BL154" s="17" t="s">
        <v>159</v>
      </c>
      <c r="BM154" s="244" t="s">
        <v>348</v>
      </c>
    </row>
    <row r="155" s="13" customFormat="1">
      <c r="A155" s="13"/>
      <c r="B155" s="246"/>
      <c r="C155" s="247"/>
      <c r="D155" s="248" t="s">
        <v>185</v>
      </c>
      <c r="E155" s="249" t="s">
        <v>1</v>
      </c>
      <c r="F155" s="250" t="s">
        <v>510</v>
      </c>
      <c r="G155" s="247"/>
      <c r="H155" s="251">
        <v>800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185</v>
      </c>
      <c r="AU155" s="257" t="s">
        <v>86</v>
      </c>
      <c r="AV155" s="13" t="s">
        <v>86</v>
      </c>
      <c r="AW155" s="13" t="s">
        <v>32</v>
      </c>
      <c r="AX155" s="13" t="s">
        <v>76</v>
      </c>
      <c r="AY155" s="257" t="s">
        <v>143</v>
      </c>
    </row>
    <row r="156" s="13" customFormat="1">
      <c r="A156" s="13"/>
      <c r="B156" s="246"/>
      <c r="C156" s="247"/>
      <c r="D156" s="248" t="s">
        <v>185</v>
      </c>
      <c r="E156" s="249" t="s">
        <v>1</v>
      </c>
      <c r="F156" s="250" t="s">
        <v>511</v>
      </c>
      <c r="G156" s="247"/>
      <c r="H156" s="251">
        <v>900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185</v>
      </c>
      <c r="AU156" s="257" t="s">
        <v>86</v>
      </c>
      <c r="AV156" s="13" t="s">
        <v>86</v>
      </c>
      <c r="AW156" s="13" t="s">
        <v>32</v>
      </c>
      <c r="AX156" s="13" t="s">
        <v>76</v>
      </c>
      <c r="AY156" s="257" t="s">
        <v>143</v>
      </c>
    </row>
    <row r="157" s="15" customFormat="1">
      <c r="A157" s="15"/>
      <c r="B157" s="284"/>
      <c r="C157" s="285"/>
      <c r="D157" s="248" t="s">
        <v>185</v>
      </c>
      <c r="E157" s="286" t="s">
        <v>1</v>
      </c>
      <c r="F157" s="287" t="s">
        <v>512</v>
      </c>
      <c r="G157" s="285"/>
      <c r="H157" s="288">
        <v>1700</v>
      </c>
      <c r="I157" s="289"/>
      <c r="J157" s="285"/>
      <c r="K157" s="285"/>
      <c r="L157" s="290"/>
      <c r="M157" s="291"/>
      <c r="N157" s="292"/>
      <c r="O157" s="292"/>
      <c r="P157" s="292"/>
      <c r="Q157" s="292"/>
      <c r="R157" s="292"/>
      <c r="S157" s="292"/>
      <c r="T157" s="29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4" t="s">
        <v>185</v>
      </c>
      <c r="AU157" s="294" t="s">
        <v>86</v>
      </c>
      <c r="AV157" s="15" t="s">
        <v>155</v>
      </c>
      <c r="AW157" s="15" t="s">
        <v>32</v>
      </c>
      <c r="AX157" s="15" t="s">
        <v>76</v>
      </c>
      <c r="AY157" s="294" t="s">
        <v>143</v>
      </c>
    </row>
    <row r="158" s="13" customFormat="1">
      <c r="A158" s="13"/>
      <c r="B158" s="246"/>
      <c r="C158" s="247"/>
      <c r="D158" s="248" t="s">
        <v>185</v>
      </c>
      <c r="E158" s="249" t="s">
        <v>1</v>
      </c>
      <c r="F158" s="250" t="s">
        <v>513</v>
      </c>
      <c r="G158" s="247"/>
      <c r="H158" s="251">
        <v>3400</v>
      </c>
      <c r="I158" s="252"/>
      <c r="J158" s="247"/>
      <c r="K158" s="247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185</v>
      </c>
      <c r="AU158" s="257" t="s">
        <v>86</v>
      </c>
      <c r="AV158" s="13" t="s">
        <v>86</v>
      </c>
      <c r="AW158" s="13" t="s">
        <v>32</v>
      </c>
      <c r="AX158" s="13" t="s">
        <v>84</v>
      </c>
      <c r="AY158" s="257" t="s">
        <v>143</v>
      </c>
    </row>
    <row r="159" s="12" customFormat="1" ht="22.8" customHeight="1">
      <c r="A159" s="12"/>
      <c r="B159" s="217"/>
      <c r="C159" s="218"/>
      <c r="D159" s="219" t="s">
        <v>75</v>
      </c>
      <c r="E159" s="231" t="s">
        <v>86</v>
      </c>
      <c r="F159" s="231" t="s">
        <v>514</v>
      </c>
      <c r="G159" s="218"/>
      <c r="H159" s="218"/>
      <c r="I159" s="221"/>
      <c r="J159" s="232">
        <f>BK159</f>
        <v>0</v>
      </c>
      <c r="K159" s="218"/>
      <c r="L159" s="223"/>
      <c r="M159" s="224"/>
      <c r="N159" s="225"/>
      <c r="O159" s="225"/>
      <c r="P159" s="226">
        <f>SUM(P160:P177)</f>
        <v>0</v>
      </c>
      <c r="Q159" s="225"/>
      <c r="R159" s="226">
        <f>SUM(R160:R177)</f>
        <v>83.881500000000003</v>
      </c>
      <c r="S159" s="225"/>
      <c r="T159" s="227">
        <f>SUM(T160:T177)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8" t="s">
        <v>84</v>
      </c>
      <c r="AT159" s="229" t="s">
        <v>75</v>
      </c>
      <c r="AU159" s="229" t="s">
        <v>84</v>
      </c>
      <c r="AY159" s="228" t="s">
        <v>143</v>
      </c>
      <c r="BK159" s="230">
        <f>SUM(BK160:BK177)</f>
        <v>0</v>
      </c>
    </row>
    <row r="160" s="2" customFormat="1" ht="37.8" customHeight="1">
      <c r="A160" s="38"/>
      <c r="B160" s="39"/>
      <c r="C160" s="233" t="s">
        <v>176</v>
      </c>
      <c r="D160" s="233" t="s">
        <v>146</v>
      </c>
      <c r="E160" s="234" t="s">
        <v>303</v>
      </c>
      <c r="F160" s="235" t="s">
        <v>304</v>
      </c>
      <c r="G160" s="236" t="s">
        <v>305</v>
      </c>
      <c r="H160" s="237">
        <v>400</v>
      </c>
      <c r="I160" s="238"/>
      <c r="J160" s="239">
        <f>ROUND(I160*H160,2)</f>
        <v>0</v>
      </c>
      <c r="K160" s="235" t="s">
        <v>219</v>
      </c>
      <c r="L160" s="44"/>
      <c r="M160" s="240" t="s">
        <v>1</v>
      </c>
      <c r="N160" s="241" t="s">
        <v>41</v>
      </c>
      <c r="O160" s="91"/>
      <c r="P160" s="242">
        <f>O160*H160</f>
        <v>0</v>
      </c>
      <c r="Q160" s="242">
        <v>0.20469000000000001</v>
      </c>
      <c r="R160" s="242">
        <f>Q160*H160</f>
        <v>81.876000000000005</v>
      </c>
      <c r="S160" s="242">
        <v>0</v>
      </c>
      <c r="T160" s="24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4" t="s">
        <v>159</v>
      </c>
      <c r="AT160" s="244" t="s">
        <v>146</v>
      </c>
      <c r="AU160" s="244" t="s">
        <v>86</v>
      </c>
      <c r="AY160" s="17" t="s">
        <v>143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7" t="s">
        <v>84</v>
      </c>
      <c r="BK160" s="245">
        <f>ROUND(I160*H160,2)</f>
        <v>0</v>
      </c>
      <c r="BL160" s="17" t="s">
        <v>159</v>
      </c>
      <c r="BM160" s="244" t="s">
        <v>364</v>
      </c>
    </row>
    <row r="161" s="13" customFormat="1">
      <c r="A161" s="13"/>
      <c r="B161" s="246"/>
      <c r="C161" s="247"/>
      <c r="D161" s="248" t="s">
        <v>185</v>
      </c>
      <c r="E161" s="249" t="s">
        <v>1</v>
      </c>
      <c r="F161" s="250" t="s">
        <v>515</v>
      </c>
      <c r="G161" s="247"/>
      <c r="H161" s="251">
        <v>400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185</v>
      </c>
      <c r="AU161" s="257" t="s">
        <v>86</v>
      </c>
      <c r="AV161" s="13" t="s">
        <v>86</v>
      </c>
      <c r="AW161" s="13" t="s">
        <v>32</v>
      </c>
      <c r="AX161" s="13" t="s">
        <v>84</v>
      </c>
      <c r="AY161" s="257" t="s">
        <v>143</v>
      </c>
    </row>
    <row r="162" s="2" customFormat="1" ht="24.15" customHeight="1">
      <c r="A162" s="38"/>
      <c r="B162" s="39"/>
      <c r="C162" s="233" t="s">
        <v>180</v>
      </c>
      <c r="D162" s="233" t="s">
        <v>146</v>
      </c>
      <c r="E162" s="234" t="s">
        <v>309</v>
      </c>
      <c r="F162" s="235" t="s">
        <v>516</v>
      </c>
      <c r="G162" s="236" t="s">
        <v>259</v>
      </c>
      <c r="H162" s="237">
        <v>2100</v>
      </c>
      <c r="I162" s="238"/>
      <c r="J162" s="239">
        <f>ROUND(I162*H162,2)</f>
        <v>0</v>
      </c>
      <c r="K162" s="235" t="s">
        <v>219</v>
      </c>
      <c r="L162" s="44"/>
      <c r="M162" s="240" t="s">
        <v>1</v>
      </c>
      <c r="N162" s="241" t="s">
        <v>41</v>
      </c>
      <c r="O162" s="91"/>
      <c r="P162" s="242">
        <f>O162*H162</f>
        <v>0</v>
      </c>
      <c r="Q162" s="242">
        <v>0.00013999999999999999</v>
      </c>
      <c r="R162" s="242">
        <f>Q162*H162</f>
        <v>0.29399999999999998</v>
      </c>
      <c r="S162" s="242">
        <v>0</v>
      </c>
      <c r="T162" s="24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4" t="s">
        <v>159</v>
      </c>
      <c r="AT162" s="244" t="s">
        <v>146</v>
      </c>
      <c r="AU162" s="244" t="s">
        <v>86</v>
      </c>
      <c r="AY162" s="17" t="s">
        <v>143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7" t="s">
        <v>84</v>
      </c>
      <c r="BK162" s="245">
        <f>ROUND(I162*H162,2)</f>
        <v>0</v>
      </c>
      <c r="BL162" s="17" t="s">
        <v>159</v>
      </c>
      <c r="BM162" s="244" t="s">
        <v>373</v>
      </c>
    </row>
    <row r="163" s="13" customFormat="1">
      <c r="A163" s="13"/>
      <c r="B163" s="246"/>
      <c r="C163" s="247"/>
      <c r="D163" s="248" t="s">
        <v>185</v>
      </c>
      <c r="E163" s="249" t="s">
        <v>1</v>
      </c>
      <c r="F163" s="250" t="s">
        <v>517</v>
      </c>
      <c r="G163" s="247"/>
      <c r="H163" s="251">
        <v>2100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185</v>
      </c>
      <c r="AU163" s="257" t="s">
        <v>86</v>
      </c>
      <c r="AV163" s="13" t="s">
        <v>86</v>
      </c>
      <c r="AW163" s="13" t="s">
        <v>32</v>
      </c>
      <c r="AX163" s="13" t="s">
        <v>76</v>
      </c>
      <c r="AY163" s="257" t="s">
        <v>143</v>
      </c>
    </row>
    <row r="164" s="14" customFormat="1">
      <c r="A164" s="14"/>
      <c r="B164" s="258"/>
      <c r="C164" s="259"/>
      <c r="D164" s="248" t="s">
        <v>185</v>
      </c>
      <c r="E164" s="260" t="s">
        <v>1</v>
      </c>
      <c r="F164" s="261" t="s">
        <v>188</v>
      </c>
      <c r="G164" s="259"/>
      <c r="H164" s="262">
        <v>2100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8" t="s">
        <v>185</v>
      </c>
      <c r="AU164" s="268" t="s">
        <v>86</v>
      </c>
      <c r="AV164" s="14" t="s">
        <v>159</v>
      </c>
      <c r="AW164" s="14" t="s">
        <v>32</v>
      </c>
      <c r="AX164" s="14" t="s">
        <v>84</v>
      </c>
      <c r="AY164" s="268" t="s">
        <v>143</v>
      </c>
    </row>
    <row r="165" s="2" customFormat="1" ht="24.15" customHeight="1">
      <c r="A165" s="38"/>
      <c r="B165" s="39"/>
      <c r="C165" s="274" t="s">
        <v>189</v>
      </c>
      <c r="D165" s="274" t="s">
        <v>241</v>
      </c>
      <c r="E165" s="275" t="s">
        <v>314</v>
      </c>
      <c r="F165" s="276" t="s">
        <v>315</v>
      </c>
      <c r="G165" s="277" t="s">
        <v>259</v>
      </c>
      <c r="H165" s="278">
        <v>2415</v>
      </c>
      <c r="I165" s="279"/>
      <c r="J165" s="280">
        <f>ROUND(I165*H165,2)</f>
        <v>0</v>
      </c>
      <c r="K165" s="276" t="s">
        <v>219</v>
      </c>
      <c r="L165" s="281"/>
      <c r="M165" s="282" t="s">
        <v>1</v>
      </c>
      <c r="N165" s="283" t="s">
        <v>41</v>
      </c>
      <c r="O165" s="91"/>
      <c r="P165" s="242">
        <f>O165*H165</f>
        <v>0</v>
      </c>
      <c r="Q165" s="242">
        <v>0.00029999999999999997</v>
      </c>
      <c r="R165" s="242">
        <f>Q165*H165</f>
        <v>0.72449999999999992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176</v>
      </c>
      <c r="AT165" s="244" t="s">
        <v>241</v>
      </c>
      <c r="AU165" s="244" t="s">
        <v>86</v>
      </c>
      <c r="AY165" s="17" t="s">
        <v>143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84</v>
      </c>
      <c r="BK165" s="245">
        <f>ROUND(I165*H165,2)</f>
        <v>0</v>
      </c>
      <c r="BL165" s="17" t="s">
        <v>159</v>
      </c>
      <c r="BM165" s="244" t="s">
        <v>518</v>
      </c>
    </row>
    <row r="166" s="13" customFormat="1">
      <c r="A166" s="13"/>
      <c r="B166" s="246"/>
      <c r="C166" s="247"/>
      <c r="D166" s="248" t="s">
        <v>185</v>
      </c>
      <c r="E166" s="249" t="s">
        <v>1</v>
      </c>
      <c r="F166" s="250" t="s">
        <v>519</v>
      </c>
      <c r="G166" s="247"/>
      <c r="H166" s="251">
        <v>2415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185</v>
      </c>
      <c r="AU166" s="257" t="s">
        <v>86</v>
      </c>
      <c r="AV166" s="13" t="s">
        <v>86</v>
      </c>
      <c r="AW166" s="13" t="s">
        <v>32</v>
      </c>
      <c r="AX166" s="13" t="s">
        <v>76</v>
      </c>
      <c r="AY166" s="257" t="s">
        <v>143</v>
      </c>
    </row>
    <row r="167" s="14" customFormat="1">
      <c r="A167" s="14"/>
      <c r="B167" s="258"/>
      <c r="C167" s="259"/>
      <c r="D167" s="248" t="s">
        <v>185</v>
      </c>
      <c r="E167" s="260" t="s">
        <v>1</v>
      </c>
      <c r="F167" s="261" t="s">
        <v>188</v>
      </c>
      <c r="G167" s="259"/>
      <c r="H167" s="262">
        <v>2415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185</v>
      </c>
      <c r="AU167" s="268" t="s">
        <v>86</v>
      </c>
      <c r="AV167" s="14" t="s">
        <v>159</v>
      </c>
      <c r="AW167" s="14" t="s">
        <v>32</v>
      </c>
      <c r="AX167" s="14" t="s">
        <v>84</v>
      </c>
      <c r="AY167" s="268" t="s">
        <v>143</v>
      </c>
    </row>
    <row r="168" s="2" customFormat="1" ht="24.15" customHeight="1">
      <c r="A168" s="38"/>
      <c r="B168" s="39"/>
      <c r="C168" s="233" t="s">
        <v>194</v>
      </c>
      <c r="D168" s="233" t="s">
        <v>146</v>
      </c>
      <c r="E168" s="234" t="s">
        <v>257</v>
      </c>
      <c r="F168" s="235" t="s">
        <v>520</v>
      </c>
      <c r="G168" s="236" t="s">
        <v>259</v>
      </c>
      <c r="H168" s="237">
        <v>120</v>
      </c>
      <c r="I168" s="238"/>
      <c r="J168" s="239">
        <f>ROUND(I168*H168,2)</f>
        <v>0</v>
      </c>
      <c r="K168" s="235" t="s">
        <v>219</v>
      </c>
      <c r="L168" s="44"/>
      <c r="M168" s="240" t="s">
        <v>1</v>
      </c>
      <c r="N168" s="241" t="s">
        <v>41</v>
      </c>
      <c r="O168" s="91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4" t="s">
        <v>159</v>
      </c>
      <c r="AT168" s="244" t="s">
        <v>146</v>
      </c>
      <c r="AU168" s="244" t="s">
        <v>86</v>
      </c>
      <c r="AY168" s="17" t="s">
        <v>143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7" t="s">
        <v>84</v>
      </c>
      <c r="BK168" s="245">
        <f>ROUND(I168*H168,2)</f>
        <v>0</v>
      </c>
      <c r="BL168" s="17" t="s">
        <v>159</v>
      </c>
      <c r="BM168" s="244" t="s">
        <v>382</v>
      </c>
    </row>
    <row r="169" s="13" customFormat="1">
      <c r="A169" s="13"/>
      <c r="B169" s="246"/>
      <c r="C169" s="247"/>
      <c r="D169" s="248" t="s">
        <v>185</v>
      </c>
      <c r="E169" s="249" t="s">
        <v>1</v>
      </c>
      <c r="F169" s="250" t="s">
        <v>521</v>
      </c>
      <c r="G169" s="247"/>
      <c r="H169" s="251">
        <v>120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185</v>
      </c>
      <c r="AU169" s="257" t="s">
        <v>86</v>
      </c>
      <c r="AV169" s="13" t="s">
        <v>86</v>
      </c>
      <c r="AW169" s="13" t="s">
        <v>32</v>
      </c>
      <c r="AX169" s="13" t="s">
        <v>76</v>
      </c>
      <c r="AY169" s="257" t="s">
        <v>143</v>
      </c>
    </row>
    <row r="170" s="14" customFormat="1">
      <c r="A170" s="14"/>
      <c r="B170" s="258"/>
      <c r="C170" s="259"/>
      <c r="D170" s="248" t="s">
        <v>185</v>
      </c>
      <c r="E170" s="260" t="s">
        <v>1</v>
      </c>
      <c r="F170" s="261" t="s">
        <v>188</v>
      </c>
      <c r="G170" s="259"/>
      <c r="H170" s="262">
        <v>120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185</v>
      </c>
      <c r="AU170" s="268" t="s">
        <v>86</v>
      </c>
      <c r="AV170" s="14" t="s">
        <v>159</v>
      </c>
      <c r="AW170" s="14" t="s">
        <v>32</v>
      </c>
      <c r="AX170" s="14" t="s">
        <v>84</v>
      </c>
      <c r="AY170" s="268" t="s">
        <v>143</v>
      </c>
    </row>
    <row r="171" s="2" customFormat="1" ht="24.15" customHeight="1">
      <c r="A171" s="38"/>
      <c r="B171" s="39"/>
      <c r="C171" s="233" t="s">
        <v>199</v>
      </c>
      <c r="D171" s="233" t="s">
        <v>146</v>
      </c>
      <c r="E171" s="234" t="s">
        <v>309</v>
      </c>
      <c r="F171" s="235" t="s">
        <v>516</v>
      </c>
      <c r="G171" s="236" t="s">
        <v>259</v>
      </c>
      <c r="H171" s="237">
        <v>2100</v>
      </c>
      <c r="I171" s="238"/>
      <c r="J171" s="239">
        <f>ROUND(I171*H171,2)</f>
        <v>0</v>
      </c>
      <c r="K171" s="235" t="s">
        <v>219</v>
      </c>
      <c r="L171" s="44"/>
      <c r="M171" s="240" t="s">
        <v>1</v>
      </c>
      <c r="N171" s="241" t="s">
        <v>41</v>
      </c>
      <c r="O171" s="91"/>
      <c r="P171" s="242">
        <f>O171*H171</f>
        <v>0</v>
      </c>
      <c r="Q171" s="242">
        <v>0.00013999999999999999</v>
      </c>
      <c r="R171" s="242">
        <f>Q171*H171</f>
        <v>0.29399999999999998</v>
      </c>
      <c r="S171" s="242">
        <v>0</v>
      </c>
      <c r="T171" s="24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4" t="s">
        <v>159</v>
      </c>
      <c r="AT171" s="244" t="s">
        <v>146</v>
      </c>
      <c r="AU171" s="244" t="s">
        <v>86</v>
      </c>
      <c r="AY171" s="17" t="s">
        <v>143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7" t="s">
        <v>84</v>
      </c>
      <c r="BK171" s="245">
        <f>ROUND(I171*H171,2)</f>
        <v>0</v>
      </c>
      <c r="BL171" s="17" t="s">
        <v>159</v>
      </c>
      <c r="BM171" s="244" t="s">
        <v>416</v>
      </c>
    </row>
    <row r="172" s="13" customFormat="1">
      <c r="A172" s="13"/>
      <c r="B172" s="246"/>
      <c r="C172" s="247"/>
      <c r="D172" s="248" t="s">
        <v>185</v>
      </c>
      <c r="E172" s="249" t="s">
        <v>1</v>
      </c>
      <c r="F172" s="250" t="s">
        <v>517</v>
      </c>
      <c r="G172" s="247"/>
      <c r="H172" s="251">
        <v>2100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185</v>
      </c>
      <c r="AU172" s="257" t="s">
        <v>86</v>
      </c>
      <c r="AV172" s="13" t="s">
        <v>86</v>
      </c>
      <c r="AW172" s="13" t="s">
        <v>32</v>
      </c>
      <c r="AX172" s="13" t="s">
        <v>76</v>
      </c>
      <c r="AY172" s="257" t="s">
        <v>143</v>
      </c>
    </row>
    <row r="173" s="14" customFormat="1">
      <c r="A173" s="14"/>
      <c r="B173" s="258"/>
      <c r="C173" s="259"/>
      <c r="D173" s="248" t="s">
        <v>185</v>
      </c>
      <c r="E173" s="260" t="s">
        <v>1</v>
      </c>
      <c r="F173" s="261" t="s">
        <v>188</v>
      </c>
      <c r="G173" s="259"/>
      <c r="H173" s="262">
        <v>2100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185</v>
      </c>
      <c r="AU173" s="268" t="s">
        <v>86</v>
      </c>
      <c r="AV173" s="14" t="s">
        <v>159</v>
      </c>
      <c r="AW173" s="14" t="s">
        <v>32</v>
      </c>
      <c r="AX173" s="14" t="s">
        <v>84</v>
      </c>
      <c r="AY173" s="268" t="s">
        <v>143</v>
      </c>
    </row>
    <row r="174" s="2" customFormat="1" ht="24.15" customHeight="1">
      <c r="A174" s="38"/>
      <c r="B174" s="39"/>
      <c r="C174" s="274" t="s">
        <v>268</v>
      </c>
      <c r="D174" s="274" t="s">
        <v>241</v>
      </c>
      <c r="E174" s="275" t="s">
        <v>522</v>
      </c>
      <c r="F174" s="276" t="s">
        <v>523</v>
      </c>
      <c r="G174" s="277" t="s">
        <v>259</v>
      </c>
      <c r="H174" s="278">
        <v>2310</v>
      </c>
      <c r="I174" s="279"/>
      <c r="J174" s="280">
        <f>ROUND(I174*H174,2)</f>
        <v>0</v>
      </c>
      <c r="K174" s="276" t="s">
        <v>219</v>
      </c>
      <c r="L174" s="281"/>
      <c r="M174" s="282" t="s">
        <v>1</v>
      </c>
      <c r="N174" s="283" t="s">
        <v>41</v>
      </c>
      <c r="O174" s="91"/>
      <c r="P174" s="242">
        <f>O174*H174</f>
        <v>0</v>
      </c>
      <c r="Q174" s="242">
        <v>0.00029999999999999997</v>
      </c>
      <c r="R174" s="242">
        <f>Q174*H174</f>
        <v>0.69299999999999995</v>
      </c>
      <c r="S174" s="242">
        <v>0</v>
      </c>
      <c r="T174" s="24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4" t="s">
        <v>176</v>
      </c>
      <c r="AT174" s="244" t="s">
        <v>241</v>
      </c>
      <c r="AU174" s="244" t="s">
        <v>86</v>
      </c>
      <c r="AY174" s="17" t="s">
        <v>143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7" t="s">
        <v>84</v>
      </c>
      <c r="BK174" s="245">
        <f>ROUND(I174*H174,2)</f>
        <v>0</v>
      </c>
      <c r="BL174" s="17" t="s">
        <v>159</v>
      </c>
      <c r="BM174" s="244" t="s">
        <v>524</v>
      </c>
    </row>
    <row r="175" s="13" customFormat="1">
      <c r="A175" s="13"/>
      <c r="B175" s="246"/>
      <c r="C175" s="247"/>
      <c r="D175" s="248" t="s">
        <v>185</v>
      </c>
      <c r="E175" s="249" t="s">
        <v>1</v>
      </c>
      <c r="F175" s="250" t="s">
        <v>517</v>
      </c>
      <c r="G175" s="247"/>
      <c r="H175" s="251">
        <v>2100</v>
      </c>
      <c r="I175" s="252"/>
      <c r="J175" s="247"/>
      <c r="K175" s="247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185</v>
      </c>
      <c r="AU175" s="257" t="s">
        <v>86</v>
      </c>
      <c r="AV175" s="13" t="s">
        <v>86</v>
      </c>
      <c r="AW175" s="13" t="s">
        <v>32</v>
      </c>
      <c r="AX175" s="13" t="s">
        <v>76</v>
      </c>
      <c r="AY175" s="257" t="s">
        <v>143</v>
      </c>
    </row>
    <row r="176" s="15" customFormat="1">
      <c r="A176" s="15"/>
      <c r="B176" s="284"/>
      <c r="C176" s="285"/>
      <c r="D176" s="248" t="s">
        <v>185</v>
      </c>
      <c r="E176" s="286" t="s">
        <v>1</v>
      </c>
      <c r="F176" s="287" t="s">
        <v>512</v>
      </c>
      <c r="G176" s="285"/>
      <c r="H176" s="288">
        <v>2100</v>
      </c>
      <c r="I176" s="289"/>
      <c r="J176" s="285"/>
      <c r="K176" s="285"/>
      <c r="L176" s="290"/>
      <c r="M176" s="291"/>
      <c r="N176" s="292"/>
      <c r="O176" s="292"/>
      <c r="P176" s="292"/>
      <c r="Q176" s="292"/>
      <c r="R176" s="292"/>
      <c r="S176" s="292"/>
      <c r="T176" s="29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4" t="s">
        <v>185</v>
      </c>
      <c r="AU176" s="294" t="s">
        <v>86</v>
      </c>
      <c r="AV176" s="15" t="s">
        <v>155</v>
      </c>
      <c r="AW176" s="15" t="s">
        <v>32</v>
      </c>
      <c r="AX176" s="15" t="s">
        <v>76</v>
      </c>
      <c r="AY176" s="294" t="s">
        <v>143</v>
      </c>
    </row>
    <row r="177" s="13" customFormat="1">
      <c r="A177" s="13"/>
      <c r="B177" s="246"/>
      <c r="C177" s="247"/>
      <c r="D177" s="248" t="s">
        <v>185</v>
      </c>
      <c r="E177" s="249" t="s">
        <v>1</v>
      </c>
      <c r="F177" s="250" t="s">
        <v>525</v>
      </c>
      <c r="G177" s="247"/>
      <c r="H177" s="251">
        <v>2310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185</v>
      </c>
      <c r="AU177" s="257" t="s">
        <v>86</v>
      </c>
      <c r="AV177" s="13" t="s">
        <v>86</v>
      </c>
      <c r="AW177" s="13" t="s">
        <v>32</v>
      </c>
      <c r="AX177" s="13" t="s">
        <v>84</v>
      </c>
      <c r="AY177" s="257" t="s">
        <v>143</v>
      </c>
    </row>
    <row r="178" s="12" customFormat="1" ht="22.8" customHeight="1">
      <c r="A178" s="12"/>
      <c r="B178" s="217"/>
      <c r="C178" s="218"/>
      <c r="D178" s="219" t="s">
        <v>75</v>
      </c>
      <c r="E178" s="231" t="s">
        <v>142</v>
      </c>
      <c r="F178" s="231" t="s">
        <v>526</v>
      </c>
      <c r="G178" s="218"/>
      <c r="H178" s="218"/>
      <c r="I178" s="221"/>
      <c r="J178" s="232">
        <f>BK178</f>
        <v>0</v>
      </c>
      <c r="K178" s="218"/>
      <c r="L178" s="223"/>
      <c r="M178" s="224"/>
      <c r="N178" s="225"/>
      <c r="O178" s="225"/>
      <c r="P178" s="226">
        <f>SUM(P179:P204)</f>
        <v>0</v>
      </c>
      <c r="Q178" s="225"/>
      <c r="R178" s="226">
        <f>SUM(R179:R204)</f>
        <v>2807.28775</v>
      </c>
      <c r="S178" s="225"/>
      <c r="T178" s="227">
        <f>SUM(T179:T204)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8" t="s">
        <v>84</v>
      </c>
      <c r="AT178" s="229" t="s">
        <v>75</v>
      </c>
      <c r="AU178" s="229" t="s">
        <v>84</v>
      </c>
      <c r="AY178" s="228" t="s">
        <v>143</v>
      </c>
      <c r="BK178" s="230">
        <f>SUM(BK179:BK204)</f>
        <v>0</v>
      </c>
    </row>
    <row r="179" s="2" customFormat="1" ht="16.5" customHeight="1">
      <c r="A179" s="38"/>
      <c r="B179" s="39"/>
      <c r="C179" s="233" t="s">
        <v>272</v>
      </c>
      <c r="D179" s="233" t="s">
        <v>146</v>
      </c>
      <c r="E179" s="234" t="s">
        <v>331</v>
      </c>
      <c r="F179" s="235" t="s">
        <v>527</v>
      </c>
      <c r="G179" s="236" t="s">
        <v>259</v>
      </c>
      <c r="H179" s="237">
        <v>15</v>
      </c>
      <c r="I179" s="238"/>
      <c r="J179" s="239">
        <f>ROUND(I179*H179,2)</f>
        <v>0</v>
      </c>
      <c r="K179" s="235" t="s">
        <v>219</v>
      </c>
      <c r="L179" s="44"/>
      <c r="M179" s="240" t="s">
        <v>1</v>
      </c>
      <c r="N179" s="241" t="s">
        <v>41</v>
      </c>
      <c r="O179" s="91"/>
      <c r="P179" s="242">
        <f>O179*H179</f>
        <v>0</v>
      </c>
      <c r="Q179" s="242">
        <v>0.34499999999999997</v>
      </c>
      <c r="R179" s="242">
        <f>Q179*H179</f>
        <v>5.1749999999999998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159</v>
      </c>
      <c r="AT179" s="244" t="s">
        <v>146</v>
      </c>
      <c r="AU179" s="244" t="s">
        <v>86</v>
      </c>
      <c r="AY179" s="17" t="s">
        <v>143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84</v>
      </c>
      <c r="BK179" s="245">
        <f>ROUND(I179*H179,2)</f>
        <v>0</v>
      </c>
      <c r="BL179" s="17" t="s">
        <v>159</v>
      </c>
      <c r="BM179" s="244" t="s">
        <v>425</v>
      </c>
    </row>
    <row r="180" s="2" customFormat="1" ht="16.5" customHeight="1">
      <c r="A180" s="38"/>
      <c r="B180" s="39"/>
      <c r="C180" s="233" t="s">
        <v>8</v>
      </c>
      <c r="D180" s="233" t="s">
        <v>146</v>
      </c>
      <c r="E180" s="234" t="s">
        <v>335</v>
      </c>
      <c r="F180" s="235" t="s">
        <v>336</v>
      </c>
      <c r="G180" s="236" t="s">
        <v>259</v>
      </c>
      <c r="H180" s="237">
        <v>935</v>
      </c>
      <c r="I180" s="238"/>
      <c r="J180" s="239">
        <f>ROUND(I180*H180,2)</f>
        <v>0</v>
      </c>
      <c r="K180" s="235" t="s">
        <v>219</v>
      </c>
      <c r="L180" s="44"/>
      <c r="M180" s="240" t="s">
        <v>1</v>
      </c>
      <c r="N180" s="241" t="s">
        <v>41</v>
      </c>
      <c r="O180" s="91"/>
      <c r="P180" s="242">
        <f>O180*H180</f>
        <v>0</v>
      </c>
      <c r="Q180" s="242">
        <v>0.46000000000000002</v>
      </c>
      <c r="R180" s="242">
        <f>Q180*H180</f>
        <v>430.10000000000002</v>
      </c>
      <c r="S180" s="242">
        <v>0</v>
      </c>
      <c r="T180" s="24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4" t="s">
        <v>159</v>
      </c>
      <c r="AT180" s="244" t="s">
        <v>146</v>
      </c>
      <c r="AU180" s="244" t="s">
        <v>86</v>
      </c>
      <c r="AY180" s="17" t="s">
        <v>143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7" t="s">
        <v>84</v>
      </c>
      <c r="BK180" s="245">
        <f>ROUND(I180*H180,2)</f>
        <v>0</v>
      </c>
      <c r="BL180" s="17" t="s">
        <v>159</v>
      </c>
      <c r="BM180" s="244" t="s">
        <v>436</v>
      </c>
    </row>
    <row r="181" s="13" customFormat="1">
      <c r="A181" s="13"/>
      <c r="B181" s="246"/>
      <c r="C181" s="247"/>
      <c r="D181" s="248" t="s">
        <v>185</v>
      </c>
      <c r="E181" s="249" t="s">
        <v>1</v>
      </c>
      <c r="F181" s="250" t="s">
        <v>528</v>
      </c>
      <c r="G181" s="247"/>
      <c r="H181" s="251">
        <v>890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185</v>
      </c>
      <c r="AU181" s="257" t="s">
        <v>86</v>
      </c>
      <c r="AV181" s="13" t="s">
        <v>86</v>
      </c>
      <c r="AW181" s="13" t="s">
        <v>32</v>
      </c>
      <c r="AX181" s="13" t="s">
        <v>76</v>
      </c>
      <c r="AY181" s="257" t="s">
        <v>143</v>
      </c>
    </row>
    <row r="182" s="13" customFormat="1">
      <c r="A182" s="13"/>
      <c r="B182" s="246"/>
      <c r="C182" s="247"/>
      <c r="D182" s="248" t="s">
        <v>185</v>
      </c>
      <c r="E182" s="249" t="s">
        <v>1</v>
      </c>
      <c r="F182" s="250" t="s">
        <v>529</v>
      </c>
      <c r="G182" s="247"/>
      <c r="H182" s="251">
        <v>45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185</v>
      </c>
      <c r="AU182" s="257" t="s">
        <v>86</v>
      </c>
      <c r="AV182" s="13" t="s">
        <v>86</v>
      </c>
      <c r="AW182" s="13" t="s">
        <v>32</v>
      </c>
      <c r="AX182" s="13" t="s">
        <v>76</v>
      </c>
      <c r="AY182" s="257" t="s">
        <v>143</v>
      </c>
    </row>
    <row r="183" s="14" customFormat="1">
      <c r="A183" s="14"/>
      <c r="B183" s="258"/>
      <c r="C183" s="259"/>
      <c r="D183" s="248" t="s">
        <v>185</v>
      </c>
      <c r="E183" s="260" t="s">
        <v>1</v>
      </c>
      <c r="F183" s="261" t="s">
        <v>188</v>
      </c>
      <c r="G183" s="259"/>
      <c r="H183" s="262">
        <v>935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185</v>
      </c>
      <c r="AU183" s="268" t="s">
        <v>86</v>
      </c>
      <c r="AV183" s="14" t="s">
        <v>159</v>
      </c>
      <c r="AW183" s="14" t="s">
        <v>32</v>
      </c>
      <c r="AX183" s="14" t="s">
        <v>84</v>
      </c>
      <c r="AY183" s="268" t="s">
        <v>143</v>
      </c>
    </row>
    <row r="184" s="2" customFormat="1" ht="16.5" customHeight="1">
      <c r="A184" s="38"/>
      <c r="B184" s="39"/>
      <c r="C184" s="233" t="s">
        <v>279</v>
      </c>
      <c r="D184" s="233" t="s">
        <v>146</v>
      </c>
      <c r="E184" s="234" t="s">
        <v>335</v>
      </c>
      <c r="F184" s="235" t="s">
        <v>336</v>
      </c>
      <c r="G184" s="236" t="s">
        <v>259</v>
      </c>
      <c r="H184" s="237">
        <v>18</v>
      </c>
      <c r="I184" s="238"/>
      <c r="J184" s="239">
        <f>ROUND(I184*H184,2)</f>
        <v>0</v>
      </c>
      <c r="K184" s="235" t="s">
        <v>219</v>
      </c>
      <c r="L184" s="44"/>
      <c r="M184" s="240" t="s">
        <v>1</v>
      </c>
      <c r="N184" s="241" t="s">
        <v>41</v>
      </c>
      <c r="O184" s="91"/>
      <c r="P184" s="242">
        <f>O184*H184</f>
        <v>0</v>
      </c>
      <c r="Q184" s="242">
        <v>0.46000000000000002</v>
      </c>
      <c r="R184" s="242">
        <f>Q184*H184</f>
        <v>8.2800000000000011</v>
      </c>
      <c r="S184" s="242">
        <v>0</v>
      </c>
      <c r="T184" s="24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4" t="s">
        <v>159</v>
      </c>
      <c r="AT184" s="244" t="s">
        <v>146</v>
      </c>
      <c r="AU184" s="244" t="s">
        <v>86</v>
      </c>
      <c r="AY184" s="17" t="s">
        <v>143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7" t="s">
        <v>84</v>
      </c>
      <c r="BK184" s="245">
        <f>ROUND(I184*H184,2)</f>
        <v>0</v>
      </c>
      <c r="BL184" s="17" t="s">
        <v>159</v>
      </c>
      <c r="BM184" s="244" t="s">
        <v>446</v>
      </c>
    </row>
    <row r="185" s="2" customFormat="1" ht="24.15" customHeight="1">
      <c r="A185" s="38"/>
      <c r="B185" s="39"/>
      <c r="C185" s="233" t="s">
        <v>283</v>
      </c>
      <c r="D185" s="233" t="s">
        <v>146</v>
      </c>
      <c r="E185" s="234" t="s">
        <v>345</v>
      </c>
      <c r="F185" s="235" t="s">
        <v>346</v>
      </c>
      <c r="G185" s="236" t="s">
        <v>259</v>
      </c>
      <c r="H185" s="237">
        <v>895</v>
      </c>
      <c r="I185" s="238"/>
      <c r="J185" s="239">
        <f>ROUND(I185*H185,2)</f>
        <v>0</v>
      </c>
      <c r="K185" s="235" t="s">
        <v>219</v>
      </c>
      <c r="L185" s="44"/>
      <c r="M185" s="240" t="s">
        <v>1</v>
      </c>
      <c r="N185" s="241" t="s">
        <v>41</v>
      </c>
      <c r="O185" s="91"/>
      <c r="P185" s="242">
        <f>O185*H185</f>
        <v>0</v>
      </c>
      <c r="Q185" s="242">
        <v>0.37190000000000001</v>
      </c>
      <c r="R185" s="242">
        <f>Q185*H185</f>
        <v>332.85050000000001</v>
      </c>
      <c r="S185" s="242">
        <v>0</v>
      </c>
      <c r="T185" s="24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4" t="s">
        <v>159</v>
      </c>
      <c r="AT185" s="244" t="s">
        <v>146</v>
      </c>
      <c r="AU185" s="244" t="s">
        <v>86</v>
      </c>
      <c r="AY185" s="17" t="s">
        <v>143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7" t="s">
        <v>84</v>
      </c>
      <c r="BK185" s="245">
        <f>ROUND(I185*H185,2)</f>
        <v>0</v>
      </c>
      <c r="BL185" s="17" t="s">
        <v>159</v>
      </c>
      <c r="BM185" s="244" t="s">
        <v>456</v>
      </c>
    </row>
    <row r="186" s="13" customFormat="1">
      <c r="A186" s="13"/>
      <c r="B186" s="246"/>
      <c r="C186" s="247"/>
      <c r="D186" s="248" t="s">
        <v>185</v>
      </c>
      <c r="E186" s="249" t="s">
        <v>1</v>
      </c>
      <c r="F186" s="250" t="s">
        <v>530</v>
      </c>
      <c r="G186" s="247"/>
      <c r="H186" s="251">
        <v>850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185</v>
      </c>
      <c r="AU186" s="257" t="s">
        <v>86</v>
      </c>
      <c r="AV186" s="13" t="s">
        <v>86</v>
      </c>
      <c r="AW186" s="13" t="s">
        <v>32</v>
      </c>
      <c r="AX186" s="13" t="s">
        <v>76</v>
      </c>
      <c r="AY186" s="257" t="s">
        <v>143</v>
      </c>
    </row>
    <row r="187" s="13" customFormat="1">
      <c r="A187" s="13"/>
      <c r="B187" s="246"/>
      <c r="C187" s="247"/>
      <c r="D187" s="248" t="s">
        <v>185</v>
      </c>
      <c r="E187" s="249" t="s">
        <v>1</v>
      </c>
      <c r="F187" s="250" t="s">
        <v>529</v>
      </c>
      <c r="G187" s="247"/>
      <c r="H187" s="251">
        <v>45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185</v>
      </c>
      <c r="AU187" s="257" t="s">
        <v>86</v>
      </c>
      <c r="AV187" s="13" t="s">
        <v>86</v>
      </c>
      <c r="AW187" s="13" t="s">
        <v>32</v>
      </c>
      <c r="AX187" s="13" t="s">
        <v>76</v>
      </c>
      <c r="AY187" s="257" t="s">
        <v>143</v>
      </c>
    </row>
    <row r="188" s="14" customFormat="1">
      <c r="A188" s="14"/>
      <c r="B188" s="258"/>
      <c r="C188" s="259"/>
      <c r="D188" s="248" t="s">
        <v>185</v>
      </c>
      <c r="E188" s="260" t="s">
        <v>1</v>
      </c>
      <c r="F188" s="261" t="s">
        <v>188</v>
      </c>
      <c r="G188" s="259"/>
      <c r="H188" s="262">
        <v>895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185</v>
      </c>
      <c r="AU188" s="268" t="s">
        <v>86</v>
      </c>
      <c r="AV188" s="14" t="s">
        <v>159</v>
      </c>
      <c r="AW188" s="14" t="s">
        <v>32</v>
      </c>
      <c r="AX188" s="14" t="s">
        <v>84</v>
      </c>
      <c r="AY188" s="268" t="s">
        <v>143</v>
      </c>
    </row>
    <row r="189" s="2" customFormat="1" ht="33" customHeight="1">
      <c r="A189" s="38"/>
      <c r="B189" s="39"/>
      <c r="C189" s="233" t="s">
        <v>287</v>
      </c>
      <c r="D189" s="233" t="s">
        <v>146</v>
      </c>
      <c r="E189" s="234" t="s">
        <v>531</v>
      </c>
      <c r="F189" s="235" t="s">
        <v>532</v>
      </c>
      <c r="G189" s="236" t="s">
        <v>259</v>
      </c>
      <c r="H189" s="237">
        <v>780</v>
      </c>
      <c r="I189" s="238"/>
      <c r="J189" s="239">
        <f>ROUND(I189*H189,2)</f>
        <v>0</v>
      </c>
      <c r="K189" s="235" t="s">
        <v>219</v>
      </c>
      <c r="L189" s="44"/>
      <c r="M189" s="240" t="s">
        <v>1</v>
      </c>
      <c r="N189" s="241" t="s">
        <v>41</v>
      </c>
      <c r="O189" s="91"/>
      <c r="P189" s="242">
        <f>O189*H189</f>
        <v>0</v>
      </c>
      <c r="Q189" s="242">
        <v>0.13188</v>
      </c>
      <c r="R189" s="242">
        <f>Q189*H189</f>
        <v>102.8664</v>
      </c>
      <c r="S189" s="242">
        <v>0</v>
      </c>
      <c r="T189" s="24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4" t="s">
        <v>159</v>
      </c>
      <c r="AT189" s="244" t="s">
        <v>146</v>
      </c>
      <c r="AU189" s="244" t="s">
        <v>86</v>
      </c>
      <c r="AY189" s="17" t="s">
        <v>143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7" t="s">
        <v>84</v>
      </c>
      <c r="BK189" s="245">
        <f>ROUND(I189*H189,2)</f>
        <v>0</v>
      </c>
      <c r="BL189" s="17" t="s">
        <v>159</v>
      </c>
      <c r="BM189" s="244" t="s">
        <v>464</v>
      </c>
    </row>
    <row r="190" s="2" customFormat="1" ht="24.15" customHeight="1">
      <c r="A190" s="38"/>
      <c r="B190" s="39"/>
      <c r="C190" s="233" t="s">
        <v>292</v>
      </c>
      <c r="D190" s="233" t="s">
        <v>146</v>
      </c>
      <c r="E190" s="234" t="s">
        <v>533</v>
      </c>
      <c r="F190" s="235" t="s">
        <v>534</v>
      </c>
      <c r="G190" s="236" t="s">
        <v>259</v>
      </c>
      <c r="H190" s="237">
        <v>355</v>
      </c>
      <c r="I190" s="238"/>
      <c r="J190" s="239">
        <f>ROUND(I190*H190,2)</f>
        <v>0</v>
      </c>
      <c r="K190" s="235" t="s">
        <v>219</v>
      </c>
      <c r="L190" s="44"/>
      <c r="M190" s="240" t="s">
        <v>1</v>
      </c>
      <c r="N190" s="241" t="s">
        <v>41</v>
      </c>
      <c r="O190" s="91"/>
      <c r="P190" s="242">
        <f>O190*H190</f>
        <v>0</v>
      </c>
      <c r="Q190" s="242">
        <v>0.23000000000000001</v>
      </c>
      <c r="R190" s="242">
        <f>Q190*H190</f>
        <v>81.650000000000006</v>
      </c>
      <c r="S190" s="242">
        <v>0</v>
      </c>
      <c r="T190" s="24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4" t="s">
        <v>159</v>
      </c>
      <c r="AT190" s="244" t="s">
        <v>146</v>
      </c>
      <c r="AU190" s="244" t="s">
        <v>86</v>
      </c>
      <c r="AY190" s="17" t="s">
        <v>143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7" t="s">
        <v>84</v>
      </c>
      <c r="BK190" s="245">
        <f>ROUND(I190*H190,2)</f>
        <v>0</v>
      </c>
      <c r="BL190" s="17" t="s">
        <v>159</v>
      </c>
      <c r="BM190" s="244" t="s">
        <v>475</v>
      </c>
    </row>
    <row r="191" s="2" customFormat="1" ht="24.15" customHeight="1">
      <c r="A191" s="38"/>
      <c r="B191" s="39"/>
      <c r="C191" s="233" t="s">
        <v>297</v>
      </c>
      <c r="D191" s="233" t="s">
        <v>146</v>
      </c>
      <c r="E191" s="234" t="s">
        <v>535</v>
      </c>
      <c r="F191" s="235" t="s">
        <v>536</v>
      </c>
      <c r="G191" s="236" t="s">
        <v>259</v>
      </c>
      <c r="H191" s="237">
        <v>15</v>
      </c>
      <c r="I191" s="238"/>
      <c r="J191" s="239">
        <f>ROUND(I191*H191,2)</f>
        <v>0</v>
      </c>
      <c r="K191" s="235" t="s">
        <v>219</v>
      </c>
      <c r="L191" s="44"/>
      <c r="M191" s="240" t="s">
        <v>1</v>
      </c>
      <c r="N191" s="241" t="s">
        <v>41</v>
      </c>
      <c r="O191" s="91"/>
      <c r="P191" s="242">
        <f>O191*H191</f>
        <v>0</v>
      </c>
      <c r="Q191" s="242">
        <v>0.036940000000000001</v>
      </c>
      <c r="R191" s="242">
        <f>Q191*H191</f>
        <v>0.55410000000000004</v>
      </c>
      <c r="S191" s="242">
        <v>0</v>
      </c>
      <c r="T191" s="24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4" t="s">
        <v>159</v>
      </c>
      <c r="AT191" s="244" t="s">
        <v>146</v>
      </c>
      <c r="AU191" s="244" t="s">
        <v>86</v>
      </c>
      <c r="AY191" s="17" t="s">
        <v>143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7" t="s">
        <v>84</v>
      </c>
      <c r="BK191" s="245">
        <f>ROUND(I191*H191,2)</f>
        <v>0</v>
      </c>
      <c r="BL191" s="17" t="s">
        <v>159</v>
      </c>
      <c r="BM191" s="244" t="s">
        <v>537</v>
      </c>
    </row>
    <row r="192" s="2" customFormat="1" ht="24.15" customHeight="1">
      <c r="A192" s="38"/>
      <c r="B192" s="39"/>
      <c r="C192" s="233" t="s">
        <v>7</v>
      </c>
      <c r="D192" s="233" t="s">
        <v>146</v>
      </c>
      <c r="E192" s="234" t="s">
        <v>538</v>
      </c>
      <c r="F192" s="235" t="s">
        <v>539</v>
      </c>
      <c r="G192" s="236" t="s">
        <v>259</v>
      </c>
      <c r="H192" s="237">
        <v>780</v>
      </c>
      <c r="I192" s="238"/>
      <c r="J192" s="239">
        <f>ROUND(I192*H192,2)</f>
        <v>0</v>
      </c>
      <c r="K192" s="235" t="s">
        <v>219</v>
      </c>
      <c r="L192" s="44"/>
      <c r="M192" s="240" t="s">
        <v>1</v>
      </c>
      <c r="N192" s="241" t="s">
        <v>41</v>
      </c>
      <c r="O192" s="91"/>
      <c r="P192" s="242">
        <f>O192*H192</f>
        <v>0</v>
      </c>
      <c r="Q192" s="242">
        <v>0.00040999999999999999</v>
      </c>
      <c r="R192" s="242">
        <f>Q192*H192</f>
        <v>0.31979999999999997</v>
      </c>
      <c r="S192" s="242">
        <v>0</v>
      </c>
      <c r="T192" s="24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4" t="s">
        <v>159</v>
      </c>
      <c r="AT192" s="244" t="s">
        <v>146</v>
      </c>
      <c r="AU192" s="244" t="s">
        <v>86</v>
      </c>
      <c r="AY192" s="17" t="s">
        <v>143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7" t="s">
        <v>84</v>
      </c>
      <c r="BK192" s="245">
        <f>ROUND(I192*H192,2)</f>
        <v>0</v>
      </c>
      <c r="BL192" s="17" t="s">
        <v>159</v>
      </c>
      <c r="BM192" s="244" t="s">
        <v>540</v>
      </c>
    </row>
    <row r="193" s="2" customFormat="1" ht="33" customHeight="1">
      <c r="A193" s="38"/>
      <c r="B193" s="39"/>
      <c r="C193" s="233" t="s">
        <v>308</v>
      </c>
      <c r="D193" s="233" t="s">
        <v>146</v>
      </c>
      <c r="E193" s="234" t="s">
        <v>541</v>
      </c>
      <c r="F193" s="235" t="s">
        <v>542</v>
      </c>
      <c r="G193" s="236" t="s">
        <v>259</v>
      </c>
      <c r="H193" s="237">
        <v>740</v>
      </c>
      <c r="I193" s="238"/>
      <c r="J193" s="239">
        <f>ROUND(I193*H193,2)</f>
        <v>0</v>
      </c>
      <c r="K193" s="235" t="s">
        <v>219</v>
      </c>
      <c r="L193" s="44"/>
      <c r="M193" s="240" t="s">
        <v>1</v>
      </c>
      <c r="N193" s="241" t="s">
        <v>41</v>
      </c>
      <c r="O193" s="91"/>
      <c r="P193" s="242">
        <f>O193*H193</f>
        <v>0</v>
      </c>
      <c r="Q193" s="242">
        <v>0.10373</v>
      </c>
      <c r="R193" s="242">
        <f>Q193*H193</f>
        <v>76.760199999999998</v>
      </c>
      <c r="S193" s="242">
        <v>0</v>
      </c>
      <c r="T193" s="24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4" t="s">
        <v>159</v>
      </c>
      <c r="AT193" s="244" t="s">
        <v>146</v>
      </c>
      <c r="AU193" s="244" t="s">
        <v>86</v>
      </c>
      <c r="AY193" s="17" t="s">
        <v>143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17" t="s">
        <v>84</v>
      </c>
      <c r="BK193" s="245">
        <f>ROUND(I193*H193,2)</f>
        <v>0</v>
      </c>
      <c r="BL193" s="17" t="s">
        <v>159</v>
      </c>
      <c r="BM193" s="244" t="s">
        <v>543</v>
      </c>
    </row>
    <row r="194" s="2" customFormat="1" ht="24.15" customHeight="1">
      <c r="A194" s="38"/>
      <c r="B194" s="39"/>
      <c r="C194" s="233" t="s">
        <v>313</v>
      </c>
      <c r="D194" s="233" t="s">
        <v>146</v>
      </c>
      <c r="E194" s="234" t="s">
        <v>544</v>
      </c>
      <c r="F194" s="235" t="s">
        <v>545</v>
      </c>
      <c r="G194" s="236" t="s">
        <v>259</v>
      </c>
      <c r="H194" s="237">
        <v>45</v>
      </c>
      <c r="I194" s="238"/>
      <c r="J194" s="239">
        <f>ROUND(I194*H194,2)</f>
        <v>0</v>
      </c>
      <c r="K194" s="235" t="s">
        <v>219</v>
      </c>
      <c r="L194" s="44"/>
      <c r="M194" s="240" t="s">
        <v>1</v>
      </c>
      <c r="N194" s="241" t="s">
        <v>41</v>
      </c>
      <c r="O194" s="91"/>
      <c r="P194" s="242">
        <f>O194*H194</f>
        <v>0</v>
      </c>
      <c r="Q194" s="242">
        <v>0.19536000000000001</v>
      </c>
      <c r="R194" s="242">
        <f>Q194*H194</f>
        <v>8.7911999999999999</v>
      </c>
      <c r="S194" s="242">
        <v>0</v>
      </c>
      <c r="T194" s="24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4" t="s">
        <v>159</v>
      </c>
      <c r="AT194" s="244" t="s">
        <v>146</v>
      </c>
      <c r="AU194" s="244" t="s">
        <v>86</v>
      </c>
      <c r="AY194" s="17" t="s">
        <v>143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7" t="s">
        <v>84</v>
      </c>
      <c r="BK194" s="245">
        <f>ROUND(I194*H194,2)</f>
        <v>0</v>
      </c>
      <c r="BL194" s="17" t="s">
        <v>159</v>
      </c>
      <c r="BM194" s="244" t="s">
        <v>546</v>
      </c>
    </row>
    <row r="195" s="2" customFormat="1" ht="16.5" customHeight="1">
      <c r="A195" s="38"/>
      <c r="B195" s="39"/>
      <c r="C195" s="274" t="s">
        <v>319</v>
      </c>
      <c r="D195" s="274" t="s">
        <v>241</v>
      </c>
      <c r="E195" s="275" t="s">
        <v>547</v>
      </c>
      <c r="F195" s="276" t="s">
        <v>548</v>
      </c>
      <c r="G195" s="277" t="s">
        <v>259</v>
      </c>
      <c r="H195" s="278">
        <v>51.75</v>
      </c>
      <c r="I195" s="279"/>
      <c r="J195" s="280">
        <f>ROUND(I195*H195,2)</f>
        <v>0</v>
      </c>
      <c r="K195" s="276" t="s">
        <v>219</v>
      </c>
      <c r="L195" s="281"/>
      <c r="M195" s="282" t="s">
        <v>1</v>
      </c>
      <c r="N195" s="283" t="s">
        <v>41</v>
      </c>
      <c r="O195" s="91"/>
      <c r="P195" s="242">
        <f>O195*H195</f>
        <v>0</v>
      </c>
      <c r="Q195" s="242">
        <v>0.41699999999999998</v>
      </c>
      <c r="R195" s="242">
        <f>Q195*H195</f>
        <v>21.579750000000001</v>
      </c>
      <c r="S195" s="242">
        <v>0</v>
      </c>
      <c r="T195" s="24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4" t="s">
        <v>176</v>
      </c>
      <c r="AT195" s="244" t="s">
        <v>241</v>
      </c>
      <c r="AU195" s="244" t="s">
        <v>86</v>
      </c>
      <c r="AY195" s="17" t="s">
        <v>143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7" t="s">
        <v>84</v>
      </c>
      <c r="BK195" s="245">
        <f>ROUND(I195*H195,2)</f>
        <v>0</v>
      </c>
      <c r="BL195" s="17" t="s">
        <v>159</v>
      </c>
      <c r="BM195" s="244" t="s">
        <v>549</v>
      </c>
    </row>
    <row r="196" s="13" customFormat="1">
      <c r="A196" s="13"/>
      <c r="B196" s="246"/>
      <c r="C196" s="247"/>
      <c r="D196" s="248" t="s">
        <v>185</v>
      </c>
      <c r="E196" s="249" t="s">
        <v>1</v>
      </c>
      <c r="F196" s="250" t="s">
        <v>550</v>
      </c>
      <c r="G196" s="247"/>
      <c r="H196" s="251">
        <v>51.75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185</v>
      </c>
      <c r="AU196" s="257" t="s">
        <v>86</v>
      </c>
      <c r="AV196" s="13" t="s">
        <v>86</v>
      </c>
      <c r="AW196" s="13" t="s">
        <v>32</v>
      </c>
      <c r="AX196" s="13" t="s">
        <v>84</v>
      </c>
      <c r="AY196" s="257" t="s">
        <v>143</v>
      </c>
    </row>
    <row r="197" s="2" customFormat="1" ht="21.75" customHeight="1">
      <c r="A197" s="38"/>
      <c r="B197" s="39"/>
      <c r="C197" s="233" t="s">
        <v>325</v>
      </c>
      <c r="D197" s="233" t="s">
        <v>146</v>
      </c>
      <c r="E197" s="234" t="s">
        <v>365</v>
      </c>
      <c r="F197" s="235" t="s">
        <v>366</v>
      </c>
      <c r="G197" s="236" t="s">
        <v>305</v>
      </c>
      <c r="H197" s="237">
        <v>53</v>
      </c>
      <c r="I197" s="238"/>
      <c r="J197" s="239">
        <f>ROUND(I197*H197,2)</f>
        <v>0</v>
      </c>
      <c r="K197" s="235" t="s">
        <v>219</v>
      </c>
      <c r="L197" s="44"/>
      <c r="M197" s="240" t="s">
        <v>1</v>
      </c>
      <c r="N197" s="241" t="s">
        <v>41</v>
      </c>
      <c r="O197" s="91"/>
      <c r="P197" s="242">
        <f>O197*H197</f>
        <v>0</v>
      </c>
      <c r="Q197" s="242">
        <v>0.0035999999999999999</v>
      </c>
      <c r="R197" s="242">
        <f>Q197*H197</f>
        <v>0.1908</v>
      </c>
      <c r="S197" s="242">
        <v>0</v>
      </c>
      <c r="T197" s="24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4" t="s">
        <v>159</v>
      </c>
      <c r="AT197" s="244" t="s">
        <v>146</v>
      </c>
      <c r="AU197" s="244" t="s">
        <v>86</v>
      </c>
      <c r="AY197" s="17" t="s">
        <v>143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7" t="s">
        <v>84</v>
      </c>
      <c r="BK197" s="245">
        <f>ROUND(I197*H197,2)</f>
        <v>0</v>
      </c>
      <c r="BL197" s="17" t="s">
        <v>159</v>
      </c>
      <c r="BM197" s="244" t="s">
        <v>551</v>
      </c>
    </row>
    <row r="198" s="2" customFormat="1" ht="24.15" customHeight="1">
      <c r="A198" s="38"/>
      <c r="B198" s="39"/>
      <c r="C198" s="233" t="s">
        <v>330</v>
      </c>
      <c r="D198" s="233" t="s">
        <v>146</v>
      </c>
      <c r="E198" s="234" t="s">
        <v>257</v>
      </c>
      <c r="F198" s="235" t="s">
        <v>520</v>
      </c>
      <c r="G198" s="236" t="s">
        <v>259</v>
      </c>
      <c r="H198" s="237">
        <v>953</v>
      </c>
      <c r="I198" s="238"/>
      <c r="J198" s="239">
        <f>ROUND(I198*H198,2)</f>
        <v>0</v>
      </c>
      <c r="K198" s="235" t="s">
        <v>219</v>
      </c>
      <c r="L198" s="44"/>
      <c r="M198" s="240" t="s">
        <v>1</v>
      </c>
      <c r="N198" s="241" t="s">
        <v>41</v>
      </c>
      <c r="O198" s="91"/>
      <c r="P198" s="242">
        <f>O198*H198</f>
        <v>0</v>
      </c>
      <c r="Q198" s="242">
        <v>0</v>
      </c>
      <c r="R198" s="242">
        <f>Q198*H198</f>
        <v>0</v>
      </c>
      <c r="S198" s="242">
        <v>0</v>
      </c>
      <c r="T198" s="24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4" t="s">
        <v>159</v>
      </c>
      <c r="AT198" s="244" t="s">
        <v>146</v>
      </c>
      <c r="AU198" s="244" t="s">
        <v>86</v>
      </c>
      <c r="AY198" s="17" t="s">
        <v>143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7" t="s">
        <v>84</v>
      </c>
      <c r="BK198" s="245">
        <f>ROUND(I198*H198,2)</f>
        <v>0</v>
      </c>
      <c r="BL198" s="17" t="s">
        <v>159</v>
      </c>
      <c r="BM198" s="244" t="s">
        <v>552</v>
      </c>
    </row>
    <row r="199" s="13" customFormat="1">
      <c r="A199" s="13"/>
      <c r="B199" s="246"/>
      <c r="C199" s="247"/>
      <c r="D199" s="248" t="s">
        <v>185</v>
      </c>
      <c r="E199" s="249" t="s">
        <v>1</v>
      </c>
      <c r="F199" s="250" t="s">
        <v>528</v>
      </c>
      <c r="G199" s="247"/>
      <c r="H199" s="251">
        <v>890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7" t="s">
        <v>185</v>
      </c>
      <c r="AU199" s="257" t="s">
        <v>86</v>
      </c>
      <c r="AV199" s="13" t="s">
        <v>86</v>
      </c>
      <c r="AW199" s="13" t="s">
        <v>32</v>
      </c>
      <c r="AX199" s="13" t="s">
        <v>76</v>
      </c>
      <c r="AY199" s="257" t="s">
        <v>143</v>
      </c>
    </row>
    <row r="200" s="13" customFormat="1">
      <c r="A200" s="13"/>
      <c r="B200" s="246"/>
      <c r="C200" s="247"/>
      <c r="D200" s="248" t="s">
        <v>185</v>
      </c>
      <c r="E200" s="249" t="s">
        <v>1</v>
      </c>
      <c r="F200" s="250" t="s">
        <v>529</v>
      </c>
      <c r="G200" s="247"/>
      <c r="H200" s="251">
        <v>45</v>
      </c>
      <c r="I200" s="252"/>
      <c r="J200" s="247"/>
      <c r="K200" s="247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185</v>
      </c>
      <c r="AU200" s="257" t="s">
        <v>86</v>
      </c>
      <c r="AV200" s="13" t="s">
        <v>86</v>
      </c>
      <c r="AW200" s="13" t="s">
        <v>32</v>
      </c>
      <c r="AX200" s="13" t="s">
        <v>76</v>
      </c>
      <c r="AY200" s="257" t="s">
        <v>143</v>
      </c>
    </row>
    <row r="201" s="13" customFormat="1">
      <c r="A201" s="13"/>
      <c r="B201" s="246"/>
      <c r="C201" s="247"/>
      <c r="D201" s="248" t="s">
        <v>185</v>
      </c>
      <c r="E201" s="249" t="s">
        <v>1</v>
      </c>
      <c r="F201" s="250" t="s">
        <v>553</v>
      </c>
      <c r="G201" s="247"/>
      <c r="H201" s="251">
        <v>18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185</v>
      </c>
      <c r="AU201" s="257" t="s">
        <v>86</v>
      </c>
      <c r="AV201" s="13" t="s">
        <v>86</v>
      </c>
      <c r="AW201" s="13" t="s">
        <v>32</v>
      </c>
      <c r="AX201" s="13" t="s">
        <v>76</v>
      </c>
      <c r="AY201" s="257" t="s">
        <v>143</v>
      </c>
    </row>
    <row r="202" s="14" customFormat="1">
      <c r="A202" s="14"/>
      <c r="B202" s="258"/>
      <c r="C202" s="259"/>
      <c r="D202" s="248" t="s">
        <v>185</v>
      </c>
      <c r="E202" s="260" t="s">
        <v>1</v>
      </c>
      <c r="F202" s="261" t="s">
        <v>188</v>
      </c>
      <c r="G202" s="259"/>
      <c r="H202" s="262">
        <v>953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8" t="s">
        <v>185</v>
      </c>
      <c r="AU202" s="268" t="s">
        <v>86</v>
      </c>
      <c r="AV202" s="14" t="s">
        <v>159</v>
      </c>
      <c r="AW202" s="14" t="s">
        <v>32</v>
      </c>
      <c r="AX202" s="14" t="s">
        <v>84</v>
      </c>
      <c r="AY202" s="268" t="s">
        <v>143</v>
      </c>
    </row>
    <row r="203" s="2" customFormat="1" ht="24.15" customHeight="1">
      <c r="A203" s="38"/>
      <c r="B203" s="39"/>
      <c r="C203" s="233" t="s">
        <v>334</v>
      </c>
      <c r="D203" s="233" t="s">
        <v>146</v>
      </c>
      <c r="E203" s="234" t="s">
        <v>554</v>
      </c>
      <c r="F203" s="235" t="s">
        <v>555</v>
      </c>
      <c r="G203" s="236" t="s">
        <v>259</v>
      </c>
      <c r="H203" s="237">
        <v>4500</v>
      </c>
      <c r="I203" s="238"/>
      <c r="J203" s="239">
        <f>ROUND(I203*H203,2)</f>
        <v>0</v>
      </c>
      <c r="K203" s="235" t="s">
        <v>219</v>
      </c>
      <c r="L203" s="44"/>
      <c r="M203" s="240" t="s">
        <v>1</v>
      </c>
      <c r="N203" s="241" t="s">
        <v>41</v>
      </c>
      <c r="O203" s="91"/>
      <c r="P203" s="242">
        <f>O203*H203</f>
        <v>0</v>
      </c>
      <c r="Q203" s="242">
        <v>0.38625999999999999</v>
      </c>
      <c r="R203" s="242">
        <f>Q203*H203</f>
        <v>1738.1700000000001</v>
      </c>
      <c r="S203" s="242">
        <v>0</v>
      </c>
      <c r="T203" s="24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4" t="s">
        <v>159</v>
      </c>
      <c r="AT203" s="244" t="s">
        <v>146</v>
      </c>
      <c r="AU203" s="244" t="s">
        <v>86</v>
      </c>
      <c r="AY203" s="17" t="s">
        <v>143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17" t="s">
        <v>84</v>
      </c>
      <c r="BK203" s="245">
        <f>ROUND(I203*H203,2)</f>
        <v>0</v>
      </c>
      <c r="BL203" s="17" t="s">
        <v>159</v>
      </c>
      <c r="BM203" s="244" t="s">
        <v>556</v>
      </c>
    </row>
    <row r="204" s="13" customFormat="1">
      <c r="A204" s="13"/>
      <c r="B204" s="246"/>
      <c r="C204" s="247"/>
      <c r="D204" s="248" t="s">
        <v>185</v>
      </c>
      <c r="E204" s="249" t="s">
        <v>1</v>
      </c>
      <c r="F204" s="250" t="s">
        <v>557</v>
      </c>
      <c r="G204" s="247"/>
      <c r="H204" s="251">
        <v>4500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185</v>
      </c>
      <c r="AU204" s="257" t="s">
        <v>86</v>
      </c>
      <c r="AV204" s="13" t="s">
        <v>86</v>
      </c>
      <c r="AW204" s="13" t="s">
        <v>32</v>
      </c>
      <c r="AX204" s="13" t="s">
        <v>84</v>
      </c>
      <c r="AY204" s="257" t="s">
        <v>143</v>
      </c>
    </row>
    <row r="205" s="12" customFormat="1" ht="22.8" customHeight="1">
      <c r="A205" s="12"/>
      <c r="B205" s="217"/>
      <c r="C205" s="218"/>
      <c r="D205" s="219" t="s">
        <v>75</v>
      </c>
      <c r="E205" s="231" t="s">
        <v>180</v>
      </c>
      <c r="F205" s="231" t="s">
        <v>390</v>
      </c>
      <c r="G205" s="218"/>
      <c r="H205" s="218"/>
      <c r="I205" s="221"/>
      <c r="J205" s="232">
        <f>BK205</f>
        <v>0</v>
      </c>
      <c r="K205" s="218"/>
      <c r="L205" s="223"/>
      <c r="M205" s="224"/>
      <c r="N205" s="225"/>
      <c r="O205" s="225"/>
      <c r="P205" s="226">
        <f>SUM(P206:P211)</f>
        <v>0</v>
      </c>
      <c r="Q205" s="225"/>
      <c r="R205" s="226">
        <f>SUM(R206:R211)</f>
        <v>17.67775</v>
      </c>
      <c r="S205" s="225"/>
      <c r="T205" s="227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8" t="s">
        <v>84</v>
      </c>
      <c r="AT205" s="229" t="s">
        <v>75</v>
      </c>
      <c r="AU205" s="229" t="s">
        <v>84</v>
      </c>
      <c r="AY205" s="228" t="s">
        <v>143</v>
      </c>
      <c r="BK205" s="230">
        <f>SUM(BK206:BK211)</f>
        <v>0</v>
      </c>
    </row>
    <row r="206" s="2" customFormat="1" ht="24.15" customHeight="1">
      <c r="A206" s="38"/>
      <c r="B206" s="39"/>
      <c r="C206" s="233" t="s">
        <v>340</v>
      </c>
      <c r="D206" s="233" t="s">
        <v>146</v>
      </c>
      <c r="E206" s="234" t="s">
        <v>558</v>
      </c>
      <c r="F206" s="235" t="s">
        <v>559</v>
      </c>
      <c r="G206" s="236" t="s">
        <v>305</v>
      </c>
      <c r="H206" s="237">
        <v>53</v>
      </c>
      <c r="I206" s="238"/>
      <c r="J206" s="239">
        <f>ROUND(I206*H206,2)</f>
        <v>0</v>
      </c>
      <c r="K206" s="235" t="s">
        <v>219</v>
      </c>
      <c r="L206" s="44"/>
      <c r="M206" s="240" t="s">
        <v>1</v>
      </c>
      <c r="N206" s="241" t="s">
        <v>41</v>
      </c>
      <c r="O206" s="91"/>
      <c r="P206" s="242">
        <f>O206*H206</f>
        <v>0</v>
      </c>
      <c r="Q206" s="242">
        <v>0</v>
      </c>
      <c r="R206" s="242">
        <f>Q206*H206</f>
        <v>0</v>
      </c>
      <c r="S206" s="242">
        <v>0</v>
      </c>
      <c r="T206" s="24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4" t="s">
        <v>159</v>
      </c>
      <c r="AT206" s="244" t="s">
        <v>146</v>
      </c>
      <c r="AU206" s="244" t="s">
        <v>86</v>
      </c>
      <c r="AY206" s="17" t="s">
        <v>143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17" t="s">
        <v>84</v>
      </c>
      <c r="BK206" s="245">
        <f>ROUND(I206*H206,2)</f>
        <v>0</v>
      </c>
      <c r="BL206" s="17" t="s">
        <v>159</v>
      </c>
      <c r="BM206" s="244" t="s">
        <v>560</v>
      </c>
    </row>
    <row r="207" s="2" customFormat="1" ht="24.15" customHeight="1">
      <c r="A207" s="38"/>
      <c r="B207" s="39"/>
      <c r="C207" s="233" t="s">
        <v>344</v>
      </c>
      <c r="D207" s="233" t="s">
        <v>146</v>
      </c>
      <c r="E207" s="234" t="s">
        <v>399</v>
      </c>
      <c r="F207" s="235" t="s">
        <v>400</v>
      </c>
      <c r="G207" s="236" t="s">
        <v>265</v>
      </c>
      <c r="H207" s="237">
        <v>1</v>
      </c>
      <c r="I207" s="238"/>
      <c r="J207" s="239">
        <f>ROUND(I207*H207,2)</f>
        <v>0</v>
      </c>
      <c r="K207" s="235" t="s">
        <v>219</v>
      </c>
      <c r="L207" s="44"/>
      <c r="M207" s="240" t="s">
        <v>1</v>
      </c>
      <c r="N207" s="241" t="s">
        <v>41</v>
      </c>
      <c r="O207" s="91"/>
      <c r="P207" s="242">
        <f>O207*H207</f>
        <v>0</v>
      </c>
      <c r="Q207" s="242">
        <v>5.8003900000000002</v>
      </c>
      <c r="R207" s="242">
        <f>Q207*H207</f>
        <v>5.8003900000000002</v>
      </c>
      <c r="S207" s="242">
        <v>0</v>
      </c>
      <c r="T207" s="24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4" t="s">
        <v>159</v>
      </c>
      <c r="AT207" s="244" t="s">
        <v>146</v>
      </c>
      <c r="AU207" s="244" t="s">
        <v>86</v>
      </c>
      <c r="AY207" s="17" t="s">
        <v>143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7" t="s">
        <v>84</v>
      </c>
      <c r="BK207" s="245">
        <f>ROUND(I207*H207,2)</f>
        <v>0</v>
      </c>
      <c r="BL207" s="17" t="s">
        <v>159</v>
      </c>
      <c r="BM207" s="244" t="s">
        <v>561</v>
      </c>
    </row>
    <row r="208" s="2" customFormat="1" ht="24.15" customHeight="1">
      <c r="A208" s="38"/>
      <c r="B208" s="39"/>
      <c r="C208" s="233" t="s">
        <v>348</v>
      </c>
      <c r="D208" s="233" t="s">
        <v>146</v>
      </c>
      <c r="E208" s="234" t="s">
        <v>404</v>
      </c>
      <c r="F208" s="235" t="s">
        <v>405</v>
      </c>
      <c r="G208" s="236" t="s">
        <v>305</v>
      </c>
      <c r="H208" s="237">
        <v>13</v>
      </c>
      <c r="I208" s="238"/>
      <c r="J208" s="239">
        <f>ROUND(I208*H208,2)</f>
        <v>0</v>
      </c>
      <c r="K208" s="235" t="s">
        <v>219</v>
      </c>
      <c r="L208" s="44"/>
      <c r="M208" s="240" t="s">
        <v>1</v>
      </c>
      <c r="N208" s="241" t="s">
        <v>41</v>
      </c>
      <c r="O208" s="91"/>
      <c r="P208" s="242">
        <f>O208*H208</f>
        <v>0</v>
      </c>
      <c r="Q208" s="242">
        <v>0.61348000000000003</v>
      </c>
      <c r="R208" s="242">
        <f>Q208*H208</f>
        <v>7.9752400000000003</v>
      </c>
      <c r="S208" s="242">
        <v>0</v>
      </c>
      <c r="T208" s="24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4" t="s">
        <v>159</v>
      </c>
      <c r="AT208" s="244" t="s">
        <v>146</v>
      </c>
      <c r="AU208" s="244" t="s">
        <v>86</v>
      </c>
      <c r="AY208" s="17" t="s">
        <v>143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7" t="s">
        <v>84</v>
      </c>
      <c r="BK208" s="245">
        <f>ROUND(I208*H208,2)</f>
        <v>0</v>
      </c>
      <c r="BL208" s="17" t="s">
        <v>159</v>
      </c>
      <c r="BM208" s="244" t="s">
        <v>562</v>
      </c>
    </row>
    <row r="209" s="2" customFormat="1" ht="16.5" customHeight="1">
      <c r="A209" s="38"/>
      <c r="B209" s="39"/>
      <c r="C209" s="274" t="s">
        <v>352</v>
      </c>
      <c r="D209" s="274" t="s">
        <v>241</v>
      </c>
      <c r="E209" s="275" t="s">
        <v>409</v>
      </c>
      <c r="F209" s="276" t="s">
        <v>410</v>
      </c>
      <c r="G209" s="277" t="s">
        <v>305</v>
      </c>
      <c r="H209" s="278">
        <v>13</v>
      </c>
      <c r="I209" s="279"/>
      <c r="J209" s="280">
        <f>ROUND(I209*H209,2)</f>
        <v>0</v>
      </c>
      <c r="K209" s="276" t="s">
        <v>219</v>
      </c>
      <c r="L209" s="281"/>
      <c r="M209" s="282" t="s">
        <v>1</v>
      </c>
      <c r="N209" s="283" t="s">
        <v>41</v>
      </c>
      <c r="O209" s="91"/>
      <c r="P209" s="242">
        <f>O209*H209</f>
        <v>0</v>
      </c>
      <c r="Q209" s="242">
        <v>0.29959999999999998</v>
      </c>
      <c r="R209" s="242">
        <f>Q209*H209</f>
        <v>3.8947999999999996</v>
      </c>
      <c r="S209" s="242">
        <v>0</v>
      </c>
      <c r="T209" s="24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4" t="s">
        <v>176</v>
      </c>
      <c r="AT209" s="244" t="s">
        <v>241</v>
      </c>
      <c r="AU209" s="244" t="s">
        <v>86</v>
      </c>
      <c r="AY209" s="17" t="s">
        <v>143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17" t="s">
        <v>84</v>
      </c>
      <c r="BK209" s="245">
        <f>ROUND(I209*H209,2)</f>
        <v>0</v>
      </c>
      <c r="BL209" s="17" t="s">
        <v>159</v>
      </c>
      <c r="BM209" s="244" t="s">
        <v>563</v>
      </c>
    </row>
    <row r="210" s="2" customFormat="1" ht="24.15" customHeight="1">
      <c r="A210" s="38"/>
      <c r="B210" s="39"/>
      <c r="C210" s="233" t="s">
        <v>356</v>
      </c>
      <c r="D210" s="233" t="s">
        <v>146</v>
      </c>
      <c r="E210" s="234" t="s">
        <v>391</v>
      </c>
      <c r="F210" s="235" t="s">
        <v>392</v>
      </c>
      <c r="G210" s="236" t="s">
        <v>265</v>
      </c>
      <c r="H210" s="237">
        <v>4</v>
      </c>
      <c r="I210" s="238"/>
      <c r="J210" s="239">
        <f>ROUND(I210*H210,2)</f>
        <v>0</v>
      </c>
      <c r="K210" s="235" t="s">
        <v>219</v>
      </c>
      <c r="L210" s="44"/>
      <c r="M210" s="240" t="s">
        <v>1</v>
      </c>
      <c r="N210" s="241" t="s">
        <v>41</v>
      </c>
      <c r="O210" s="91"/>
      <c r="P210" s="242">
        <f>O210*H210</f>
        <v>0</v>
      </c>
      <c r="Q210" s="242">
        <v>3.0000000000000001E-05</v>
      </c>
      <c r="R210" s="242">
        <f>Q210*H210</f>
        <v>0.00012</v>
      </c>
      <c r="S210" s="242">
        <v>0</v>
      </c>
      <c r="T210" s="24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4" t="s">
        <v>159</v>
      </c>
      <c r="AT210" s="244" t="s">
        <v>146</v>
      </c>
      <c r="AU210" s="244" t="s">
        <v>86</v>
      </c>
      <c r="AY210" s="17" t="s">
        <v>143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7" t="s">
        <v>84</v>
      </c>
      <c r="BK210" s="245">
        <f>ROUND(I210*H210,2)</f>
        <v>0</v>
      </c>
      <c r="BL210" s="17" t="s">
        <v>159</v>
      </c>
      <c r="BM210" s="244" t="s">
        <v>564</v>
      </c>
    </row>
    <row r="211" s="2" customFormat="1" ht="16.5" customHeight="1">
      <c r="A211" s="38"/>
      <c r="B211" s="39"/>
      <c r="C211" s="274" t="s">
        <v>360</v>
      </c>
      <c r="D211" s="274" t="s">
        <v>241</v>
      </c>
      <c r="E211" s="275" t="s">
        <v>395</v>
      </c>
      <c r="F211" s="276" t="s">
        <v>396</v>
      </c>
      <c r="G211" s="277" t="s">
        <v>265</v>
      </c>
      <c r="H211" s="278">
        <v>4</v>
      </c>
      <c r="I211" s="279"/>
      <c r="J211" s="280">
        <f>ROUND(I211*H211,2)</f>
        <v>0</v>
      </c>
      <c r="K211" s="276" t="s">
        <v>219</v>
      </c>
      <c r="L211" s="281"/>
      <c r="M211" s="282" t="s">
        <v>1</v>
      </c>
      <c r="N211" s="283" t="s">
        <v>41</v>
      </c>
      <c r="O211" s="91"/>
      <c r="P211" s="242">
        <f>O211*H211</f>
        <v>0</v>
      </c>
      <c r="Q211" s="242">
        <v>0.0018</v>
      </c>
      <c r="R211" s="242">
        <f>Q211*H211</f>
        <v>0.0071999999999999998</v>
      </c>
      <c r="S211" s="242">
        <v>0</v>
      </c>
      <c r="T211" s="24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4" t="s">
        <v>176</v>
      </c>
      <c r="AT211" s="244" t="s">
        <v>241</v>
      </c>
      <c r="AU211" s="244" t="s">
        <v>86</v>
      </c>
      <c r="AY211" s="17" t="s">
        <v>143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7" t="s">
        <v>84</v>
      </c>
      <c r="BK211" s="245">
        <f>ROUND(I211*H211,2)</f>
        <v>0</v>
      </c>
      <c r="BL211" s="17" t="s">
        <v>159</v>
      </c>
      <c r="BM211" s="244" t="s">
        <v>565</v>
      </c>
    </row>
    <row r="212" s="12" customFormat="1" ht="22.8" customHeight="1">
      <c r="A212" s="12"/>
      <c r="B212" s="217"/>
      <c r="C212" s="218"/>
      <c r="D212" s="219" t="s">
        <v>75</v>
      </c>
      <c r="E212" s="231" t="s">
        <v>566</v>
      </c>
      <c r="F212" s="231" t="s">
        <v>567</v>
      </c>
      <c r="G212" s="218"/>
      <c r="H212" s="218"/>
      <c r="I212" s="221"/>
      <c r="J212" s="232">
        <f>BK212</f>
        <v>0</v>
      </c>
      <c r="K212" s="218"/>
      <c r="L212" s="223"/>
      <c r="M212" s="224"/>
      <c r="N212" s="225"/>
      <c r="O212" s="225"/>
      <c r="P212" s="226">
        <f>P213</f>
        <v>0</v>
      </c>
      <c r="Q212" s="225"/>
      <c r="R212" s="226">
        <f>R213</f>
        <v>0</v>
      </c>
      <c r="S212" s="225"/>
      <c r="T212" s="227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8" t="s">
        <v>84</v>
      </c>
      <c r="AT212" s="229" t="s">
        <v>75</v>
      </c>
      <c r="AU212" s="229" t="s">
        <v>84</v>
      </c>
      <c r="AY212" s="228" t="s">
        <v>143</v>
      </c>
      <c r="BK212" s="230">
        <f>BK213</f>
        <v>0</v>
      </c>
    </row>
    <row r="213" s="2" customFormat="1" ht="33" customHeight="1">
      <c r="A213" s="38"/>
      <c r="B213" s="39"/>
      <c r="C213" s="233" t="s">
        <v>364</v>
      </c>
      <c r="D213" s="233" t="s">
        <v>146</v>
      </c>
      <c r="E213" s="234" t="s">
        <v>471</v>
      </c>
      <c r="F213" s="235" t="s">
        <v>472</v>
      </c>
      <c r="G213" s="236" t="s">
        <v>244</v>
      </c>
      <c r="H213" s="237">
        <v>2908.8470000000002</v>
      </c>
      <c r="I213" s="238"/>
      <c r="J213" s="239">
        <f>ROUND(I213*H213,2)</f>
        <v>0</v>
      </c>
      <c r="K213" s="235" t="s">
        <v>219</v>
      </c>
      <c r="L213" s="44"/>
      <c r="M213" s="240" t="s">
        <v>1</v>
      </c>
      <c r="N213" s="241" t="s">
        <v>41</v>
      </c>
      <c r="O213" s="91"/>
      <c r="P213" s="242">
        <f>O213*H213</f>
        <v>0</v>
      </c>
      <c r="Q213" s="242">
        <v>0</v>
      </c>
      <c r="R213" s="242">
        <f>Q213*H213</f>
        <v>0</v>
      </c>
      <c r="S213" s="242">
        <v>0</v>
      </c>
      <c r="T213" s="24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4" t="s">
        <v>159</v>
      </c>
      <c r="AT213" s="244" t="s">
        <v>146</v>
      </c>
      <c r="AU213" s="244" t="s">
        <v>86</v>
      </c>
      <c r="AY213" s="17" t="s">
        <v>143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17" t="s">
        <v>84</v>
      </c>
      <c r="BK213" s="245">
        <f>ROUND(I213*H213,2)</f>
        <v>0</v>
      </c>
      <c r="BL213" s="17" t="s">
        <v>159</v>
      </c>
      <c r="BM213" s="244" t="s">
        <v>568</v>
      </c>
    </row>
    <row r="214" s="12" customFormat="1" ht="25.92" customHeight="1">
      <c r="A214" s="12"/>
      <c r="B214" s="217"/>
      <c r="C214" s="218"/>
      <c r="D214" s="219" t="s">
        <v>75</v>
      </c>
      <c r="E214" s="220" t="s">
        <v>241</v>
      </c>
      <c r="F214" s="220" t="s">
        <v>569</v>
      </c>
      <c r="G214" s="218"/>
      <c r="H214" s="218"/>
      <c r="I214" s="221"/>
      <c r="J214" s="222">
        <f>BK214</f>
        <v>0</v>
      </c>
      <c r="K214" s="218"/>
      <c r="L214" s="223"/>
      <c r="M214" s="224"/>
      <c r="N214" s="225"/>
      <c r="O214" s="225"/>
      <c r="P214" s="226">
        <f>P215</f>
        <v>0</v>
      </c>
      <c r="Q214" s="225"/>
      <c r="R214" s="226">
        <f>R215</f>
        <v>0.011934</v>
      </c>
      <c r="S214" s="225"/>
      <c r="T214" s="227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8" t="s">
        <v>155</v>
      </c>
      <c r="AT214" s="229" t="s">
        <v>75</v>
      </c>
      <c r="AU214" s="229" t="s">
        <v>76</v>
      </c>
      <c r="AY214" s="228" t="s">
        <v>143</v>
      </c>
      <c r="BK214" s="230">
        <f>BK215</f>
        <v>0</v>
      </c>
    </row>
    <row r="215" s="12" customFormat="1" ht="22.8" customHeight="1">
      <c r="A215" s="12"/>
      <c r="B215" s="217"/>
      <c r="C215" s="218"/>
      <c r="D215" s="219" t="s">
        <v>75</v>
      </c>
      <c r="E215" s="231" t="s">
        <v>570</v>
      </c>
      <c r="F215" s="231" t="s">
        <v>571</v>
      </c>
      <c r="G215" s="218"/>
      <c r="H215" s="218"/>
      <c r="I215" s="221"/>
      <c r="J215" s="232">
        <f>BK215</f>
        <v>0</v>
      </c>
      <c r="K215" s="218"/>
      <c r="L215" s="223"/>
      <c r="M215" s="224"/>
      <c r="N215" s="225"/>
      <c r="O215" s="225"/>
      <c r="P215" s="226">
        <f>P216+SUM(P217:P219)</f>
        <v>0</v>
      </c>
      <c r="Q215" s="225"/>
      <c r="R215" s="226">
        <f>R216+SUM(R217:R219)</f>
        <v>0.011934</v>
      </c>
      <c r="S215" s="225"/>
      <c r="T215" s="227">
        <f>T216+SUM(T217:T219)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8" t="s">
        <v>155</v>
      </c>
      <c r="AT215" s="229" t="s">
        <v>75</v>
      </c>
      <c r="AU215" s="229" t="s">
        <v>84</v>
      </c>
      <c r="AY215" s="228" t="s">
        <v>143</v>
      </c>
      <c r="BK215" s="230">
        <f>BK216+SUM(BK217:BK219)</f>
        <v>0</v>
      </c>
    </row>
    <row r="216" s="2" customFormat="1" ht="16.5" customHeight="1">
      <c r="A216" s="38"/>
      <c r="B216" s="39"/>
      <c r="C216" s="233" t="s">
        <v>368</v>
      </c>
      <c r="D216" s="233" t="s">
        <v>146</v>
      </c>
      <c r="E216" s="234" t="s">
        <v>572</v>
      </c>
      <c r="F216" s="235" t="s">
        <v>573</v>
      </c>
      <c r="G216" s="236" t="s">
        <v>305</v>
      </c>
      <c r="H216" s="237">
        <v>15</v>
      </c>
      <c r="I216" s="238"/>
      <c r="J216" s="239">
        <f>ROUND(I216*H216,2)</f>
        <v>0</v>
      </c>
      <c r="K216" s="235" t="s">
        <v>219</v>
      </c>
      <c r="L216" s="44"/>
      <c r="M216" s="240" t="s">
        <v>1</v>
      </c>
      <c r="N216" s="241" t="s">
        <v>41</v>
      </c>
      <c r="O216" s="91"/>
      <c r="P216" s="242">
        <f>O216*H216</f>
        <v>0</v>
      </c>
      <c r="Q216" s="242">
        <v>0</v>
      </c>
      <c r="R216" s="242">
        <f>Q216*H216</f>
        <v>0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543</v>
      </c>
      <c r="AT216" s="244" t="s">
        <v>146</v>
      </c>
      <c r="AU216" s="244" t="s">
        <v>86</v>
      </c>
      <c r="AY216" s="17" t="s">
        <v>143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84</v>
      </c>
      <c r="BK216" s="245">
        <f>ROUND(I216*H216,2)</f>
        <v>0</v>
      </c>
      <c r="BL216" s="17" t="s">
        <v>543</v>
      </c>
      <c r="BM216" s="244" t="s">
        <v>574</v>
      </c>
    </row>
    <row r="217" s="2" customFormat="1" ht="24.15" customHeight="1">
      <c r="A217" s="38"/>
      <c r="B217" s="39"/>
      <c r="C217" s="274" t="s">
        <v>373</v>
      </c>
      <c r="D217" s="274" t="s">
        <v>241</v>
      </c>
      <c r="E217" s="275" t="s">
        <v>575</v>
      </c>
      <c r="F217" s="276" t="s">
        <v>576</v>
      </c>
      <c r="G217" s="277" t="s">
        <v>305</v>
      </c>
      <c r="H217" s="278">
        <v>15.300000000000001</v>
      </c>
      <c r="I217" s="279"/>
      <c r="J217" s="280">
        <f>ROUND(I217*H217,2)</f>
        <v>0</v>
      </c>
      <c r="K217" s="276" t="s">
        <v>219</v>
      </c>
      <c r="L217" s="281"/>
      <c r="M217" s="282" t="s">
        <v>1</v>
      </c>
      <c r="N217" s="283" t="s">
        <v>41</v>
      </c>
      <c r="O217" s="91"/>
      <c r="P217" s="242">
        <f>O217*H217</f>
        <v>0</v>
      </c>
      <c r="Q217" s="242">
        <v>0.00077999999999999999</v>
      </c>
      <c r="R217" s="242">
        <f>Q217*H217</f>
        <v>0.011934</v>
      </c>
      <c r="S217" s="242">
        <v>0</v>
      </c>
      <c r="T217" s="24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4" t="s">
        <v>577</v>
      </c>
      <c r="AT217" s="244" t="s">
        <v>241</v>
      </c>
      <c r="AU217" s="244" t="s">
        <v>86</v>
      </c>
      <c r="AY217" s="17" t="s">
        <v>143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7" t="s">
        <v>84</v>
      </c>
      <c r="BK217" s="245">
        <f>ROUND(I217*H217,2)</f>
        <v>0</v>
      </c>
      <c r="BL217" s="17" t="s">
        <v>543</v>
      </c>
      <c r="BM217" s="244" t="s">
        <v>578</v>
      </c>
    </row>
    <row r="218" s="13" customFormat="1">
      <c r="A218" s="13"/>
      <c r="B218" s="246"/>
      <c r="C218" s="247"/>
      <c r="D218" s="248" t="s">
        <v>185</v>
      </c>
      <c r="E218" s="247"/>
      <c r="F218" s="250" t="s">
        <v>579</v>
      </c>
      <c r="G218" s="247"/>
      <c r="H218" s="251">
        <v>15.300000000000001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185</v>
      </c>
      <c r="AU218" s="257" t="s">
        <v>86</v>
      </c>
      <c r="AV218" s="13" t="s">
        <v>86</v>
      </c>
      <c r="AW218" s="13" t="s">
        <v>4</v>
      </c>
      <c r="AX218" s="13" t="s">
        <v>84</v>
      </c>
      <c r="AY218" s="257" t="s">
        <v>143</v>
      </c>
    </row>
    <row r="219" s="12" customFormat="1" ht="20.88" customHeight="1">
      <c r="A219" s="12"/>
      <c r="B219" s="217"/>
      <c r="C219" s="218"/>
      <c r="D219" s="219" t="s">
        <v>75</v>
      </c>
      <c r="E219" s="231" t="s">
        <v>580</v>
      </c>
      <c r="F219" s="231" t="s">
        <v>581</v>
      </c>
      <c r="G219" s="218"/>
      <c r="H219" s="218"/>
      <c r="I219" s="221"/>
      <c r="J219" s="232">
        <f>BK219</f>
        <v>0</v>
      </c>
      <c r="K219" s="218"/>
      <c r="L219" s="223"/>
      <c r="M219" s="224"/>
      <c r="N219" s="225"/>
      <c r="O219" s="225"/>
      <c r="P219" s="226">
        <f>P220</f>
        <v>0</v>
      </c>
      <c r="Q219" s="225"/>
      <c r="R219" s="226">
        <f>R220</f>
        <v>0</v>
      </c>
      <c r="S219" s="225"/>
      <c r="T219" s="227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8" t="s">
        <v>84</v>
      </c>
      <c r="AT219" s="229" t="s">
        <v>75</v>
      </c>
      <c r="AU219" s="229" t="s">
        <v>86</v>
      </c>
      <c r="AY219" s="228" t="s">
        <v>143</v>
      </c>
      <c r="BK219" s="230">
        <f>BK220</f>
        <v>0</v>
      </c>
    </row>
    <row r="220" s="2" customFormat="1" ht="24.15" customHeight="1">
      <c r="A220" s="38"/>
      <c r="B220" s="39"/>
      <c r="C220" s="233" t="s">
        <v>377</v>
      </c>
      <c r="D220" s="233" t="s">
        <v>146</v>
      </c>
      <c r="E220" s="234" t="s">
        <v>582</v>
      </c>
      <c r="F220" s="235" t="s">
        <v>583</v>
      </c>
      <c r="G220" s="236" t="s">
        <v>584</v>
      </c>
      <c r="H220" s="237">
        <v>1</v>
      </c>
      <c r="I220" s="238"/>
      <c r="J220" s="239">
        <f>ROUND(I220*H220,2)</f>
        <v>0</v>
      </c>
      <c r="K220" s="235" t="s">
        <v>1</v>
      </c>
      <c r="L220" s="44"/>
      <c r="M220" s="269" t="s">
        <v>1</v>
      </c>
      <c r="N220" s="270" t="s">
        <v>41</v>
      </c>
      <c r="O220" s="271"/>
      <c r="P220" s="272">
        <f>O220*H220</f>
        <v>0</v>
      </c>
      <c r="Q220" s="272">
        <v>0</v>
      </c>
      <c r="R220" s="272">
        <f>Q220*H220</f>
        <v>0</v>
      </c>
      <c r="S220" s="272">
        <v>0</v>
      </c>
      <c r="T220" s="27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4" t="s">
        <v>159</v>
      </c>
      <c r="AT220" s="244" t="s">
        <v>146</v>
      </c>
      <c r="AU220" s="244" t="s">
        <v>155</v>
      </c>
      <c r="AY220" s="17" t="s">
        <v>143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7" t="s">
        <v>84</v>
      </c>
      <c r="BK220" s="245">
        <f>ROUND(I220*H220,2)</f>
        <v>0</v>
      </c>
      <c r="BL220" s="17" t="s">
        <v>159</v>
      </c>
      <c r="BM220" s="244" t="s">
        <v>585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VZ3JHjhteCVT0N1DvG9n79jFt3UDv5xtaKNdLwrGM3DjNbj1W6FOsCiyUHWeXlYHFgWdbcjPf61aaNt3u1zK9Q==" hashValue="a6zqO4bG33Yo29S28VGpc2H4iI86hi94Y2AbmgMtp9ZBSl/RSRiLg9UnHv/bLKa49H+HWbUNkMTDsETGh4IZ6w==" algorithmName="SHA-512" password="CC35"/>
  <autoFilter ref="C134:K220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J105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ROUND((SUM(BE105:BE112) + SUM(BE132:BE152)),  2)</f>
        <v>0</v>
      </c>
      <c r="G35" s="38"/>
      <c r="H35" s="38"/>
      <c r="I35" s="157">
        <v>0.20999999999999999</v>
      </c>
      <c r="J35" s="156">
        <f>ROUND(((SUM(BE105:BE112) + SUM(BE132:BE152))*I35),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ROUND((SUM(BF105:BF112) + SUM(BF132:BF152)),  2)</f>
        <v>0</v>
      </c>
      <c r="G36" s="38"/>
      <c r="H36" s="38"/>
      <c r="I36" s="157">
        <v>0.14999999999999999</v>
      </c>
      <c r="J36" s="156">
        <f>ROUND(((SUM(BF105:BF112) + SUM(BF132:BF152))*I36),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ROUND((SUM(BG105:BG112) + SUM(BG132:BG152)),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ROUND((SUM(BH105:BH112) + SUM(BH132:BH152)),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ROUND((SUM(BI105:BI112) + SUM(BI132:BI152)),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VRN -03 - VP C č.15 - Polní cesty C15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112</v>
      </c>
      <c r="E97" s="184"/>
      <c r="F97" s="184"/>
      <c r="G97" s="184"/>
      <c r="H97" s="184"/>
      <c r="I97" s="184"/>
      <c r="J97" s="185">
        <f>J133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113</v>
      </c>
      <c r="E98" s="190"/>
      <c r="F98" s="190"/>
      <c r="G98" s="190"/>
      <c r="H98" s="190"/>
      <c r="I98" s="190"/>
      <c r="J98" s="191">
        <f>J134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114</v>
      </c>
      <c r="E99" s="190"/>
      <c r="F99" s="190"/>
      <c r="G99" s="190"/>
      <c r="H99" s="190"/>
      <c r="I99" s="190"/>
      <c r="J99" s="191">
        <f>J141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115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116</v>
      </c>
      <c r="E101" s="190"/>
      <c r="F101" s="190"/>
      <c r="G101" s="190"/>
      <c r="H101" s="190"/>
      <c r="I101" s="190"/>
      <c r="J101" s="191">
        <f>J149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117</v>
      </c>
      <c r="E102" s="190"/>
      <c r="F102" s="190"/>
      <c r="G102" s="190"/>
      <c r="H102" s="190"/>
      <c r="I102" s="190"/>
      <c r="J102" s="191">
        <f>J151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9.28" customHeight="1">
      <c r="A105" s="38"/>
      <c r="B105" s="39"/>
      <c r="C105" s="180" t="s">
        <v>118</v>
      </c>
      <c r="D105" s="40"/>
      <c r="E105" s="40"/>
      <c r="F105" s="40"/>
      <c r="G105" s="40"/>
      <c r="H105" s="40"/>
      <c r="I105" s="40"/>
      <c r="J105" s="193">
        <f>ROUND(J106 + J107 + J108 + J109 + J110 + J111,2)</f>
        <v>0</v>
      </c>
      <c r="K105" s="40"/>
      <c r="L105" s="63"/>
      <c r="N105" s="194" t="s">
        <v>40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8" customHeight="1">
      <c r="A106" s="38"/>
      <c r="B106" s="39"/>
      <c r="C106" s="40"/>
      <c r="D106" s="195" t="s">
        <v>119</v>
      </c>
      <c r="E106" s="196"/>
      <c r="F106" s="196"/>
      <c r="G106" s="40"/>
      <c r="H106" s="40"/>
      <c r="I106" s="40"/>
      <c r="J106" s="197">
        <v>0</v>
      </c>
      <c r="K106" s="40"/>
      <c r="L106" s="198"/>
      <c r="M106" s="199"/>
      <c r="N106" s="200" t="s">
        <v>41</v>
      </c>
      <c r="O106" s="199"/>
      <c r="P106" s="199"/>
      <c r="Q106" s="199"/>
      <c r="R106" s="199"/>
      <c r="S106" s="201"/>
      <c r="T106" s="201"/>
      <c r="U106" s="201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201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202" t="s">
        <v>120</v>
      </c>
      <c r="AZ106" s="199"/>
      <c r="BA106" s="199"/>
      <c r="BB106" s="199"/>
      <c r="BC106" s="199"/>
      <c r="BD106" s="199"/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02" t="s">
        <v>84</v>
      </c>
      <c r="BK106" s="199"/>
      <c r="BL106" s="199"/>
      <c r="BM106" s="199"/>
    </row>
    <row r="107" s="2" customFormat="1" ht="18" customHeight="1">
      <c r="A107" s="38"/>
      <c r="B107" s="39"/>
      <c r="C107" s="40"/>
      <c r="D107" s="195" t="s">
        <v>121</v>
      </c>
      <c r="E107" s="196"/>
      <c r="F107" s="196"/>
      <c r="G107" s="40"/>
      <c r="H107" s="40"/>
      <c r="I107" s="40"/>
      <c r="J107" s="197">
        <v>0</v>
      </c>
      <c r="K107" s="40"/>
      <c r="L107" s="198"/>
      <c r="M107" s="199"/>
      <c r="N107" s="200" t="s">
        <v>41</v>
      </c>
      <c r="O107" s="199"/>
      <c r="P107" s="199"/>
      <c r="Q107" s="199"/>
      <c r="R107" s="199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202" t="s">
        <v>120</v>
      </c>
      <c r="AZ107" s="199"/>
      <c r="BA107" s="199"/>
      <c r="BB107" s="199"/>
      <c r="BC107" s="199"/>
      <c r="BD107" s="199"/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02" t="s">
        <v>84</v>
      </c>
      <c r="BK107" s="199"/>
      <c r="BL107" s="199"/>
      <c r="BM107" s="199"/>
    </row>
    <row r="108" s="2" customFormat="1" ht="18" customHeight="1">
      <c r="A108" s="38"/>
      <c r="B108" s="39"/>
      <c r="C108" s="40"/>
      <c r="D108" s="195" t="s">
        <v>122</v>
      </c>
      <c r="E108" s="196"/>
      <c r="F108" s="196"/>
      <c r="G108" s="40"/>
      <c r="H108" s="40"/>
      <c r="I108" s="40"/>
      <c r="J108" s="197">
        <v>0</v>
      </c>
      <c r="K108" s="40"/>
      <c r="L108" s="198"/>
      <c r="M108" s="199"/>
      <c r="N108" s="200" t="s">
        <v>41</v>
      </c>
      <c r="O108" s="199"/>
      <c r="P108" s="199"/>
      <c r="Q108" s="199"/>
      <c r="R108" s="199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201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202" t="s">
        <v>120</v>
      </c>
      <c r="AZ108" s="199"/>
      <c r="BA108" s="199"/>
      <c r="BB108" s="199"/>
      <c r="BC108" s="199"/>
      <c r="BD108" s="199"/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02" t="s">
        <v>84</v>
      </c>
      <c r="BK108" s="199"/>
      <c r="BL108" s="199"/>
      <c r="BM108" s="199"/>
    </row>
    <row r="109" s="2" customFormat="1" ht="18" customHeight="1">
      <c r="A109" s="38"/>
      <c r="B109" s="39"/>
      <c r="C109" s="40"/>
      <c r="D109" s="195" t="s">
        <v>123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124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6" t="s">
        <v>125</v>
      </c>
      <c r="E111" s="40"/>
      <c r="F111" s="40"/>
      <c r="G111" s="40"/>
      <c r="H111" s="40"/>
      <c r="I111" s="40"/>
      <c r="J111" s="197">
        <f>ROUND(J30*T111,2)</f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126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9.28" customHeight="1">
      <c r="A113" s="38"/>
      <c r="B113" s="39"/>
      <c r="C113" s="204" t="s">
        <v>127</v>
      </c>
      <c r="D113" s="178"/>
      <c r="E113" s="178"/>
      <c r="F113" s="178"/>
      <c r="G113" s="178"/>
      <c r="H113" s="178"/>
      <c r="I113" s="178"/>
      <c r="J113" s="205">
        <f>ROUND(J96+J105,2)</f>
        <v>0</v>
      </c>
      <c r="K113" s="178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6" t="str">
        <f>E7</f>
        <v>Polní cesty C6, C14 a C15 v k.ú. Nákří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103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05 - VRN -03 - VP C č.15 - Polní cesty C15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k.ú. Nákří</v>
      </c>
      <c r="G126" s="40"/>
      <c r="H126" s="40"/>
      <c r="I126" s="32" t="s">
        <v>22</v>
      </c>
      <c r="J126" s="79" t="str">
        <f>IF(J12="","",J12)</f>
        <v>10. 1. 2022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Státní pozemkový úřad, Rudolfovská tř.493/80,ČB</v>
      </c>
      <c r="G128" s="40"/>
      <c r="H128" s="40"/>
      <c r="I128" s="32" t="s">
        <v>30</v>
      </c>
      <c r="J128" s="36" t="str">
        <f>E21</f>
        <v>Ing. Josef Sauko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06"/>
      <c r="B131" s="207"/>
      <c r="C131" s="208" t="s">
        <v>129</v>
      </c>
      <c r="D131" s="209" t="s">
        <v>61</v>
      </c>
      <c r="E131" s="209" t="s">
        <v>57</v>
      </c>
      <c r="F131" s="209" t="s">
        <v>58</v>
      </c>
      <c r="G131" s="209" t="s">
        <v>130</v>
      </c>
      <c r="H131" s="209" t="s">
        <v>131</v>
      </c>
      <c r="I131" s="209" t="s">
        <v>132</v>
      </c>
      <c r="J131" s="209" t="s">
        <v>109</v>
      </c>
      <c r="K131" s="210" t="s">
        <v>133</v>
      </c>
      <c r="L131" s="211"/>
      <c r="M131" s="100" t="s">
        <v>1</v>
      </c>
      <c r="N131" s="101" t="s">
        <v>40</v>
      </c>
      <c r="O131" s="101" t="s">
        <v>134</v>
      </c>
      <c r="P131" s="101" t="s">
        <v>135</v>
      </c>
      <c r="Q131" s="101" t="s">
        <v>136</v>
      </c>
      <c r="R131" s="101" t="s">
        <v>137</v>
      </c>
      <c r="S131" s="101" t="s">
        <v>138</v>
      </c>
      <c r="T131" s="102" t="s">
        <v>139</v>
      </c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</row>
    <row r="132" s="2" customFormat="1" ht="22.8" customHeight="1">
      <c r="A132" s="38"/>
      <c r="B132" s="39"/>
      <c r="C132" s="107" t="s">
        <v>140</v>
      </c>
      <c r="D132" s="40"/>
      <c r="E132" s="40"/>
      <c r="F132" s="40"/>
      <c r="G132" s="40"/>
      <c r="H132" s="40"/>
      <c r="I132" s="40"/>
      <c r="J132" s="212">
        <f>BK132</f>
        <v>0</v>
      </c>
      <c r="K132" s="40"/>
      <c r="L132" s="44"/>
      <c r="M132" s="103"/>
      <c r="N132" s="213"/>
      <c r="O132" s="104"/>
      <c r="P132" s="214">
        <f>P133</f>
        <v>0</v>
      </c>
      <c r="Q132" s="104"/>
      <c r="R132" s="214">
        <f>R133</f>
        <v>0</v>
      </c>
      <c r="S132" s="104"/>
      <c r="T132" s="215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111</v>
      </c>
      <c r="BK132" s="216">
        <f>BK133</f>
        <v>0</v>
      </c>
    </row>
    <row r="133" s="12" customFormat="1" ht="25.92" customHeight="1">
      <c r="A133" s="12"/>
      <c r="B133" s="217"/>
      <c r="C133" s="218"/>
      <c r="D133" s="219" t="s">
        <v>75</v>
      </c>
      <c r="E133" s="220" t="s">
        <v>120</v>
      </c>
      <c r="F133" s="220" t="s">
        <v>141</v>
      </c>
      <c r="G133" s="218"/>
      <c r="H133" s="218"/>
      <c r="I133" s="221"/>
      <c r="J133" s="222">
        <f>BK133</f>
        <v>0</v>
      </c>
      <c r="K133" s="218"/>
      <c r="L133" s="223"/>
      <c r="M133" s="224"/>
      <c r="N133" s="225"/>
      <c r="O133" s="225"/>
      <c r="P133" s="226">
        <f>P134+P141+P143+P149+P151</f>
        <v>0</v>
      </c>
      <c r="Q133" s="225"/>
      <c r="R133" s="226">
        <f>R134+R141+R143+R149+R151</f>
        <v>0</v>
      </c>
      <c r="S133" s="225"/>
      <c r="T133" s="227">
        <f>T134+T141+T143+T149+T151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142</v>
      </c>
      <c r="AT133" s="229" t="s">
        <v>75</v>
      </c>
      <c r="AU133" s="229" t="s">
        <v>76</v>
      </c>
      <c r="AY133" s="228" t="s">
        <v>143</v>
      </c>
      <c r="BK133" s="230">
        <f>BK134+BK141+BK143+BK149+BK151</f>
        <v>0</v>
      </c>
    </row>
    <row r="134" s="12" customFormat="1" ht="22.8" customHeight="1">
      <c r="A134" s="12"/>
      <c r="B134" s="217"/>
      <c r="C134" s="218"/>
      <c r="D134" s="219" t="s">
        <v>75</v>
      </c>
      <c r="E134" s="231" t="s">
        <v>144</v>
      </c>
      <c r="F134" s="231" t="s">
        <v>145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SUM(P135:P140)</f>
        <v>0</v>
      </c>
      <c r="Q134" s="225"/>
      <c r="R134" s="226">
        <f>SUM(R135:R140)</f>
        <v>0</v>
      </c>
      <c r="S134" s="225"/>
      <c r="T134" s="227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142</v>
      </c>
      <c r="AT134" s="229" t="s">
        <v>75</v>
      </c>
      <c r="AU134" s="229" t="s">
        <v>84</v>
      </c>
      <c r="AY134" s="228" t="s">
        <v>143</v>
      </c>
      <c r="BK134" s="230">
        <f>SUM(BK135:BK140)</f>
        <v>0</v>
      </c>
    </row>
    <row r="135" s="2" customFormat="1" ht="16.5" customHeight="1">
      <c r="A135" s="38"/>
      <c r="B135" s="39"/>
      <c r="C135" s="233" t="s">
        <v>84</v>
      </c>
      <c r="D135" s="233" t="s">
        <v>146</v>
      </c>
      <c r="E135" s="234" t="s">
        <v>147</v>
      </c>
      <c r="F135" s="235" t="s">
        <v>148</v>
      </c>
      <c r="G135" s="236" t="s">
        <v>149</v>
      </c>
      <c r="H135" s="237">
        <v>1</v>
      </c>
      <c r="I135" s="238"/>
      <c r="J135" s="239">
        <f>ROUND(I135*H135,2)</f>
        <v>0</v>
      </c>
      <c r="K135" s="235" t="s">
        <v>1</v>
      </c>
      <c r="L135" s="44"/>
      <c r="M135" s="240" t="s">
        <v>1</v>
      </c>
      <c r="N135" s="241" t="s">
        <v>41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150</v>
      </c>
      <c r="AT135" s="244" t="s">
        <v>146</v>
      </c>
      <c r="AU135" s="244" t="s">
        <v>86</v>
      </c>
      <c r="AY135" s="17" t="s">
        <v>143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84</v>
      </c>
      <c r="BK135" s="245">
        <f>ROUND(I135*H135,2)</f>
        <v>0</v>
      </c>
      <c r="BL135" s="17" t="s">
        <v>150</v>
      </c>
      <c r="BM135" s="244" t="s">
        <v>151</v>
      </c>
    </row>
    <row r="136" s="2" customFormat="1" ht="16.5" customHeight="1">
      <c r="A136" s="38"/>
      <c r="B136" s="39"/>
      <c r="C136" s="233" t="s">
        <v>86</v>
      </c>
      <c r="D136" s="233" t="s">
        <v>146</v>
      </c>
      <c r="E136" s="234" t="s">
        <v>152</v>
      </c>
      <c r="F136" s="235" t="s">
        <v>153</v>
      </c>
      <c r="G136" s="236" t="s">
        <v>149</v>
      </c>
      <c r="H136" s="237">
        <v>1</v>
      </c>
      <c r="I136" s="238"/>
      <c r="J136" s="239">
        <f>ROUND(I136*H136,2)</f>
        <v>0</v>
      </c>
      <c r="K136" s="235" t="s">
        <v>1</v>
      </c>
      <c r="L136" s="44"/>
      <c r="M136" s="240" t="s">
        <v>1</v>
      </c>
      <c r="N136" s="241" t="s">
        <v>41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150</v>
      </c>
      <c r="AT136" s="244" t="s">
        <v>146</v>
      </c>
      <c r="AU136" s="244" t="s">
        <v>86</v>
      </c>
      <c r="AY136" s="17" t="s">
        <v>143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84</v>
      </c>
      <c r="BK136" s="245">
        <f>ROUND(I136*H136,2)</f>
        <v>0</v>
      </c>
      <c r="BL136" s="17" t="s">
        <v>150</v>
      </c>
      <c r="BM136" s="244" t="s">
        <v>154</v>
      </c>
    </row>
    <row r="137" s="2" customFormat="1" ht="16.5" customHeight="1">
      <c r="A137" s="38"/>
      <c r="B137" s="39"/>
      <c r="C137" s="233" t="s">
        <v>155</v>
      </c>
      <c r="D137" s="233" t="s">
        <v>146</v>
      </c>
      <c r="E137" s="234" t="s">
        <v>156</v>
      </c>
      <c r="F137" s="235" t="s">
        <v>157</v>
      </c>
      <c r="G137" s="236" t="s">
        <v>149</v>
      </c>
      <c r="H137" s="237">
        <v>1</v>
      </c>
      <c r="I137" s="238"/>
      <c r="J137" s="239">
        <f>ROUND(I137*H137,2)</f>
        <v>0</v>
      </c>
      <c r="K137" s="235" t="s">
        <v>1</v>
      </c>
      <c r="L137" s="44"/>
      <c r="M137" s="240" t="s">
        <v>1</v>
      </c>
      <c r="N137" s="241" t="s">
        <v>41</v>
      </c>
      <c r="O137" s="91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150</v>
      </c>
      <c r="AT137" s="244" t="s">
        <v>146</v>
      </c>
      <c r="AU137" s="244" t="s">
        <v>86</v>
      </c>
      <c r="AY137" s="17" t="s">
        <v>143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84</v>
      </c>
      <c r="BK137" s="245">
        <f>ROUND(I137*H137,2)</f>
        <v>0</v>
      </c>
      <c r="BL137" s="17" t="s">
        <v>150</v>
      </c>
      <c r="BM137" s="244" t="s">
        <v>158</v>
      </c>
    </row>
    <row r="138" s="2" customFormat="1" ht="24.15" customHeight="1">
      <c r="A138" s="38"/>
      <c r="B138" s="39"/>
      <c r="C138" s="233" t="s">
        <v>159</v>
      </c>
      <c r="D138" s="233" t="s">
        <v>146</v>
      </c>
      <c r="E138" s="234" t="s">
        <v>160</v>
      </c>
      <c r="F138" s="235" t="s">
        <v>161</v>
      </c>
      <c r="G138" s="236" t="s">
        <v>149</v>
      </c>
      <c r="H138" s="237">
        <v>1</v>
      </c>
      <c r="I138" s="238"/>
      <c r="J138" s="239">
        <f>ROUND(I138*H138,2)</f>
        <v>0</v>
      </c>
      <c r="K138" s="235" t="s">
        <v>1</v>
      </c>
      <c r="L138" s="44"/>
      <c r="M138" s="240" t="s">
        <v>1</v>
      </c>
      <c r="N138" s="241" t="s">
        <v>41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150</v>
      </c>
      <c r="AT138" s="244" t="s">
        <v>146</v>
      </c>
      <c r="AU138" s="244" t="s">
        <v>86</v>
      </c>
      <c r="AY138" s="17" t="s">
        <v>143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84</v>
      </c>
      <c r="BK138" s="245">
        <f>ROUND(I138*H138,2)</f>
        <v>0</v>
      </c>
      <c r="BL138" s="17" t="s">
        <v>150</v>
      </c>
      <c r="BM138" s="244" t="s">
        <v>162</v>
      </c>
    </row>
    <row r="139" s="2" customFormat="1" ht="16.5" customHeight="1">
      <c r="A139" s="38"/>
      <c r="B139" s="39"/>
      <c r="C139" s="233" t="s">
        <v>142</v>
      </c>
      <c r="D139" s="233" t="s">
        <v>146</v>
      </c>
      <c r="E139" s="234" t="s">
        <v>163</v>
      </c>
      <c r="F139" s="235" t="s">
        <v>164</v>
      </c>
      <c r="G139" s="236" t="s">
        <v>149</v>
      </c>
      <c r="H139" s="237">
        <v>1</v>
      </c>
      <c r="I139" s="238"/>
      <c r="J139" s="239">
        <f>ROUND(I139*H139,2)</f>
        <v>0</v>
      </c>
      <c r="K139" s="235" t="s">
        <v>1</v>
      </c>
      <c r="L139" s="44"/>
      <c r="M139" s="240" t="s">
        <v>1</v>
      </c>
      <c r="N139" s="241" t="s">
        <v>41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150</v>
      </c>
      <c r="AT139" s="244" t="s">
        <v>146</v>
      </c>
      <c r="AU139" s="244" t="s">
        <v>86</v>
      </c>
      <c r="AY139" s="17" t="s">
        <v>143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84</v>
      </c>
      <c r="BK139" s="245">
        <f>ROUND(I139*H139,2)</f>
        <v>0</v>
      </c>
      <c r="BL139" s="17" t="s">
        <v>150</v>
      </c>
      <c r="BM139" s="244" t="s">
        <v>165</v>
      </c>
    </row>
    <row r="140" s="2" customFormat="1" ht="16.5" customHeight="1">
      <c r="A140" s="38"/>
      <c r="B140" s="39"/>
      <c r="C140" s="233" t="s">
        <v>166</v>
      </c>
      <c r="D140" s="233" t="s">
        <v>146</v>
      </c>
      <c r="E140" s="234" t="s">
        <v>167</v>
      </c>
      <c r="F140" s="235" t="s">
        <v>168</v>
      </c>
      <c r="G140" s="236" t="s">
        <v>149</v>
      </c>
      <c r="H140" s="237">
        <v>1</v>
      </c>
      <c r="I140" s="238"/>
      <c r="J140" s="239">
        <f>ROUND(I140*H140,2)</f>
        <v>0</v>
      </c>
      <c r="K140" s="235" t="s">
        <v>1</v>
      </c>
      <c r="L140" s="44"/>
      <c r="M140" s="240" t="s">
        <v>1</v>
      </c>
      <c r="N140" s="241" t="s">
        <v>41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150</v>
      </c>
      <c r="AT140" s="244" t="s">
        <v>146</v>
      </c>
      <c r="AU140" s="244" t="s">
        <v>86</v>
      </c>
      <c r="AY140" s="17" t="s">
        <v>143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84</v>
      </c>
      <c r="BK140" s="245">
        <f>ROUND(I140*H140,2)</f>
        <v>0</v>
      </c>
      <c r="BL140" s="17" t="s">
        <v>150</v>
      </c>
      <c r="BM140" s="244" t="s">
        <v>169</v>
      </c>
    </row>
    <row r="141" s="12" customFormat="1" ht="22.8" customHeight="1">
      <c r="A141" s="12"/>
      <c r="B141" s="217"/>
      <c r="C141" s="218"/>
      <c r="D141" s="219" t="s">
        <v>75</v>
      </c>
      <c r="E141" s="231" t="s">
        <v>170</v>
      </c>
      <c r="F141" s="231" t="s">
        <v>119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P142</f>
        <v>0</v>
      </c>
      <c r="Q141" s="225"/>
      <c r="R141" s="226">
        <f>R142</f>
        <v>0</v>
      </c>
      <c r="S141" s="225"/>
      <c r="T141" s="22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142</v>
      </c>
      <c r="AT141" s="229" t="s">
        <v>75</v>
      </c>
      <c r="AU141" s="229" t="s">
        <v>84</v>
      </c>
      <c r="AY141" s="228" t="s">
        <v>143</v>
      </c>
      <c r="BK141" s="230">
        <f>BK142</f>
        <v>0</v>
      </c>
    </row>
    <row r="142" s="2" customFormat="1" ht="16.5" customHeight="1">
      <c r="A142" s="38"/>
      <c r="B142" s="39"/>
      <c r="C142" s="233" t="s">
        <v>171</v>
      </c>
      <c r="D142" s="233" t="s">
        <v>146</v>
      </c>
      <c r="E142" s="234" t="s">
        <v>172</v>
      </c>
      <c r="F142" s="235" t="s">
        <v>119</v>
      </c>
      <c r="G142" s="236" t="s">
        <v>149</v>
      </c>
      <c r="H142" s="237">
        <v>1</v>
      </c>
      <c r="I142" s="238"/>
      <c r="J142" s="239">
        <f>ROUND(I142*H142,2)</f>
        <v>0</v>
      </c>
      <c r="K142" s="235" t="s">
        <v>1</v>
      </c>
      <c r="L142" s="44"/>
      <c r="M142" s="240" t="s">
        <v>1</v>
      </c>
      <c r="N142" s="241" t="s">
        <v>41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150</v>
      </c>
      <c r="AT142" s="244" t="s">
        <v>146</v>
      </c>
      <c r="AU142" s="244" t="s">
        <v>86</v>
      </c>
      <c r="AY142" s="17" t="s">
        <v>143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84</v>
      </c>
      <c r="BK142" s="245">
        <f>ROUND(I142*H142,2)</f>
        <v>0</v>
      </c>
      <c r="BL142" s="17" t="s">
        <v>150</v>
      </c>
      <c r="BM142" s="244" t="s">
        <v>173</v>
      </c>
    </row>
    <row r="143" s="12" customFormat="1" ht="22.8" customHeight="1">
      <c r="A143" s="12"/>
      <c r="B143" s="217"/>
      <c r="C143" s="218"/>
      <c r="D143" s="219" t="s">
        <v>75</v>
      </c>
      <c r="E143" s="231" t="s">
        <v>174</v>
      </c>
      <c r="F143" s="231" t="s">
        <v>175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SUM(P144:P148)</f>
        <v>0</v>
      </c>
      <c r="Q143" s="225"/>
      <c r="R143" s="226">
        <f>SUM(R144:R148)</f>
        <v>0</v>
      </c>
      <c r="S143" s="225"/>
      <c r="T143" s="227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142</v>
      </c>
      <c r="AT143" s="229" t="s">
        <v>75</v>
      </c>
      <c r="AU143" s="229" t="s">
        <v>84</v>
      </c>
      <c r="AY143" s="228" t="s">
        <v>143</v>
      </c>
      <c r="BK143" s="230">
        <f>SUM(BK144:BK148)</f>
        <v>0</v>
      </c>
    </row>
    <row r="144" s="2" customFormat="1" ht="16.5" customHeight="1">
      <c r="A144" s="38"/>
      <c r="B144" s="39"/>
      <c r="C144" s="233" t="s">
        <v>176</v>
      </c>
      <c r="D144" s="233" t="s">
        <v>146</v>
      </c>
      <c r="E144" s="234" t="s">
        <v>177</v>
      </c>
      <c r="F144" s="235" t="s">
        <v>178</v>
      </c>
      <c r="G144" s="236" t="s">
        <v>149</v>
      </c>
      <c r="H144" s="237">
        <v>1</v>
      </c>
      <c r="I144" s="238"/>
      <c r="J144" s="239">
        <f>ROUND(I144*H144,2)</f>
        <v>0</v>
      </c>
      <c r="K144" s="235" t="s">
        <v>1</v>
      </c>
      <c r="L144" s="44"/>
      <c r="M144" s="240" t="s">
        <v>1</v>
      </c>
      <c r="N144" s="241" t="s">
        <v>41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150</v>
      </c>
      <c r="AT144" s="244" t="s">
        <v>146</v>
      </c>
      <c r="AU144" s="244" t="s">
        <v>86</v>
      </c>
      <c r="AY144" s="17" t="s">
        <v>143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84</v>
      </c>
      <c r="BK144" s="245">
        <f>ROUND(I144*H144,2)</f>
        <v>0</v>
      </c>
      <c r="BL144" s="17" t="s">
        <v>150</v>
      </c>
      <c r="BM144" s="244" t="s">
        <v>179</v>
      </c>
    </row>
    <row r="145" s="2" customFormat="1" ht="16.5" customHeight="1">
      <c r="A145" s="38"/>
      <c r="B145" s="39"/>
      <c r="C145" s="233" t="s">
        <v>180</v>
      </c>
      <c r="D145" s="233" t="s">
        <v>146</v>
      </c>
      <c r="E145" s="234" t="s">
        <v>181</v>
      </c>
      <c r="F145" s="235" t="s">
        <v>182</v>
      </c>
      <c r="G145" s="236" t="s">
        <v>183</v>
      </c>
      <c r="H145" s="237">
        <v>10</v>
      </c>
      <c r="I145" s="238"/>
      <c r="J145" s="239">
        <f>ROUND(I145*H145,2)</f>
        <v>0</v>
      </c>
      <c r="K145" s="235" t="s">
        <v>1</v>
      </c>
      <c r="L145" s="44"/>
      <c r="M145" s="240" t="s">
        <v>1</v>
      </c>
      <c r="N145" s="241" t="s">
        <v>41</v>
      </c>
      <c r="O145" s="9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4" t="s">
        <v>150</v>
      </c>
      <c r="AT145" s="244" t="s">
        <v>146</v>
      </c>
      <c r="AU145" s="244" t="s">
        <v>86</v>
      </c>
      <c r="AY145" s="17" t="s">
        <v>143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7" t="s">
        <v>84</v>
      </c>
      <c r="BK145" s="245">
        <f>ROUND(I145*H145,2)</f>
        <v>0</v>
      </c>
      <c r="BL145" s="17" t="s">
        <v>150</v>
      </c>
      <c r="BM145" s="244" t="s">
        <v>184</v>
      </c>
    </row>
    <row r="146" s="13" customFormat="1">
      <c r="A146" s="13"/>
      <c r="B146" s="246"/>
      <c r="C146" s="247"/>
      <c r="D146" s="248" t="s">
        <v>185</v>
      </c>
      <c r="E146" s="249" t="s">
        <v>1</v>
      </c>
      <c r="F146" s="250" t="s">
        <v>189</v>
      </c>
      <c r="G146" s="247"/>
      <c r="H146" s="251">
        <v>10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185</v>
      </c>
      <c r="AU146" s="257" t="s">
        <v>86</v>
      </c>
      <c r="AV146" s="13" t="s">
        <v>86</v>
      </c>
      <c r="AW146" s="13" t="s">
        <v>32</v>
      </c>
      <c r="AX146" s="13" t="s">
        <v>76</v>
      </c>
      <c r="AY146" s="257" t="s">
        <v>143</v>
      </c>
    </row>
    <row r="147" s="14" customFormat="1">
      <c r="A147" s="14"/>
      <c r="B147" s="258"/>
      <c r="C147" s="259"/>
      <c r="D147" s="248" t="s">
        <v>185</v>
      </c>
      <c r="E147" s="260" t="s">
        <v>1</v>
      </c>
      <c r="F147" s="261" t="s">
        <v>188</v>
      </c>
      <c r="G147" s="259"/>
      <c r="H147" s="262">
        <v>10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8" t="s">
        <v>185</v>
      </c>
      <c r="AU147" s="268" t="s">
        <v>86</v>
      </c>
      <c r="AV147" s="14" t="s">
        <v>159</v>
      </c>
      <c r="AW147" s="14" t="s">
        <v>32</v>
      </c>
      <c r="AX147" s="14" t="s">
        <v>84</v>
      </c>
      <c r="AY147" s="268" t="s">
        <v>143</v>
      </c>
    </row>
    <row r="148" s="2" customFormat="1" ht="16.5" customHeight="1">
      <c r="A148" s="38"/>
      <c r="B148" s="39"/>
      <c r="C148" s="233" t="s">
        <v>189</v>
      </c>
      <c r="D148" s="233" t="s">
        <v>146</v>
      </c>
      <c r="E148" s="234" t="s">
        <v>190</v>
      </c>
      <c r="F148" s="235" t="s">
        <v>191</v>
      </c>
      <c r="G148" s="236" t="s">
        <v>149</v>
      </c>
      <c r="H148" s="237">
        <v>1</v>
      </c>
      <c r="I148" s="238"/>
      <c r="J148" s="239">
        <f>ROUND(I148*H148,2)</f>
        <v>0</v>
      </c>
      <c r="K148" s="235" t="s">
        <v>1</v>
      </c>
      <c r="L148" s="44"/>
      <c r="M148" s="240" t="s">
        <v>1</v>
      </c>
      <c r="N148" s="241" t="s">
        <v>41</v>
      </c>
      <c r="O148" s="91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4" t="s">
        <v>150</v>
      </c>
      <c r="AT148" s="244" t="s">
        <v>146</v>
      </c>
      <c r="AU148" s="244" t="s">
        <v>86</v>
      </c>
      <c r="AY148" s="17" t="s">
        <v>143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7" t="s">
        <v>84</v>
      </c>
      <c r="BK148" s="245">
        <f>ROUND(I148*H148,2)</f>
        <v>0</v>
      </c>
      <c r="BL148" s="17" t="s">
        <v>150</v>
      </c>
      <c r="BM148" s="244" t="s">
        <v>192</v>
      </c>
    </row>
    <row r="149" s="12" customFormat="1" ht="22.8" customHeight="1">
      <c r="A149" s="12"/>
      <c r="B149" s="217"/>
      <c r="C149" s="218"/>
      <c r="D149" s="219" t="s">
        <v>75</v>
      </c>
      <c r="E149" s="231" t="s">
        <v>193</v>
      </c>
      <c r="F149" s="231" t="s">
        <v>122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P150</f>
        <v>0</v>
      </c>
      <c r="Q149" s="225"/>
      <c r="R149" s="226">
        <f>R150</f>
        <v>0</v>
      </c>
      <c r="S149" s="225"/>
      <c r="T149" s="22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142</v>
      </c>
      <c r="AT149" s="229" t="s">
        <v>75</v>
      </c>
      <c r="AU149" s="229" t="s">
        <v>84</v>
      </c>
      <c r="AY149" s="228" t="s">
        <v>143</v>
      </c>
      <c r="BK149" s="230">
        <f>BK150</f>
        <v>0</v>
      </c>
    </row>
    <row r="150" s="2" customFormat="1" ht="16.5" customHeight="1">
      <c r="A150" s="38"/>
      <c r="B150" s="39"/>
      <c r="C150" s="233" t="s">
        <v>194</v>
      </c>
      <c r="D150" s="233" t="s">
        <v>146</v>
      </c>
      <c r="E150" s="234" t="s">
        <v>195</v>
      </c>
      <c r="F150" s="235" t="s">
        <v>196</v>
      </c>
      <c r="G150" s="236" t="s">
        <v>149</v>
      </c>
      <c r="H150" s="237">
        <v>1</v>
      </c>
      <c r="I150" s="238"/>
      <c r="J150" s="239">
        <f>ROUND(I150*H150,2)</f>
        <v>0</v>
      </c>
      <c r="K150" s="235" t="s">
        <v>1</v>
      </c>
      <c r="L150" s="44"/>
      <c r="M150" s="240" t="s">
        <v>1</v>
      </c>
      <c r="N150" s="241" t="s">
        <v>41</v>
      </c>
      <c r="O150" s="9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150</v>
      </c>
      <c r="AT150" s="244" t="s">
        <v>146</v>
      </c>
      <c r="AU150" s="244" t="s">
        <v>86</v>
      </c>
      <c r="AY150" s="17" t="s">
        <v>143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84</v>
      </c>
      <c r="BK150" s="245">
        <f>ROUND(I150*H150,2)</f>
        <v>0</v>
      </c>
      <c r="BL150" s="17" t="s">
        <v>150</v>
      </c>
      <c r="BM150" s="244" t="s">
        <v>197</v>
      </c>
    </row>
    <row r="151" s="12" customFormat="1" ht="22.8" customHeight="1">
      <c r="A151" s="12"/>
      <c r="B151" s="217"/>
      <c r="C151" s="218"/>
      <c r="D151" s="219" t="s">
        <v>75</v>
      </c>
      <c r="E151" s="231" t="s">
        <v>198</v>
      </c>
      <c r="F151" s="231" t="s">
        <v>123</v>
      </c>
      <c r="G151" s="218"/>
      <c r="H151" s="218"/>
      <c r="I151" s="221"/>
      <c r="J151" s="232">
        <f>BK151</f>
        <v>0</v>
      </c>
      <c r="K151" s="218"/>
      <c r="L151" s="223"/>
      <c r="M151" s="224"/>
      <c r="N151" s="225"/>
      <c r="O151" s="225"/>
      <c r="P151" s="226">
        <f>P152</f>
        <v>0</v>
      </c>
      <c r="Q151" s="225"/>
      <c r="R151" s="226">
        <f>R152</f>
        <v>0</v>
      </c>
      <c r="S151" s="225"/>
      <c r="T151" s="22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142</v>
      </c>
      <c r="AT151" s="229" t="s">
        <v>75</v>
      </c>
      <c r="AU151" s="229" t="s">
        <v>84</v>
      </c>
      <c r="AY151" s="228" t="s">
        <v>143</v>
      </c>
      <c r="BK151" s="230">
        <f>BK152</f>
        <v>0</v>
      </c>
    </row>
    <row r="152" s="2" customFormat="1" ht="33" customHeight="1">
      <c r="A152" s="38"/>
      <c r="B152" s="39"/>
      <c r="C152" s="233" t="s">
        <v>199</v>
      </c>
      <c r="D152" s="233" t="s">
        <v>146</v>
      </c>
      <c r="E152" s="234" t="s">
        <v>200</v>
      </c>
      <c r="F152" s="235" t="s">
        <v>201</v>
      </c>
      <c r="G152" s="236" t="s">
        <v>149</v>
      </c>
      <c r="H152" s="237">
        <v>1</v>
      </c>
      <c r="I152" s="238"/>
      <c r="J152" s="239">
        <f>ROUND(I152*H152,2)</f>
        <v>0</v>
      </c>
      <c r="K152" s="235" t="s">
        <v>1</v>
      </c>
      <c r="L152" s="44"/>
      <c r="M152" s="269" t="s">
        <v>1</v>
      </c>
      <c r="N152" s="270" t="s">
        <v>41</v>
      </c>
      <c r="O152" s="271"/>
      <c r="P152" s="272">
        <f>O152*H152</f>
        <v>0</v>
      </c>
      <c r="Q152" s="272">
        <v>0</v>
      </c>
      <c r="R152" s="272">
        <f>Q152*H152</f>
        <v>0</v>
      </c>
      <c r="S152" s="272">
        <v>0</v>
      </c>
      <c r="T152" s="27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4" t="s">
        <v>150</v>
      </c>
      <c r="AT152" s="244" t="s">
        <v>146</v>
      </c>
      <c r="AU152" s="244" t="s">
        <v>86</v>
      </c>
      <c r="AY152" s="17" t="s">
        <v>143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7" t="s">
        <v>84</v>
      </c>
      <c r="BK152" s="245">
        <f>ROUND(I152*H152,2)</f>
        <v>0</v>
      </c>
      <c r="BL152" s="17" t="s">
        <v>150</v>
      </c>
      <c r="BM152" s="244" t="s">
        <v>202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asKi1+TNj2EgHT0pUGgpe2APYcp3jlWt+ybFFMtQIub9eIBLeVikSNF6l9IZ9vYduq0qDCzZnMX5+xRPBvJV8w==" hashValue="Dr/TbWxgfaVUNpVLRTXDrQtEE3SNAse56x2WXWhHYSrkuW2GsC6HxqMIfcWewcgjY5q4/GTJlYb39sW4k4AlmQ==" algorithmName="SHA-512" password="CC35"/>
  <autoFilter ref="C131:K152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C6, C14 a C15 v k.ú. Nákří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587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105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106</v>
      </c>
      <c r="E31" s="38"/>
      <c r="F31" s="38"/>
      <c r="G31" s="38"/>
      <c r="H31" s="38"/>
      <c r="I31" s="38"/>
      <c r="J31" s="150">
        <f>J106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0" t="s">
        <v>41</v>
      </c>
      <c r="F35" s="156">
        <f>ROUND((SUM(BE106:BE113) + SUM(BE133:BE222)),  2)</f>
        <v>0</v>
      </c>
      <c r="G35" s="38"/>
      <c r="H35" s="38"/>
      <c r="I35" s="157">
        <v>0.20999999999999999</v>
      </c>
      <c r="J35" s="156">
        <f>ROUND(((SUM(BE106:BE113) + SUM(BE133:BE222))*I35),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42</v>
      </c>
      <c r="F36" s="156">
        <f>ROUND((SUM(BF106:BF113) + SUM(BF133:BF222)),  2)</f>
        <v>0</v>
      </c>
      <c r="G36" s="38"/>
      <c r="H36" s="38"/>
      <c r="I36" s="157">
        <v>0.14999999999999999</v>
      </c>
      <c r="J36" s="156">
        <f>ROUND(((SUM(BF106:BF113) + SUM(BF133:BF222))*I36),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6">
        <f>ROUND((SUM(BG106:BG113) + SUM(BG133:BG222)),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44</v>
      </c>
      <c r="F38" s="156">
        <f>ROUND((SUM(BH106:BH113) + SUM(BH133:BH222)),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45</v>
      </c>
      <c r="F39" s="156">
        <f>ROUND((SUM(BI106:BI113) + SUM(BI133:BI222)),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Polní cesty C6, C14 a C15 v k.ú. Nákří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06 - SO 103 VPC č. C15- Polní cesta C15 -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Nákří</v>
      </c>
      <c r="G89" s="40"/>
      <c r="H89" s="40"/>
      <c r="I89" s="32" t="s">
        <v>22</v>
      </c>
      <c r="J89" s="79" t="str">
        <f>IF(J12="","",J12)</f>
        <v>10. 1. 2022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Rudolfovská tř.493/80,ČB</v>
      </c>
      <c r="G91" s="40"/>
      <c r="H91" s="40"/>
      <c r="I91" s="32" t="s">
        <v>30</v>
      </c>
      <c r="J91" s="36" t="str">
        <f>E21</f>
        <v>Ing. Josef Sauko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110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81"/>
      <c r="C97" s="182"/>
      <c r="D97" s="183" t="s">
        <v>204</v>
      </c>
      <c r="E97" s="184"/>
      <c r="F97" s="184"/>
      <c r="G97" s="184"/>
      <c r="H97" s="184"/>
      <c r="I97" s="184"/>
      <c r="J97" s="185">
        <f>J134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205</v>
      </c>
      <c r="E98" s="190"/>
      <c r="F98" s="190"/>
      <c r="G98" s="190"/>
      <c r="H98" s="190"/>
      <c r="I98" s="190"/>
      <c r="J98" s="191">
        <f>J135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493</v>
      </c>
      <c r="E99" s="190"/>
      <c r="F99" s="190"/>
      <c r="G99" s="190"/>
      <c r="H99" s="190"/>
      <c r="I99" s="190"/>
      <c r="J99" s="191">
        <f>J168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207</v>
      </c>
      <c r="E100" s="190"/>
      <c r="F100" s="190"/>
      <c r="G100" s="190"/>
      <c r="H100" s="190"/>
      <c r="I100" s="190"/>
      <c r="J100" s="191">
        <f>J187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494</v>
      </c>
      <c r="E101" s="190"/>
      <c r="F101" s="190"/>
      <c r="G101" s="190"/>
      <c r="H101" s="190"/>
      <c r="I101" s="190"/>
      <c r="J101" s="191">
        <f>J197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588</v>
      </c>
      <c r="E102" s="190"/>
      <c r="F102" s="190"/>
      <c r="G102" s="190"/>
      <c r="H102" s="190"/>
      <c r="I102" s="190"/>
      <c r="J102" s="191">
        <f>J214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495</v>
      </c>
      <c r="E103" s="190"/>
      <c r="F103" s="190"/>
      <c r="G103" s="190"/>
      <c r="H103" s="190"/>
      <c r="I103" s="190"/>
      <c r="J103" s="191">
        <f>J220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9.28" customHeight="1">
      <c r="A106" s="38"/>
      <c r="B106" s="39"/>
      <c r="C106" s="180" t="s">
        <v>118</v>
      </c>
      <c r="D106" s="40"/>
      <c r="E106" s="40"/>
      <c r="F106" s="40"/>
      <c r="G106" s="40"/>
      <c r="H106" s="40"/>
      <c r="I106" s="40"/>
      <c r="J106" s="193">
        <f>ROUND(J107 + J108 + J109 + J110 + J111 + J112,2)</f>
        <v>0</v>
      </c>
      <c r="K106" s="40"/>
      <c r="L106" s="63"/>
      <c r="N106" s="194" t="s">
        <v>40</v>
      </c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8" customHeight="1">
      <c r="A107" s="38"/>
      <c r="B107" s="39"/>
      <c r="C107" s="40"/>
      <c r="D107" s="195" t="s">
        <v>119</v>
      </c>
      <c r="E107" s="196"/>
      <c r="F107" s="196"/>
      <c r="G107" s="40"/>
      <c r="H107" s="40"/>
      <c r="I107" s="40"/>
      <c r="J107" s="197">
        <v>0</v>
      </c>
      <c r="K107" s="40"/>
      <c r="L107" s="198"/>
      <c r="M107" s="199"/>
      <c r="N107" s="200" t="s">
        <v>41</v>
      </c>
      <c r="O107" s="199"/>
      <c r="P107" s="199"/>
      <c r="Q107" s="199"/>
      <c r="R107" s="199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202" t="s">
        <v>120</v>
      </c>
      <c r="AZ107" s="199"/>
      <c r="BA107" s="199"/>
      <c r="BB107" s="199"/>
      <c r="BC107" s="199"/>
      <c r="BD107" s="199"/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02" t="s">
        <v>84</v>
      </c>
      <c r="BK107" s="199"/>
      <c r="BL107" s="199"/>
      <c r="BM107" s="199"/>
    </row>
    <row r="108" s="2" customFormat="1" ht="18" customHeight="1">
      <c r="A108" s="38"/>
      <c r="B108" s="39"/>
      <c r="C108" s="40"/>
      <c r="D108" s="195" t="s">
        <v>121</v>
      </c>
      <c r="E108" s="196"/>
      <c r="F108" s="196"/>
      <c r="G108" s="40"/>
      <c r="H108" s="40"/>
      <c r="I108" s="40"/>
      <c r="J108" s="197">
        <v>0</v>
      </c>
      <c r="K108" s="40"/>
      <c r="L108" s="198"/>
      <c r="M108" s="199"/>
      <c r="N108" s="200" t="s">
        <v>41</v>
      </c>
      <c r="O108" s="199"/>
      <c r="P108" s="199"/>
      <c r="Q108" s="199"/>
      <c r="R108" s="199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201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202" t="s">
        <v>120</v>
      </c>
      <c r="AZ108" s="199"/>
      <c r="BA108" s="199"/>
      <c r="BB108" s="199"/>
      <c r="BC108" s="199"/>
      <c r="BD108" s="199"/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02" t="s">
        <v>84</v>
      </c>
      <c r="BK108" s="199"/>
      <c r="BL108" s="199"/>
      <c r="BM108" s="199"/>
    </row>
    <row r="109" s="2" customFormat="1" ht="18" customHeight="1">
      <c r="A109" s="38"/>
      <c r="B109" s="39"/>
      <c r="C109" s="40"/>
      <c r="D109" s="195" t="s">
        <v>122</v>
      </c>
      <c r="E109" s="196"/>
      <c r="F109" s="196"/>
      <c r="G109" s="40"/>
      <c r="H109" s="40"/>
      <c r="I109" s="40"/>
      <c r="J109" s="197">
        <v>0</v>
      </c>
      <c r="K109" s="40"/>
      <c r="L109" s="198"/>
      <c r="M109" s="199"/>
      <c r="N109" s="200" t="s">
        <v>41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120</v>
      </c>
      <c r="AZ109" s="199"/>
      <c r="BA109" s="199"/>
      <c r="BB109" s="199"/>
      <c r="BC109" s="199"/>
      <c r="BD109" s="199"/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02" t="s">
        <v>84</v>
      </c>
      <c r="BK109" s="199"/>
      <c r="BL109" s="199"/>
      <c r="BM109" s="199"/>
    </row>
    <row r="110" s="2" customFormat="1" ht="18" customHeight="1">
      <c r="A110" s="38"/>
      <c r="B110" s="39"/>
      <c r="C110" s="40"/>
      <c r="D110" s="195" t="s">
        <v>123</v>
      </c>
      <c r="E110" s="196"/>
      <c r="F110" s="196"/>
      <c r="G110" s="40"/>
      <c r="H110" s="40"/>
      <c r="I110" s="40"/>
      <c r="J110" s="197">
        <v>0</v>
      </c>
      <c r="K110" s="40"/>
      <c r="L110" s="198"/>
      <c r="M110" s="199"/>
      <c r="N110" s="200" t="s">
        <v>41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120</v>
      </c>
      <c r="AZ110" s="199"/>
      <c r="BA110" s="199"/>
      <c r="BB110" s="199"/>
      <c r="BC110" s="199"/>
      <c r="BD110" s="199"/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02" t="s">
        <v>84</v>
      </c>
      <c r="BK110" s="199"/>
      <c r="BL110" s="199"/>
      <c r="BM110" s="199"/>
    </row>
    <row r="111" s="2" customFormat="1" ht="18" customHeight="1">
      <c r="A111" s="38"/>
      <c r="B111" s="39"/>
      <c r="C111" s="40"/>
      <c r="D111" s="195" t="s">
        <v>124</v>
      </c>
      <c r="E111" s="196"/>
      <c r="F111" s="196"/>
      <c r="G111" s="40"/>
      <c r="H111" s="40"/>
      <c r="I111" s="40"/>
      <c r="J111" s="197">
        <v>0</v>
      </c>
      <c r="K111" s="40"/>
      <c r="L111" s="198"/>
      <c r="M111" s="199"/>
      <c r="N111" s="200" t="s">
        <v>41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120</v>
      </c>
      <c r="AZ111" s="199"/>
      <c r="BA111" s="199"/>
      <c r="BB111" s="199"/>
      <c r="BC111" s="199"/>
      <c r="BD111" s="199"/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02" t="s">
        <v>84</v>
      </c>
      <c r="BK111" s="199"/>
      <c r="BL111" s="199"/>
      <c r="BM111" s="199"/>
    </row>
    <row r="112" s="2" customFormat="1" ht="18" customHeight="1">
      <c r="A112" s="38"/>
      <c r="B112" s="39"/>
      <c r="C112" s="40"/>
      <c r="D112" s="196" t="s">
        <v>125</v>
      </c>
      <c r="E112" s="40"/>
      <c r="F112" s="40"/>
      <c r="G112" s="40"/>
      <c r="H112" s="40"/>
      <c r="I112" s="40"/>
      <c r="J112" s="197">
        <f>ROUND(J30*T112,2)</f>
        <v>0</v>
      </c>
      <c r="K112" s="40"/>
      <c r="L112" s="198"/>
      <c r="M112" s="199"/>
      <c r="N112" s="200" t="s">
        <v>41</v>
      </c>
      <c r="O112" s="199"/>
      <c r="P112" s="199"/>
      <c r="Q112" s="199"/>
      <c r="R112" s="199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202" t="s">
        <v>126</v>
      </c>
      <c r="AZ112" s="199"/>
      <c r="BA112" s="199"/>
      <c r="BB112" s="199"/>
      <c r="BC112" s="199"/>
      <c r="BD112" s="199"/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02" t="s">
        <v>84</v>
      </c>
      <c r="BK112" s="199"/>
      <c r="BL112" s="199"/>
      <c r="BM112" s="199"/>
    </row>
    <row r="113" s="2" customForma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9.28" customHeight="1">
      <c r="A114" s="38"/>
      <c r="B114" s="39"/>
      <c r="C114" s="204" t="s">
        <v>127</v>
      </c>
      <c r="D114" s="178"/>
      <c r="E114" s="178"/>
      <c r="F114" s="178"/>
      <c r="G114" s="178"/>
      <c r="H114" s="178"/>
      <c r="I114" s="178"/>
      <c r="J114" s="205">
        <f>ROUND(J96+J106,2)</f>
        <v>0</v>
      </c>
      <c r="K114" s="178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6" t="str">
        <f>E7</f>
        <v>Polní cesty C6, C14 a C15 v k.ú. Nákří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103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40"/>
      <c r="D125" s="40"/>
      <c r="E125" s="76" t="str">
        <f>E9</f>
        <v>06 - SO 103 VPC č. C15- Polní cesta C15 - stavební část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k.ú. Nákří</v>
      </c>
      <c r="G127" s="40"/>
      <c r="H127" s="40"/>
      <c r="I127" s="32" t="s">
        <v>22</v>
      </c>
      <c r="J127" s="79" t="str">
        <f>IF(J12="","",J12)</f>
        <v>10. 1. 2022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Státní pozemkový úřad, Rudolfovská tř.493/80,ČB</v>
      </c>
      <c r="G129" s="40"/>
      <c r="H129" s="40"/>
      <c r="I129" s="32" t="s">
        <v>30</v>
      </c>
      <c r="J129" s="36" t="str">
        <f>E21</f>
        <v>Ing. Josef Sauko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33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6"/>
      <c r="B132" s="207"/>
      <c r="C132" s="208" t="s">
        <v>129</v>
      </c>
      <c r="D132" s="209" t="s">
        <v>61</v>
      </c>
      <c r="E132" s="209" t="s">
        <v>57</v>
      </c>
      <c r="F132" s="209" t="s">
        <v>58</v>
      </c>
      <c r="G132" s="209" t="s">
        <v>130</v>
      </c>
      <c r="H132" s="209" t="s">
        <v>131</v>
      </c>
      <c r="I132" s="209" t="s">
        <v>132</v>
      </c>
      <c r="J132" s="209" t="s">
        <v>109</v>
      </c>
      <c r="K132" s="210" t="s">
        <v>133</v>
      </c>
      <c r="L132" s="211"/>
      <c r="M132" s="100" t="s">
        <v>1</v>
      </c>
      <c r="N132" s="101" t="s">
        <v>40</v>
      </c>
      <c r="O132" s="101" t="s">
        <v>134</v>
      </c>
      <c r="P132" s="101" t="s">
        <v>135</v>
      </c>
      <c r="Q132" s="101" t="s">
        <v>136</v>
      </c>
      <c r="R132" s="101" t="s">
        <v>137</v>
      </c>
      <c r="S132" s="101" t="s">
        <v>138</v>
      </c>
      <c r="T132" s="102" t="s">
        <v>139</v>
      </c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</row>
    <row r="133" s="2" customFormat="1" ht="22.8" customHeight="1">
      <c r="A133" s="38"/>
      <c r="B133" s="39"/>
      <c r="C133" s="107" t="s">
        <v>140</v>
      </c>
      <c r="D133" s="40"/>
      <c r="E133" s="40"/>
      <c r="F133" s="40"/>
      <c r="G133" s="40"/>
      <c r="H133" s="40"/>
      <c r="I133" s="40"/>
      <c r="J133" s="212">
        <f>BK133</f>
        <v>0</v>
      </c>
      <c r="K133" s="40"/>
      <c r="L133" s="44"/>
      <c r="M133" s="103"/>
      <c r="N133" s="213"/>
      <c r="O133" s="104"/>
      <c r="P133" s="214">
        <f>P134</f>
        <v>0</v>
      </c>
      <c r="Q133" s="104"/>
      <c r="R133" s="214">
        <f>R134</f>
        <v>2862.4591300000006</v>
      </c>
      <c r="S133" s="104"/>
      <c r="T133" s="215">
        <f>T134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</v>
      </c>
      <c r="AU133" s="17" t="s">
        <v>111</v>
      </c>
      <c r="BK133" s="216">
        <f>BK134</f>
        <v>0</v>
      </c>
    </row>
    <row r="134" s="12" customFormat="1" ht="25.92" customHeight="1">
      <c r="A134" s="12"/>
      <c r="B134" s="217"/>
      <c r="C134" s="218"/>
      <c r="D134" s="219" t="s">
        <v>75</v>
      </c>
      <c r="E134" s="220" t="s">
        <v>213</v>
      </c>
      <c r="F134" s="220" t="s">
        <v>214</v>
      </c>
      <c r="G134" s="218"/>
      <c r="H134" s="218"/>
      <c r="I134" s="221"/>
      <c r="J134" s="222">
        <f>BK134</f>
        <v>0</v>
      </c>
      <c r="K134" s="218"/>
      <c r="L134" s="223"/>
      <c r="M134" s="224"/>
      <c r="N134" s="225"/>
      <c r="O134" s="225"/>
      <c r="P134" s="226">
        <f>P135+P168+P187+P197+P214+P220</f>
        <v>0</v>
      </c>
      <c r="Q134" s="225"/>
      <c r="R134" s="226">
        <f>R135+R168+R187+R197+R214+R220</f>
        <v>2862.4591300000006</v>
      </c>
      <c r="S134" s="225"/>
      <c r="T134" s="227">
        <f>T135+T168+T187+T197+T214+T220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84</v>
      </c>
      <c r="AT134" s="229" t="s">
        <v>75</v>
      </c>
      <c r="AU134" s="229" t="s">
        <v>76</v>
      </c>
      <c r="AY134" s="228" t="s">
        <v>143</v>
      </c>
      <c r="BK134" s="230">
        <f>BK135+BK168+BK187+BK197+BK214+BK220</f>
        <v>0</v>
      </c>
    </row>
    <row r="135" s="12" customFormat="1" ht="22.8" customHeight="1">
      <c r="A135" s="12"/>
      <c r="B135" s="217"/>
      <c r="C135" s="218"/>
      <c r="D135" s="219" t="s">
        <v>75</v>
      </c>
      <c r="E135" s="231" t="s">
        <v>84</v>
      </c>
      <c r="F135" s="231" t="s">
        <v>215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SUM(P136:P167)</f>
        <v>0</v>
      </c>
      <c r="Q135" s="225"/>
      <c r="R135" s="226">
        <f>SUM(R136:R167)</f>
        <v>0.6339300000000001</v>
      </c>
      <c r="S135" s="225"/>
      <c r="T135" s="227">
        <f>SUM(T136:T167)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84</v>
      </c>
      <c r="AT135" s="229" t="s">
        <v>75</v>
      </c>
      <c r="AU135" s="229" t="s">
        <v>84</v>
      </c>
      <c r="AY135" s="228" t="s">
        <v>143</v>
      </c>
      <c r="BK135" s="230">
        <f>SUM(BK136:BK167)</f>
        <v>0</v>
      </c>
    </row>
    <row r="136" s="2" customFormat="1" ht="24.15" customHeight="1">
      <c r="A136" s="38"/>
      <c r="B136" s="39"/>
      <c r="C136" s="233" t="s">
        <v>84</v>
      </c>
      <c r="D136" s="233" t="s">
        <v>146</v>
      </c>
      <c r="E136" s="234" t="s">
        <v>589</v>
      </c>
      <c r="F136" s="235" t="s">
        <v>590</v>
      </c>
      <c r="G136" s="236" t="s">
        <v>259</v>
      </c>
      <c r="H136" s="237">
        <v>60</v>
      </c>
      <c r="I136" s="238"/>
      <c r="J136" s="239">
        <f>ROUND(I136*H136,2)</f>
        <v>0</v>
      </c>
      <c r="K136" s="235" t="s">
        <v>219</v>
      </c>
      <c r="L136" s="44"/>
      <c r="M136" s="240" t="s">
        <v>1</v>
      </c>
      <c r="N136" s="241" t="s">
        <v>41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159</v>
      </c>
      <c r="AT136" s="244" t="s">
        <v>146</v>
      </c>
      <c r="AU136" s="244" t="s">
        <v>86</v>
      </c>
      <c r="AY136" s="17" t="s">
        <v>143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84</v>
      </c>
      <c r="BK136" s="245">
        <f>ROUND(I136*H136,2)</f>
        <v>0</v>
      </c>
      <c r="BL136" s="17" t="s">
        <v>159</v>
      </c>
      <c r="BM136" s="244" t="s">
        <v>591</v>
      </c>
    </row>
    <row r="137" s="2" customFormat="1" ht="33" customHeight="1">
      <c r="A137" s="38"/>
      <c r="B137" s="39"/>
      <c r="C137" s="233" t="s">
        <v>86</v>
      </c>
      <c r="D137" s="233" t="s">
        <v>146</v>
      </c>
      <c r="E137" s="234" t="s">
        <v>216</v>
      </c>
      <c r="F137" s="235" t="s">
        <v>217</v>
      </c>
      <c r="G137" s="236" t="s">
        <v>218</v>
      </c>
      <c r="H137" s="237">
        <v>330</v>
      </c>
      <c r="I137" s="238"/>
      <c r="J137" s="239">
        <f>ROUND(I137*H137,2)</f>
        <v>0</v>
      </c>
      <c r="K137" s="235" t="s">
        <v>219</v>
      </c>
      <c r="L137" s="44"/>
      <c r="M137" s="240" t="s">
        <v>1</v>
      </c>
      <c r="N137" s="241" t="s">
        <v>41</v>
      </c>
      <c r="O137" s="91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159</v>
      </c>
      <c r="AT137" s="244" t="s">
        <v>146</v>
      </c>
      <c r="AU137" s="244" t="s">
        <v>86</v>
      </c>
      <c r="AY137" s="17" t="s">
        <v>143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84</v>
      </c>
      <c r="BK137" s="245">
        <f>ROUND(I137*H137,2)</f>
        <v>0</v>
      </c>
      <c r="BL137" s="17" t="s">
        <v>159</v>
      </c>
      <c r="BM137" s="244" t="s">
        <v>592</v>
      </c>
    </row>
    <row r="138" s="13" customFormat="1">
      <c r="A138" s="13"/>
      <c r="B138" s="246"/>
      <c r="C138" s="247"/>
      <c r="D138" s="248" t="s">
        <v>185</v>
      </c>
      <c r="E138" s="249" t="s">
        <v>1</v>
      </c>
      <c r="F138" s="250" t="s">
        <v>593</v>
      </c>
      <c r="G138" s="247"/>
      <c r="H138" s="251">
        <v>330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185</v>
      </c>
      <c r="AU138" s="257" t="s">
        <v>86</v>
      </c>
      <c r="AV138" s="13" t="s">
        <v>86</v>
      </c>
      <c r="AW138" s="13" t="s">
        <v>32</v>
      </c>
      <c r="AX138" s="13" t="s">
        <v>84</v>
      </c>
      <c r="AY138" s="257" t="s">
        <v>143</v>
      </c>
    </row>
    <row r="139" s="2" customFormat="1" ht="33" customHeight="1">
      <c r="A139" s="38"/>
      <c r="B139" s="39"/>
      <c r="C139" s="233" t="s">
        <v>155</v>
      </c>
      <c r="D139" s="233" t="s">
        <v>146</v>
      </c>
      <c r="E139" s="234" t="s">
        <v>222</v>
      </c>
      <c r="F139" s="235" t="s">
        <v>223</v>
      </c>
      <c r="G139" s="236" t="s">
        <v>218</v>
      </c>
      <c r="H139" s="237">
        <v>2070</v>
      </c>
      <c r="I139" s="238"/>
      <c r="J139" s="239">
        <f>ROUND(I139*H139,2)</f>
        <v>0</v>
      </c>
      <c r="K139" s="235" t="s">
        <v>219</v>
      </c>
      <c r="L139" s="44"/>
      <c r="M139" s="240" t="s">
        <v>1</v>
      </c>
      <c r="N139" s="241" t="s">
        <v>41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159</v>
      </c>
      <c r="AT139" s="244" t="s">
        <v>146</v>
      </c>
      <c r="AU139" s="244" t="s">
        <v>86</v>
      </c>
      <c r="AY139" s="17" t="s">
        <v>143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84</v>
      </c>
      <c r="BK139" s="245">
        <f>ROUND(I139*H139,2)</f>
        <v>0</v>
      </c>
      <c r="BL139" s="17" t="s">
        <v>159</v>
      </c>
      <c r="BM139" s="244" t="s">
        <v>594</v>
      </c>
    </row>
    <row r="140" s="13" customFormat="1">
      <c r="A140" s="13"/>
      <c r="B140" s="246"/>
      <c r="C140" s="247"/>
      <c r="D140" s="248" t="s">
        <v>185</v>
      </c>
      <c r="E140" s="249" t="s">
        <v>1</v>
      </c>
      <c r="F140" s="250" t="s">
        <v>595</v>
      </c>
      <c r="G140" s="247"/>
      <c r="H140" s="251">
        <v>770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185</v>
      </c>
      <c r="AU140" s="257" t="s">
        <v>86</v>
      </c>
      <c r="AV140" s="13" t="s">
        <v>86</v>
      </c>
      <c r="AW140" s="13" t="s">
        <v>32</v>
      </c>
      <c r="AX140" s="13" t="s">
        <v>76</v>
      </c>
      <c r="AY140" s="257" t="s">
        <v>143</v>
      </c>
    </row>
    <row r="141" s="13" customFormat="1">
      <c r="A141" s="13"/>
      <c r="B141" s="246"/>
      <c r="C141" s="247"/>
      <c r="D141" s="248" t="s">
        <v>185</v>
      </c>
      <c r="E141" s="249" t="s">
        <v>1</v>
      </c>
      <c r="F141" s="250" t="s">
        <v>596</v>
      </c>
      <c r="G141" s="247"/>
      <c r="H141" s="251">
        <v>1300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185</v>
      </c>
      <c r="AU141" s="257" t="s">
        <v>86</v>
      </c>
      <c r="AV141" s="13" t="s">
        <v>86</v>
      </c>
      <c r="AW141" s="13" t="s">
        <v>32</v>
      </c>
      <c r="AX141" s="13" t="s">
        <v>76</v>
      </c>
      <c r="AY141" s="257" t="s">
        <v>143</v>
      </c>
    </row>
    <row r="142" s="14" customFormat="1">
      <c r="A142" s="14"/>
      <c r="B142" s="258"/>
      <c r="C142" s="259"/>
      <c r="D142" s="248" t="s">
        <v>185</v>
      </c>
      <c r="E142" s="260" t="s">
        <v>1</v>
      </c>
      <c r="F142" s="261" t="s">
        <v>188</v>
      </c>
      <c r="G142" s="259"/>
      <c r="H142" s="262">
        <v>2070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8" t="s">
        <v>185</v>
      </c>
      <c r="AU142" s="268" t="s">
        <v>86</v>
      </c>
      <c r="AV142" s="14" t="s">
        <v>159</v>
      </c>
      <c r="AW142" s="14" t="s">
        <v>32</v>
      </c>
      <c r="AX142" s="14" t="s">
        <v>84</v>
      </c>
      <c r="AY142" s="268" t="s">
        <v>143</v>
      </c>
    </row>
    <row r="143" s="2" customFormat="1" ht="37.8" customHeight="1">
      <c r="A143" s="38"/>
      <c r="B143" s="39"/>
      <c r="C143" s="233" t="s">
        <v>159</v>
      </c>
      <c r="D143" s="233" t="s">
        <v>146</v>
      </c>
      <c r="E143" s="234" t="s">
        <v>230</v>
      </c>
      <c r="F143" s="235" t="s">
        <v>231</v>
      </c>
      <c r="G143" s="236" t="s">
        <v>218</v>
      </c>
      <c r="H143" s="237">
        <v>2400</v>
      </c>
      <c r="I143" s="238"/>
      <c r="J143" s="239">
        <f>ROUND(I143*H143,2)</f>
        <v>0</v>
      </c>
      <c r="K143" s="235" t="s">
        <v>219</v>
      </c>
      <c r="L143" s="44"/>
      <c r="M143" s="240" t="s">
        <v>1</v>
      </c>
      <c r="N143" s="241" t="s">
        <v>41</v>
      </c>
      <c r="O143" s="91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4" t="s">
        <v>159</v>
      </c>
      <c r="AT143" s="244" t="s">
        <v>146</v>
      </c>
      <c r="AU143" s="244" t="s">
        <v>86</v>
      </c>
      <c r="AY143" s="17" t="s">
        <v>143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7" t="s">
        <v>84</v>
      </c>
      <c r="BK143" s="245">
        <f>ROUND(I143*H143,2)</f>
        <v>0</v>
      </c>
      <c r="BL143" s="17" t="s">
        <v>159</v>
      </c>
      <c r="BM143" s="244" t="s">
        <v>597</v>
      </c>
    </row>
    <row r="144" s="13" customFormat="1">
      <c r="A144" s="13"/>
      <c r="B144" s="246"/>
      <c r="C144" s="247"/>
      <c r="D144" s="248" t="s">
        <v>185</v>
      </c>
      <c r="E144" s="249" t="s">
        <v>1</v>
      </c>
      <c r="F144" s="250" t="s">
        <v>598</v>
      </c>
      <c r="G144" s="247"/>
      <c r="H144" s="251">
        <v>1100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185</v>
      </c>
      <c r="AU144" s="257" t="s">
        <v>86</v>
      </c>
      <c r="AV144" s="13" t="s">
        <v>86</v>
      </c>
      <c r="AW144" s="13" t="s">
        <v>32</v>
      </c>
      <c r="AX144" s="13" t="s">
        <v>76</v>
      </c>
      <c r="AY144" s="257" t="s">
        <v>143</v>
      </c>
    </row>
    <row r="145" s="13" customFormat="1">
      <c r="A145" s="13"/>
      <c r="B145" s="246"/>
      <c r="C145" s="247"/>
      <c r="D145" s="248" t="s">
        <v>185</v>
      </c>
      <c r="E145" s="249" t="s">
        <v>1</v>
      </c>
      <c r="F145" s="250" t="s">
        <v>599</v>
      </c>
      <c r="G145" s="247"/>
      <c r="H145" s="251">
        <v>1300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185</v>
      </c>
      <c r="AU145" s="257" t="s">
        <v>86</v>
      </c>
      <c r="AV145" s="13" t="s">
        <v>86</v>
      </c>
      <c r="AW145" s="13" t="s">
        <v>32</v>
      </c>
      <c r="AX145" s="13" t="s">
        <v>76</v>
      </c>
      <c r="AY145" s="257" t="s">
        <v>143</v>
      </c>
    </row>
    <row r="146" s="14" customFormat="1">
      <c r="A146" s="14"/>
      <c r="B146" s="258"/>
      <c r="C146" s="259"/>
      <c r="D146" s="248" t="s">
        <v>185</v>
      </c>
      <c r="E146" s="260" t="s">
        <v>1</v>
      </c>
      <c r="F146" s="261" t="s">
        <v>188</v>
      </c>
      <c r="G146" s="259"/>
      <c r="H146" s="262">
        <v>2400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8" t="s">
        <v>185</v>
      </c>
      <c r="AU146" s="268" t="s">
        <v>86</v>
      </c>
      <c r="AV146" s="14" t="s">
        <v>159</v>
      </c>
      <c r="AW146" s="14" t="s">
        <v>32</v>
      </c>
      <c r="AX146" s="14" t="s">
        <v>84</v>
      </c>
      <c r="AY146" s="268" t="s">
        <v>143</v>
      </c>
    </row>
    <row r="147" s="2" customFormat="1" ht="16.5" customHeight="1">
      <c r="A147" s="38"/>
      <c r="B147" s="39"/>
      <c r="C147" s="233" t="s">
        <v>142</v>
      </c>
      <c r="D147" s="233" t="s">
        <v>146</v>
      </c>
      <c r="E147" s="234" t="s">
        <v>251</v>
      </c>
      <c r="F147" s="235" t="s">
        <v>252</v>
      </c>
      <c r="G147" s="236" t="s">
        <v>218</v>
      </c>
      <c r="H147" s="237">
        <v>2400</v>
      </c>
      <c r="I147" s="238"/>
      <c r="J147" s="239">
        <f>ROUND(I147*H147,2)</f>
        <v>0</v>
      </c>
      <c r="K147" s="235" t="s">
        <v>219</v>
      </c>
      <c r="L147" s="44"/>
      <c r="M147" s="240" t="s">
        <v>1</v>
      </c>
      <c r="N147" s="241" t="s">
        <v>41</v>
      </c>
      <c r="O147" s="91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4" t="s">
        <v>159</v>
      </c>
      <c r="AT147" s="244" t="s">
        <v>146</v>
      </c>
      <c r="AU147" s="244" t="s">
        <v>86</v>
      </c>
      <c r="AY147" s="17" t="s">
        <v>143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7" t="s">
        <v>84</v>
      </c>
      <c r="BK147" s="245">
        <f>ROUND(I147*H147,2)</f>
        <v>0</v>
      </c>
      <c r="BL147" s="17" t="s">
        <v>159</v>
      </c>
      <c r="BM147" s="244" t="s">
        <v>600</v>
      </c>
    </row>
    <row r="148" s="13" customFormat="1">
      <c r="A148" s="13"/>
      <c r="B148" s="246"/>
      <c r="C148" s="247"/>
      <c r="D148" s="248" t="s">
        <v>185</v>
      </c>
      <c r="E148" s="249" t="s">
        <v>1</v>
      </c>
      <c r="F148" s="250" t="s">
        <v>598</v>
      </c>
      <c r="G148" s="247"/>
      <c r="H148" s="251">
        <v>1100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185</v>
      </c>
      <c r="AU148" s="257" t="s">
        <v>86</v>
      </c>
      <c r="AV148" s="13" t="s">
        <v>86</v>
      </c>
      <c r="AW148" s="13" t="s">
        <v>32</v>
      </c>
      <c r="AX148" s="13" t="s">
        <v>76</v>
      </c>
      <c r="AY148" s="257" t="s">
        <v>143</v>
      </c>
    </row>
    <row r="149" s="13" customFormat="1">
      <c r="A149" s="13"/>
      <c r="B149" s="246"/>
      <c r="C149" s="247"/>
      <c r="D149" s="248" t="s">
        <v>185</v>
      </c>
      <c r="E149" s="249" t="s">
        <v>1</v>
      </c>
      <c r="F149" s="250" t="s">
        <v>599</v>
      </c>
      <c r="G149" s="247"/>
      <c r="H149" s="251">
        <v>1300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185</v>
      </c>
      <c r="AU149" s="257" t="s">
        <v>86</v>
      </c>
      <c r="AV149" s="13" t="s">
        <v>86</v>
      </c>
      <c r="AW149" s="13" t="s">
        <v>32</v>
      </c>
      <c r="AX149" s="13" t="s">
        <v>76</v>
      </c>
      <c r="AY149" s="257" t="s">
        <v>143</v>
      </c>
    </row>
    <row r="150" s="14" customFormat="1">
      <c r="A150" s="14"/>
      <c r="B150" s="258"/>
      <c r="C150" s="259"/>
      <c r="D150" s="248" t="s">
        <v>185</v>
      </c>
      <c r="E150" s="260" t="s">
        <v>1</v>
      </c>
      <c r="F150" s="261" t="s">
        <v>188</v>
      </c>
      <c r="G150" s="259"/>
      <c r="H150" s="262">
        <v>2400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185</v>
      </c>
      <c r="AU150" s="268" t="s">
        <v>86</v>
      </c>
      <c r="AV150" s="14" t="s">
        <v>159</v>
      </c>
      <c r="AW150" s="14" t="s">
        <v>32</v>
      </c>
      <c r="AX150" s="14" t="s">
        <v>84</v>
      </c>
      <c r="AY150" s="268" t="s">
        <v>143</v>
      </c>
    </row>
    <row r="151" s="2" customFormat="1" ht="33" customHeight="1">
      <c r="A151" s="38"/>
      <c r="B151" s="39"/>
      <c r="C151" s="233" t="s">
        <v>166</v>
      </c>
      <c r="D151" s="233" t="s">
        <v>146</v>
      </c>
      <c r="E151" s="234" t="s">
        <v>263</v>
      </c>
      <c r="F151" s="235" t="s">
        <v>601</v>
      </c>
      <c r="G151" s="236" t="s">
        <v>265</v>
      </c>
      <c r="H151" s="237">
        <v>33</v>
      </c>
      <c r="I151" s="238"/>
      <c r="J151" s="239">
        <f>ROUND(I151*H151,2)</f>
        <v>0</v>
      </c>
      <c r="K151" s="235" t="s">
        <v>219</v>
      </c>
      <c r="L151" s="44"/>
      <c r="M151" s="240" t="s">
        <v>1</v>
      </c>
      <c r="N151" s="241" t="s">
        <v>41</v>
      </c>
      <c r="O151" s="91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4" t="s">
        <v>159</v>
      </c>
      <c r="AT151" s="244" t="s">
        <v>146</v>
      </c>
      <c r="AU151" s="244" t="s">
        <v>86</v>
      </c>
      <c r="AY151" s="17" t="s">
        <v>143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7" t="s">
        <v>84</v>
      </c>
      <c r="BK151" s="245">
        <f>ROUND(I151*H151,2)</f>
        <v>0</v>
      </c>
      <c r="BL151" s="17" t="s">
        <v>159</v>
      </c>
      <c r="BM151" s="244" t="s">
        <v>602</v>
      </c>
    </row>
    <row r="152" s="13" customFormat="1">
      <c r="A152" s="13"/>
      <c r="B152" s="246"/>
      <c r="C152" s="247"/>
      <c r="D152" s="248" t="s">
        <v>185</v>
      </c>
      <c r="E152" s="249" t="s">
        <v>1</v>
      </c>
      <c r="F152" s="250" t="s">
        <v>360</v>
      </c>
      <c r="G152" s="247"/>
      <c r="H152" s="251">
        <v>33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185</v>
      </c>
      <c r="AU152" s="257" t="s">
        <v>86</v>
      </c>
      <c r="AV152" s="13" t="s">
        <v>86</v>
      </c>
      <c r="AW152" s="13" t="s">
        <v>32</v>
      </c>
      <c r="AX152" s="13" t="s">
        <v>84</v>
      </c>
      <c r="AY152" s="257" t="s">
        <v>143</v>
      </c>
    </row>
    <row r="153" s="2" customFormat="1" ht="24.15" customHeight="1">
      <c r="A153" s="38"/>
      <c r="B153" s="39"/>
      <c r="C153" s="233" t="s">
        <v>171</v>
      </c>
      <c r="D153" s="233" t="s">
        <v>146</v>
      </c>
      <c r="E153" s="234" t="s">
        <v>269</v>
      </c>
      <c r="F153" s="235" t="s">
        <v>603</v>
      </c>
      <c r="G153" s="236" t="s">
        <v>265</v>
      </c>
      <c r="H153" s="237">
        <v>33</v>
      </c>
      <c r="I153" s="238"/>
      <c r="J153" s="239">
        <f>ROUND(I153*H153,2)</f>
        <v>0</v>
      </c>
      <c r="K153" s="235" t="s">
        <v>219</v>
      </c>
      <c r="L153" s="44"/>
      <c r="M153" s="240" t="s">
        <v>1</v>
      </c>
      <c r="N153" s="241" t="s">
        <v>41</v>
      </c>
      <c r="O153" s="91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4" t="s">
        <v>159</v>
      </c>
      <c r="AT153" s="244" t="s">
        <v>146</v>
      </c>
      <c r="AU153" s="244" t="s">
        <v>86</v>
      </c>
      <c r="AY153" s="17" t="s">
        <v>143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7" t="s">
        <v>84</v>
      </c>
      <c r="BK153" s="245">
        <f>ROUND(I153*H153,2)</f>
        <v>0</v>
      </c>
      <c r="BL153" s="17" t="s">
        <v>159</v>
      </c>
      <c r="BM153" s="244" t="s">
        <v>604</v>
      </c>
    </row>
    <row r="154" s="2" customFormat="1" ht="16.5" customHeight="1">
      <c r="A154" s="38"/>
      <c r="B154" s="39"/>
      <c r="C154" s="274" t="s">
        <v>176</v>
      </c>
      <c r="D154" s="274" t="s">
        <v>241</v>
      </c>
      <c r="E154" s="275" t="s">
        <v>276</v>
      </c>
      <c r="F154" s="276" t="s">
        <v>605</v>
      </c>
      <c r="G154" s="277" t="s">
        <v>265</v>
      </c>
      <c r="H154" s="278">
        <v>10</v>
      </c>
      <c r="I154" s="279"/>
      <c r="J154" s="280">
        <f>ROUND(I154*H154,2)</f>
        <v>0</v>
      </c>
      <c r="K154" s="276" t="s">
        <v>1</v>
      </c>
      <c r="L154" s="281"/>
      <c r="M154" s="282" t="s">
        <v>1</v>
      </c>
      <c r="N154" s="283" t="s">
        <v>41</v>
      </c>
      <c r="O154" s="91"/>
      <c r="P154" s="242">
        <f>O154*H154</f>
        <v>0</v>
      </c>
      <c r="Q154" s="242">
        <v>0.0050000000000000001</v>
      </c>
      <c r="R154" s="242">
        <f>Q154*H154</f>
        <v>0.050000000000000003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176</v>
      </c>
      <c r="AT154" s="244" t="s">
        <v>241</v>
      </c>
      <c r="AU154" s="244" t="s">
        <v>86</v>
      </c>
      <c r="AY154" s="17" t="s">
        <v>143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84</v>
      </c>
      <c r="BK154" s="245">
        <f>ROUND(I154*H154,2)</f>
        <v>0</v>
      </c>
      <c r="BL154" s="17" t="s">
        <v>159</v>
      </c>
      <c r="BM154" s="244" t="s">
        <v>606</v>
      </c>
    </row>
    <row r="155" s="2" customFormat="1" ht="16.5" customHeight="1">
      <c r="A155" s="38"/>
      <c r="B155" s="39"/>
      <c r="C155" s="274" t="s">
        <v>180</v>
      </c>
      <c r="D155" s="274" t="s">
        <v>241</v>
      </c>
      <c r="E155" s="275" t="s">
        <v>280</v>
      </c>
      <c r="F155" s="276" t="s">
        <v>607</v>
      </c>
      <c r="G155" s="277" t="s">
        <v>265</v>
      </c>
      <c r="H155" s="278">
        <v>10</v>
      </c>
      <c r="I155" s="279"/>
      <c r="J155" s="280">
        <f>ROUND(I155*H155,2)</f>
        <v>0</v>
      </c>
      <c r="K155" s="276" t="s">
        <v>1</v>
      </c>
      <c r="L155" s="281"/>
      <c r="M155" s="282" t="s">
        <v>1</v>
      </c>
      <c r="N155" s="283" t="s">
        <v>41</v>
      </c>
      <c r="O155" s="91"/>
      <c r="P155" s="242">
        <f>O155*H155</f>
        <v>0</v>
      </c>
      <c r="Q155" s="242">
        <v>0.0050000000000000001</v>
      </c>
      <c r="R155" s="242">
        <f>Q155*H155</f>
        <v>0.050000000000000003</v>
      </c>
      <c r="S155" s="242">
        <v>0</v>
      </c>
      <c r="T155" s="24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4" t="s">
        <v>176</v>
      </c>
      <c r="AT155" s="244" t="s">
        <v>241</v>
      </c>
      <c r="AU155" s="244" t="s">
        <v>86</v>
      </c>
      <c r="AY155" s="17" t="s">
        <v>143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7" t="s">
        <v>84</v>
      </c>
      <c r="BK155" s="245">
        <f>ROUND(I155*H155,2)</f>
        <v>0</v>
      </c>
      <c r="BL155" s="17" t="s">
        <v>159</v>
      </c>
      <c r="BM155" s="244" t="s">
        <v>608</v>
      </c>
    </row>
    <row r="156" s="2" customFormat="1" ht="16.5" customHeight="1">
      <c r="A156" s="38"/>
      <c r="B156" s="39"/>
      <c r="C156" s="274" t="s">
        <v>189</v>
      </c>
      <c r="D156" s="274" t="s">
        <v>241</v>
      </c>
      <c r="E156" s="275" t="s">
        <v>273</v>
      </c>
      <c r="F156" s="276" t="s">
        <v>609</v>
      </c>
      <c r="G156" s="277" t="s">
        <v>265</v>
      </c>
      <c r="H156" s="278">
        <v>10</v>
      </c>
      <c r="I156" s="279"/>
      <c r="J156" s="280">
        <f>ROUND(I156*H156,2)</f>
        <v>0</v>
      </c>
      <c r="K156" s="276" t="s">
        <v>1</v>
      </c>
      <c r="L156" s="281"/>
      <c r="M156" s="282" t="s">
        <v>1</v>
      </c>
      <c r="N156" s="283" t="s">
        <v>41</v>
      </c>
      <c r="O156" s="91"/>
      <c r="P156" s="242">
        <f>O156*H156</f>
        <v>0</v>
      </c>
      <c r="Q156" s="242">
        <v>0.0050000000000000001</v>
      </c>
      <c r="R156" s="242">
        <f>Q156*H156</f>
        <v>0.050000000000000003</v>
      </c>
      <c r="S156" s="242">
        <v>0</v>
      </c>
      <c r="T156" s="24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4" t="s">
        <v>176</v>
      </c>
      <c r="AT156" s="244" t="s">
        <v>241</v>
      </c>
      <c r="AU156" s="244" t="s">
        <v>86</v>
      </c>
      <c r="AY156" s="17" t="s">
        <v>143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7" t="s">
        <v>84</v>
      </c>
      <c r="BK156" s="245">
        <f>ROUND(I156*H156,2)</f>
        <v>0</v>
      </c>
      <c r="BL156" s="17" t="s">
        <v>159</v>
      </c>
      <c r="BM156" s="244" t="s">
        <v>610</v>
      </c>
    </row>
    <row r="157" s="2" customFormat="1" ht="16.5" customHeight="1">
      <c r="A157" s="38"/>
      <c r="B157" s="39"/>
      <c r="C157" s="274" t="s">
        <v>194</v>
      </c>
      <c r="D157" s="274" t="s">
        <v>241</v>
      </c>
      <c r="E157" s="275" t="s">
        <v>611</v>
      </c>
      <c r="F157" s="276" t="s">
        <v>612</v>
      </c>
      <c r="G157" s="277" t="s">
        <v>265</v>
      </c>
      <c r="H157" s="278">
        <v>3</v>
      </c>
      <c r="I157" s="279"/>
      <c r="J157" s="280">
        <f>ROUND(I157*H157,2)</f>
        <v>0</v>
      </c>
      <c r="K157" s="276" t="s">
        <v>219</v>
      </c>
      <c r="L157" s="281"/>
      <c r="M157" s="282" t="s">
        <v>1</v>
      </c>
      <c r="N157" s="283" t="s">
        <v>41</v>
      </c>
      <c r="O157" s="91"/>
      <c r="P157" s="242">
        <f>O157*H157</f>
        <v>0</v>
      </c>
      <c r="Q157" s="242">
        <v>0.0050000000000000001</v>
      </c>
      <c r="R157" s="242">
        <f>Q157*H157</f>
        <v>0.014999999999999999</v>
      </c>
      <c r="S157" s="242">
        <v>0</v>
      </c>
      <c r="T157" s="24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4" t="s">
        <v>176</v>
      </c>
      <c r="AT157" s="244" t="s">
        <v>241</v>
      </c>
      <c r="AU157" s="244" t="s">
        <v>86</v>
      </c>
      <c r="AY157" s="17" t="s">
        <v>143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7" t="s">
        <v>84</v>
      </c>
      <c r="BK157" s="245">
        <f>ROUND(I157*H157,2)</f>
        <v>0</v>
      </c>
      <c r="BL157" s="17" t="s">
        <v>159</v>
      </c>
      <c r="BM157" s="244" t="s">
        <v>613</v>
      </c>
    </row>
    <row r="158" s="2" customFormat="1" ht="33" customHeight="1">
      <c r="A158" s="38"/>
      <c r="B158" s="39"/>
      <c r="C158" s="233" t="s">
        <v>199</v>
      </c>
      <c r="D158" s="233" t="s">
        <v>146</v>
      </c>
      <c r="E158" s="234" t="s">
        <v>247</v>
      </c>
      <c r="F158" s="235" t="s">
        <v>248</v>
      </c>
      <c r="G158" s="236" t="s">
        <v>244</v>
      </c>
      <c r="H158" s="237">
        <v>4800</v>
      </c>
      <c r="I158" s="238"/>
      <c r="J158" s="239">
        <f>ROUND(I158*H158,2)</f>
        <v>0</v>
      </c>
      <c r="K158" s="235" t="s">
        <v>219</v>
      </c>
      <c r="L158" s="44"/>
      <c r="M158" s="240" t="s">
        <v>1</v>
      </c>
      <c r="N158" s="241" t="s">
        <v>41</v>
      </c>
      <c r="O158" s="91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4" t="s">
        <v>159</v>
      </c>
      <c r="AT158" s="244" t="s">
        <v>146</v>
      </c>
      <c r="AU158" s="244" t="s">
        <v>86</v>
      </c>
      <c r="AY158" s="17" t="s">
        <v>143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7" t="s">
        <v>84</v>
      </c>
      <c r="BK158" s="245">
        <f>ROUND(I158*H158,2)</f>
        <v>0</v>
      </c>
      <c r="BL158" s="17" t="s">
        <v>159</v>
      </c>
      <c r="BM158" s="244" t="s">
        <v>614</v>
      </c>
    </row>
    <row r="159" s="13" customFormat="1">
      <c r="A159" s="13"/>
      <c r="B159" s="246"/>
      <c r="C159" s="247"/>
      <c r="D159" s="248" t="s">
        <v>185</v>
      </c>
      <c r="E159" s="249" t="s">
        <v>1</v>
      </c>
      <c r="F159" s="250" t="s">
        <v>598</v>
      </c>
      <c r="G159" s="247"/>
      <c r="H159" s="251">
        <v>1100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185</v>
      </c>
      <c r="AU159" s="257" t="s">
        <v>86</v>
      </c>
      <c r="AV159" s="13" t="s">
        <v>86</v>
      </c>
      <c r="AW159" s="13" t="s">
        <v>32</v>
      </c>
      <c r="AX159" s="13" t="s">
        <v>76</v>
      </c>
      <c r="AY159" s="257" t="s">
        <v>143</v>
      </c>
    </row>
    <row r="160" s="13" customFormat="1">
      <c r="A160" s="13"/>
      <c r="B160" s="246"/>
      <c r="C160" s="247"/>
      <c r="D160" s="248" t="s">
        <v>185</v>
      </c>
      <c r="E160" s="249" t="s">
        <v>1</v>
      </c>
      <c r="F160" s="250" t="s">
        <v>599</v>
      </c>
      <c r="G160" s="247"/>
      <c r="H160" s="251">
        <v>1300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185</v>
      </c>
      <c r="AU160" s="257" t="s">
        <v>86</v>
      </c>
      <c r="AV160" s="13" t="s">
        <v>86</v>
      </c>
      <c r="AW160" s="13" t="s">
        <v>32</v>
      </c>
      <c r="AX160" s="13" t="s">
        <v>76</v>
      </c>
      <c r="AY160" s="257" t="s">
        <v>143</v>
      </c>
    </row>
    <row r="161" s="15" customFormat="1">
      <c r="A161" s="15"/>
      <c r="B161" s="284"/>
      <c r="C161" s="285"/>
      <c r="D161" s="248" t="s">
        <v>185</v>
      </c>
      <c r="E161" s="286" t="s">
        <v>1</v>
      </c>
      <c r="F161" s="287" t="s">
        <v>512</v>
      </c>
      <c r="G161" s="285"/>
      <c r="H161" s="288">
        <v>2400</v>
      </c>
      <c r="I161" s="289"/>
      <c r="J161" s="285"/>
      <c r="K161" s="285"/>
      <c r="L161" s="290"/>
      <c r="M161" s="291"/>
      <c r="N161" s="292"/>
      <c r="O161" s="292"/>
      <c r="P161" s="292"/>
      <c r="Q161" s="292"/>
      <c r="R161" s="292"/>
      <c r="S161" s="292"/>
      <c r="T161" s="29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4" t="s">
        <v>185</v>
      </c>
      <c r="AU161" s="294" t="s">
        <v>86</v>
      </c>
      <c r="AV161" s="15" t="s">
        <v>155</v>
      </c>
      <c r="AW161" s="15" t="s">
        <v>32</v>
      </c>
      <c r="AX161" s="15" t="s">
        <v>76</v>
      </c>
      <c r="AY161" s="294" t="s">
        <v>143</v>
      </c>
    </row>
    <row r="162" s="13" customFormat="1">
      <c r="A162" s="13"/>
      <c r="B162" s="246"/>
      <c r="C162" s="247"/>
      <c r="D162" s="248" t="s">
        <v>185</v>
      </c>
      <c r="E162" s="249" t="s">
        <v>1</v>
      </c>
      <c r="F162" s="250" t="s">
        <v>615</v>
      </c>
      <c r="G162" s="247"/>
      <c r="H162" s="251">
        <v>4800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185</v>
      </c>
      <c r="AU162" s="257" t="s">
        <v>86</v>
      </c>
      <c r="AV162" s="13" t="s">
        <v>86</v>
      </c>
      <c r="AW162" s="13" t="s">
        <v>32</v>
      </c>
      <c r="AX162" s="13" t="s">
        <v>84</v>
      </c>
      <c r="AY162" s="257" t="s">
        <v>143</v>
      </c>
    </row>
    <row r="163" s="2" customFormat="1" ht="33" customHeight="1">
      <c r="A163" s="38"/>
      <c r="B163" s="39"/>
      <c r="C163" s="233" t="s">
        <v>268</v>
      </c>
      <c r="D163" s="233" t="s">
        <v>146</v>
      </c>
      <c r="E163" s="234" t="s">
        <v>616</v>
      </c>
      <c r="F163" s="235" t="s">
        <v>617</v>
      </c>
      <c r="G163" s="236" t="s">
        <v>259</v>
      </c>
      <c r="H163" s="237">
        <v>60</v>
      </c>
      <c r="I163" s="238"/>
      <c r="J163" s="239">
        <f>ROUND(I163*H163,2)</f>
        <v>0</v>
      </c>
      <c r="K163" s="235" t="s">
        <v>219</v>
      </c>
      <c r="L163" s="44"/>
      <c r="M163" s="240" t="s">
        <v>1</v>
      </c>
      <c r="N163" s="241" t="s">
        <v>41</v>
      </c>
      <c r="O163" s="91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4" t="s">
        <v>159</v>
      </c>
      <c r="AT163" s="244" t="s">
        <v>146</v>
      </c>
      <c r="AU163" s="244" t="s">
        <v>86</v>
      </c>
      <c r="AY163" s="17" t="s">
        <v>143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7" t="s">
        <v>84</v>
      </c>
      <c r="BK163" s="245">
        <f>ROUND(I163*H163,2)</f>
        <v>0</v>
      </c>
      <c r="BL163" s="17" t="s">
        <v>159</v>
      </c>
      <c r="BM163" s="244" t="s">
        <v>618</v>
      </c>
    </row>
    <row r="164" s="2" customFormat="1" ht="24.15" customHeight="1">
      <c r="A164" s="38"/>
      <c r="B164" s="39"/>
      <c r="C164" s="233" t="s">
        <v>272</v>
      </c>
      <c r="D164" s="233" t="s">
        <v>146</v>
      </c>
      <c r="E164" s="234" t="s">
        <v>619</v>
      </c>
      <c r="F164" s="235" t="s">
        <v>620</v>
      </c>
      <c r="G164" s="236" t="s">
        <v>584</v>
      </c>
      <c r="H164" s="237">
        <v>1</v>
      </c>
      <c r="I164" s="238"/>
      <c r="J164" s="239">
        <f>ROUND(I164*H164,2)</f>
        <v>0</v>
      </c>
      <c r="K164" s="235" t="s">
        <v>1</v>
      </c>
      <c r="L164" s="44"/>
      <c r="M164" s="240" t="s">
        <v>1</v>
      </c>
      <c r="N164" s="241" t="s">
        <v>41</v>
      </c>
      <c r="O164" s="91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4" t="s">
        <v>159</v>
      </c>
      <c r="AT164" s="244" t="s">
        <v>146</v>
      </c>
      <c r="AU164" s="244" t="s">
        <v>86</v>
      </c>
      <c r="AY164" s="17" t="s">
        <v>143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7" t="s">
        <v>84</v>
      </c>
      <c r="BK164" s="245">
        <f>ROUND(I164*H164,2)</f>
        <v>0</v>
      </c>
      <c r="BL164" s="17" t="s">
        <v>159</v>
      </c>
      <c r="BM164" s="244" t="s">
        <v>621</v>
      </c>
    </row>
    <row r="165" s="2" customFormat="1" ht="24.15" customHeight="1">
      <c r="A165" s="38"/>
      <c r="B165" s="39"/>
      <c r="C165" s="233" t="s">
        <v>8</v>
      </c>
      <c r="D165" s="233" t="s">
        <v>146</v>
      </c>
      <c r="E165" s="234" t="s">
        <v>288</v>
      </c>
      <c r="F165" s="235" t="s">
        <v>622</v>
      </c>
      <c r="G165" s="236" t="s">
        <v>265</v>
      </c>
      <c r="H165" s="237">
        <v>33</v>
      </c>
      <c r="I165" s="238"/>
      <c r="J165" s="239">
        <f>ROUND(I165*H165,2)</f>
        <v>0</v>
      </c>
      <c r="K165" s="235" t="s">
        <v>219</v>
      </c>
      <c r="L165" s="44"/>
      <c r="M165" s="240" t="s">
        <v>1</v>
      </c>
      <c r="N165" s="241" t="s">
        <v>41</v>
      </c>
      <c r="O165" s="91"/>
      <c r="P165" s="242">
        <f>O165*H165</f>
        <v>0</v>
      </c>
      <c r="Q165" s="242">
        <v>5.0000000000000002E-05</v>
      </c>
      <c r="R165" s="242">
        <f>Q165*H165</f>
        <v>0.00165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159</v>
      </c>
      <c r="AT165" s="244" t="s">
        <v>146</v>
      </c>
      <c r="AU165" s="244" t="s">
        <v>86</v>
      </c>
      <c r="AY165" s="17" t="s">
        <v>143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84</v>
      </c>
      <c r="BK165" s="245">
        <f>ROUND(I165*H165,2)</f>
        <v>0</v>
      </c>
      <c r="BL165" s="17" t="s">
        <v>159</v>
      </c>
      <c r="BM165" s="244" t="s">
        <v>623</v>
      </c>
    </row>
    <row r="166" s="2" customFormat="1" ht="21.75" customHeight="1">
      <c r="A166" s="38"/>
      <c r="B166" s="39"/>
      <c r="C166" s="274" t="s">
        <v>279</v>
      </c>
      <c r="D166" s="274" t="s">
        <v>241</v>
      </c>
      <c r="E166" s="275" t="s">
        <v>293</v>
      </c>
      <c r="F166" s="276" t="s">
        <v>294</v>
      </c>
      <c r="G166" s="277" t="s">
        <v>265</v>
      </c>
      <c r="H166" s="278">
        <v>99</v>
      </c>
      <c r="I166" s="279"/>
      <c r="J166" s="280">
        <f>ROUND(I166*H166,2)</f>
        <v>0</v>
      </c>
      <c r="K166" s="276" t="s">
        <v>219</v>
      </c>
      <c r="L166" s="281"/>
      <c r="M166" s="282" t="s">
        <v>1</v>
      </c>
      <c r="N166" s="283" t="s">
        <v>41</v>
      </c>
      <c r="O166" s="91"/>
      <c r="P166" s="242">
        <f>O166*H166</f>
        <v>0</v>
      </c>
      <c r="Q166" s="242">
        <v>0.0047200000000000002</v>
      </c>
      <c r="R166" s="242">
        <f>Q166*H166</f>
        <v>0.46728000000000003</v>
      </c>
      <c r="S166" s="242">
        <v>0</v>
      </c>
      <c r="T166" s="24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4" t="s">
        <v>176</v>
      </c>
      <c r="AT166" s="244" t="s">
        <v>241</v>
      </c>
      <c r="AU166" s="244" t="s">
        <v>86</v>
      </c>
      <c r="AY166" s="17" t="s">
        <v>143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7" t="s">
        <v>84</v>
      </c>
      <c r="BK166" s="245">
        <f>ROUND(I166*H166,2)</f>
        <v>0</v>
      </c>
      <c r="BL166" s="17" t="s">
        <v>159</v>
      </c>
      <c r="BM166" s="244" t="s">
        <v>624</v>
      </c>
    </row>
    <row r="167" s="13" customFormat="1">
      <c r="A167" s="13"/>
      <c r="B167" s="246"/>
      <c r="C167" s="247"/>
      <c r="D167" s="248" t="s">
        <v>185</v>
      </c>
      <c r="E167" s="249" t="s">
        <v>1</v>
      </c>
      <c r="F167" s="250" t="s">
        <v>625</v>
      </c>
      <c r="G167" s="247"/>
      <c r="H167" s="251">
        <v>99</v>
      </c>
      <c r="I167" s="252"/>
      <c r="J167" s="247"/>
      <c r="K167" s="247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185</v>
      </c>
      <c r="AU167" s="257" t="s">
        <v>86</v>
      </c>
      <c r="AV167" s="13" t="s">
        <v>86</v>
      </c>
      <c r="AW167" s="13" t="s">
        <v>32</v>
      </c>
      <c r="AX167" s="13" t="s">
        <v>84</v>
      </c>
      <c r="AY167" s="257" t="s">
        <v>143</v>
      </c>
    </row>
    <row r="168" s="12" customFormat="1" ht="22.8" customHeight="1">
      <c r="A168" s="12"/>
      <c r="B168" s="217"/>
      <c r="C168" s="218"/>
      <c r="D168" s="219" t="s">
        <v>75</v>
      </c>
      <c r="E168" s="231" t="s">
        <v>86</v>
      </c>
      <c r="F168" s="231" t="s">
        <v>514</v>
      </c>
      <c r="G168" s="218"/>
      <c r="H168" s="218"/>
      <c r="I168" s="221"/>
      <c r="J168" s="232">
        <f>BK168</f>
        <v>0</v>
      </c>
      <c r="K168" s="218"/>
      <c r="L168" s="223"/>
      <c r="M168" s="224"/>
      <c r="N168" s="225"/>
      <c r="O168" s="225"/>
      <c r="P168" s="226">
        <f>SUM(P169:P186)</f>
        <v>0</v>
      </c>
      <c r="Q168" s="225"/>
      <c r="R168" s="226">
        <f>SUM(R169:R186)</f>
        <v>115.34310000000002</v>
      </c>
      <c r="S168" s="225"/>
      <c r="T168" s="227">
        <f>SUM(T169:T186)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8" t="s">
        <v>84</v>
      </c>
      <c r="AT168" s="229" t="s">
        <v>75</v>
      </c>
      <c r="AU168" s="229" t="s">
        <v>84</v>
      </c>
      <c r="AY168" s="228" t="s">
        <v>143</v>
      </c>
      <c r="BK168" s="230">
        <f>SUM(BK169:BK186)</f>
        <v>0</v>
      </c>
    </row>
    <row r="169" s="2" customFormat="1" ht="37.8" customHeight="1">
      <c r="A169" s="38"/>
      <c r="B169" s="39"/>
      <c r="C169" s="233" t="s">
        <v>283</v>
      </c>
      <c r="D169" s="233" t="s">
        <v>146</v>
      </c>
      <c r="E169" s="234" t="s">
        <v>303</v>
      </c>
      <c r="F169" s="235" t="s">
        <v>304</v>
      </c>
      <c r="G169" s="236" t="s">
        <v>305</v>
      </c>
      <c r="H169" s="237">
        <v>550</v>
      </c>
      <c r="I169" s="238"/>
      <c r="J169" s="239">
        <f>ROUND(I169*H169,2)</f>
        <v>0</v>
      </c>
      <c r="K169" s="235" t="s">
        <v>219</v>
      </c>
      <c r="L169" s="44"/>
      <c r="M169" s="240" t="s">
        <v>1</v>
      </c>
      <c r="N169" s="241" t="s">
        <v>41</v>
      </c>
      <c r="O169" s="91"/>
      <c r="P169" s="242">
        <f>O169*H169</f>
        <v>0</v>
      </c>
      <c r="Q169" s="242">
        <v>0.20469000000000001</v>
      </c>
      <c r="R169" s="242">
        <f>Q169*H169</f>
        <v>112.57950000000001</v>
      </c>
      <c r="S169" s="242">
        <v>0</v>
      </c>
      <c r="T169" s="24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4" t="s">
        <v>159</v>
      </c>
      <c r="AT169" s="244" t="s">
        <v>146</v>
      </c>
      <c r="AU169" s="244" t="s">
        <v>86</v>
      </c>
      <c r="AY169" s="17" t="s">
        <v>143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7" t="s">
        <v>84</v>
      </c>
      <c r="BK169" s="245">
        <f>ROUND(I169*H169,2)</f>
        <v>0</v>
      </c>
      <c r="BL169" s="17" t="s">
        <v>159</v>
      </c>
      <c r="BM169" s="244" t="s">
        <v>626</v>
      </c>
    </row>
    <row r="170" s="2" customFormat="1" ht="24.15" customHeight="1">
      <c r="A170" s="38"/>
      <c r="B170" s="39"/>
      <c r="C170" s="233" t="s">
        <v>287</v>
      </c>
      <c r="D170" s="233" t="s">
        <v>146</v>
      </c>
      <c r="E170" s="234" t="s">
        <v>627</v>
      </c>
      <c r="F170" s="235" t="s">
        <v>628</v>
      </c>
      <c r="G170" s="236" t="s">
        <v>218</v>
      </c>
      <c r="H170" s="237">
        <v>4.5</v>
      </c>
      <c r="I170" s="238"/>
      <c r="J170" s="239">
        <f>ROUND(I170*H170,2)</f>
        <v>0</v>
      </c>
      <c r="K170" s="235" t="s">
        <v>219</v>
      </c>
      <c r="L170" s="44"/>
      <c r="M170" s="240" t="s">
        <v>1</v>
      </c>
      <c r="N170" s="241" t="s">
        <v>41</v>
      </c>
      <c r="O170" s="91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4" t="s">
        <v>159</v>
      </c>
      <c r="AT170" s="244" t="s">
        <v>146</v>
      </c>
      <c r="AU170" s="244" t="s">
        <v>86</v>
      </c>
      <c r="AY170" s="17" t="s">
        <v>143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7" t="s">
        <v>84</v>
      </c>
      <c r="BK170" s="245">
        <f>ROUND(I170*H170,2)</f>
        <v>0</v>
      </c>
      <c r="BL170" s="17" t="s">
        <v>159</v>
      </c>
      <c r="BM170" s="244" t="s">
        <v>629</v>
      </c>
    </row>
    <row r="171" s="13" customFormat="1">
      <c r="A171" s="13"/>
      <c r="B171" s="246"/>
      <c r="C171" s="247"/>
      <c r="D171" s="248" t="s">
        <v>185</v>
      </c>
      <c r="E171" s="249" t="s">
        <v>1</v>
      </c>
      <c r="F171" s="250" t="s">
        <v>630</v>
      </c>
      <c r="G171" s="247"/>
      <c r="H171" s="251">
        <v>4.5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185</v>
      </c>
      <c r="AU171" s="257" t="s">
        <v>86</v>
      </c>
      <c r="AV171" s="13" t="s">
        <v>86</v>
      </c>
      <c r="AW171" s="13" t="s">
        <v>32</v>
      </c>
      <c r="AX171" s="13" t="s">
        <v>76</v>
      </c>
      <c r="AY171" s="257" t="s">
        <v>143</v>
      </c>
    </row>
    <row r="172" s="14" customFormat="1">
      <c r="A172" s="14"/>
      <c r="B172" s="258"/>
      <c r="C172" s="259"/>
      <c r="D172" s="248" t="s">
        <v>185</v>
      </c>
      <c r="E172" s="260" t="s">
        <v>1</v>
      </c>
      <c r="F172" s="261" t="s">
        <v>188</v>
      </c>
      <c r="G172" s="259"/>
      <c r="H172" s="262">
        <v>4.5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185</v>
      </c>
      <c r="AU172" s="268" t="s">
        <v>86</v>
      </c>
      <c r="AV172" s="14" t="s">
        <v>159</v>
      </c>
      <c r="AW172" s="14" t="s">
        <v>32</v>
      </c>
      <c r="AX172" s="14" t="s">
        <v>84</v>
      </c>
      <c r="AY172" s="268" t="s">
        <v>143</v>
      </c>
    </row>
    <row r="173" s="2" customFormat="1" ht="24.15" customHeight="1">
      <c r="A173" s="38"/>
      <c r="B173" s="39"/>
      <c r="C173" s="233" t="s">
        <v>292</v>
      </c>
      <c r="D173" s="233" t="s">
        <v>146</v>
      </c>
      <c r="E173" s="234" t="s">
        <v>309</v>
      </c>
      <c r="F173" s="235" t="s">
        <v>516</v>
      </c>
      <c r="G173" s="236" t="s">
        <v>259</v>
      </c>
      <c r="H173" s="237">
        <v>2940</v>
      </c>
      <c r="I173" s="238"/>
      <c r="J173" s="239">
        <f>ROUND(I173*H173,2)</f>
        <v>0</v>
      </c>
      <c r="K173" s="235" t="s">
        <v>219</v>
      </c>
      <c r="L173" s="44"/>
      <c r="M173" s="240" t="s">
        <v>1</v>
      </c>
      <c r="N173" s="241" t="s">
        <v>41</v>
      </c>
      <c r="O173" s="91"/>
      <c r="P173" s="242">
        <f>O173*H173</f>
        <v>0</v>
      </c>
      <c r="Q173" s="242">
        <v>0.00013999999999999999</v>
      </c>
      <c r="R173" s="242">
        <f>Q173*H173</f>
        <v>0.41159999999999997</v>
      </c>
      <c r="S173" s="242">
        <v>0</v>
      </c>
      <c r="T173" s="24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4" t="s">
        <v>159</v>
      </c>
      <c r="AT173" s="244" t="s">
        <v>146</v>
      </c>
      <c r="AU173" s="244" t="s">
        <v>86</v>
      </c>
      <c r="AY173" s="17" t="s">
        <v>143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7" t="s">
        <v>84</v>
      </c>
      <c r="BK173" s="245">
        <f>ROUND(I173*H173,2)</f>
        <v>0</v>
      </c>
      <c r="BL173" s="17" t="s">
        <v>159</v>
      </c>
      <c r="BM173" s="244" t="s">
        <v>631</v>
      </c>
    </row>
    <row r="174" s="13" customFormat="1">
      <c r="A174" s="13"/>
      <c r="B174" s="246"/>
      <c r="C174" s="247"/>
      <c r="D174" s="248" t="s">
        <v>185</v>
      </c>
      <c r="E174" s="249" t="s">
        <v>1</v>
      </c>
      <c r="F174" s="250" t="s">
        <v>632</v>
      </c>
      <c r="G174" s="247"/>
      <c r="H174" s="251">
        <v>2940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185</v>
      </c>
      <c r="AU174" s="257" t="s">
        <v>86</v>
      </c>
      <c r="AV174" s="13" t="s">
        <v>86</v>
      </c>
      <c r="AW174" s="13" t="s">
        <v>32</v>
      </c>
      <c r="AX174" s="13" t="s">
        <v>76</v>
      </c>
      <c r="AY174" s="257" t="s">
        <v>143</v>
      </c>
    </row>
    <row r="175" s="14" customFormat="1">
      <c r="A175" s="14"/>
      <c r="B175" s="258"/>
      <c r="C175" s="259"/>
      <c r="D175" s="248" t="s">
        <v>185</v>
      </c>
      <c r="E175" s="260" t="s">
        <v>1</v>
      </c>
      <c r="F175" s="261" t="s">
        <v>188</v>
      </c>
      <c r="G175" s="259"/>
      <c r="H175" s="262">
        <v>2940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8" t="s">
        <v>185</v>
      </c>
      <c r="AU175" s="268" t="s">
        <v>86</v>
      </c>
      <c r="AV175" s="14" t="s">
        <v>159</v>
      </c>
      <c r="AW175" s="14" t="s">
        <v>32</v>
      </c>
      <c r="AX175" s="14" t="s">
        <v>84</v>
      </c>
      <c r="AY175" s="268" t="s">
        <v>143</v>
      </c>
    </row>
    <row r="176" s="2" customFormat="1" ht="24.15" customHeight="1">
      <c r="A176" s="38"/>
      <c r="B176" s="39"/>
      <c r="C176" s="274" t="s">
        <v>297</v>
      </c>
      <c r="D176" s="274" t="s">
        <v>241</v>
      </c>
      <c r="E176" s="275" t="s">
        <v>314</v>
      </c>
      <c r="F176" s="276" t="s">
        <v>315</v>
      </c>
      <c r="G176" s="277" t="s">
        <v>259</v>
      </c>
      <c r="H176" s="278">
        <v>3234</v>
      </c>
      <c r="I176" s="279"/>
      <c r="J176" s="280">
        <f>ROUND(I176*H176,2)</f>
        <v>0</v>
      </c>
      <c r="K176" s="276" t="s">
        <v>219</v>
      </c>
      <c r="L176" s="281"/>
      <c r="M176" s="282" t="s">
        <v>1</v>
      </c>
      <c r="N176" s="283" t="s">
        <v>41</v>
      </c>
      <c r="O176" s="91"/>
      <c r="P176" s="242">
        <f>O176*H176</f>
        <v>0</v>
      </c>
      <c r="Q176" s="242">
        <v>0.00029999999999999997</v>
      </c>
      <c r="R176" s="242">
        <f>Q176*H176</f>
        <v>0.97019999999999995</v>
      </c>
      <c r="S176" s="242">
        <v>0</v>
      </c>
      <c r="T176" s="24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4" t="s">
        <v>176</v>
      </c>
      <c r="AT176" s="244" t="s">
        <v>241</v>
      </c>
      <c r="AU176" s="244" t="s">
        <v>86</v>
      </c>
      <c r="AY176" s="17" t="s">
        <v>143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7" t="s">
        <v>84</v>
      </c>
      <c r="BK176" s="245">
        <f>ROUND(I176*H176,2)</f>
        <v>0</v>
      </c>
      <c r="BL176" s="17" t="s">
        <v>159</v>
      </c>
      <c r="BM176" s="244" t="s">
        <v>633</v>
      </c>
    </row>
    <row r="177" s="13" customFormat="1">
      <c r="A177" s="13"/>
      <c r="B177" s="246"/>
      <c r="C177" s="247"/>
      <c r="D177" s="248" t="s">
        <v>185</v>
      </c>
      <c r="E177" s="249" t="s">
        <v>1</v>
      </c>
      <c r="F177" s="250" t="s">
        <v>632</v>
      </c>
      <c r="G177" s="247"/>
      <c r="H177" s="251">
        <v>2940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185</v>
      </c>
      <c r="AU177" s="257" t="s">
        <v>86</v>
      </c>
      <c r="AV177" s="13" t="s">
        <v>86</v>
      </c>
      <c r="AW177" s="13" t="s">
        <v>32</v>
      </c>
      <c r="AX177" s="13" t="s">
        <v>76</v>
      </c>
      <c r="AY177" s="257" t="s">
        <v>143</v>
      </c>
    </row>
    <row r="178" s="13" customFormat="1">
      <c r="A178" s="13"/>
      <c r="B178" s="246"/>
      <c r="C178" s="247"/>
      <c r="D178" s="248" t="s">
        <v>185</v>
      </c>
      <c r="E178" s="249" t="s">
        <v>1</v>
      </c>
      <c r="F178" s="250" t="s">
        <v>634</v>
      </c>
      <c r="G178" s="247"/>
      <c r="H178" s="251">
        <v>3234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185</v>
      </c>
      <c r="AU178" s="257" t="s">
        <v>86</v>
      </c>
      <c r="AV178" s="13" t="s">
        <v>86</v>
      </c>
      <c r="AW178" s="13" t="s">
        <v>32</v>
      </c>
      <c r="AX178" s="13" t="s">
        <v>84</v>
      </c>
      <c r="AY178" s="257" t="s">
        <v>143</v>
      </c>
    </row>
    <row r="179" s="2" customFormat="1" ht="24.15" customHeight="1">
      <c r="A179" s="38"/>
      <c r="B179" s="39"/>
      <c r="C179" s="233" t="s">
        <v>7</v>
      </c>
      <c r="D179" s="233" t="s">
        <v>146</v>
      </c>
      <c r="E179" s="234" t="s">
        <v>257</v>
      </c>
      <c r="F179" s="235" t="s">
        <v>520</v>
      </c>
      <c r="G179" s="236" t="s">
        <v>259</v>
      </c>
      <c r="H179" s="237">
        <v>165</v>
      </c>
      <c r="I179" s="238"/>
      <c r="J179" s="239">
        <f>ROUND(I179*H179,2)</f>
        <v>0</v>
      </c>
      <c r="K179" s="235" t="s">
        <v>219</v>
      </c>
      <c r="L179" s="44"/>
      <c r="M179" s="240" t="s">
        <v>1</v>
      </c>
      <c r="N179" s="241" t="s">
        <v>41</v>
      </c>
      <c r="O179" s="91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159</v>
      </c>
      <c r="AT179" s="244" t="s">
        <v>146</v>
      </c>
      <c r="AU179" s="244" t="s">
        <v>86</v>
      </c>
      <c r="AY179" s="17" t="s">
        <v>143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84</v>
      </c>
      <c r="BK179" s="245">
        <f>ROUND(I179*H179,2)</f>
        <v>0</v>
      </c>
      <c r="BL179" s="17" t="s">
        <v>159</v>
      </c>
      <c r="BM179" s="244" t="s">
        <v>635</v>
      </c>
    </row>
    <row r="180" s="13" customFormat="1">
      <c r="A180" s="13"/>
      <c r="B180" s="246"/>
      <c r="C180" s="247"/>
      <c r="D180" s="248" t="s">
        <v>185</v>
      </c>
      <c r="E180" s="249" t="s">
        <v>1</v>
      </c>
      <c r="F180" s="250" t="s">
        <v>636</v>
      </c>
      <c r="G180" s="247"/>
      <c r="H180" s="251">
        <v>165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185</v>
      </c>
      <c r="AU180" s="257" t="s">
        <v>86</v>
      </c>
      <c r="AV180" s="13" t="s">
        <v>86</v>
      </c>
      <c r="AW180" s="13" t="s">
        <v>32</v>
      </c>
      <c r="AX180" s="13" t="s">
        <v>76</v>
      </c>
      <c r="AY180" s="257" t="s">
        <v>143</v>
      </c>
    </row>
    <row r="181" s="14" customFormat="1">
      <c r="A181" s="14"/>
      <c r="B181" s="258"/>
      <c r="C181" s="259"/>
      <c r="D181" s="248" t="s">
        <v>185</v>
      </c>
      <c r="E181" s="260" t="s">
        <v>1</v>
      </c>
      <c r="F181" s="261" t="s">
        <v>188</v>
      </c>
      <c r="G181" s="259"/>
      <c r="H181" s="262">
        <v>165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8" t="s">
        <v>185</v>
      </c>
      <c r="AU181" s="268" t="s">
        <v>86</v>
      </c>
      <c r="AV181" s="14" t="s">
        <v>159</v>
      </c>
      <c r="AW181" s="14" t="s">
        <v>32</v>
      </c>
      <c r="AX181" s="14" t="s">
        <v>84</v>
      </c>
      <c r="AY181" s="268" t="s">
        <v>143</v>
      </c>
    </row>
    <row r="182" s="2" customFormat="1" ht="24.15" customHeight="1">
      <c r="A182" s="38"/>
      <c r="B182" s="39"/>
      <c r="C182" s="233" t="s">
        <v>308</v>
      </c>
      <c r="D182" s="233" t="s">
        <v>146</v>
      </c>
      <c r="E182" s="234" t="s">
        <v>309</v>
      </c>
      <c r="F182" s="235" t="s">
        <v>516</v>
      </c>
      <c r="G182" s="236" t="s">
        <v>259</v>
      </c>
      <c r="H182" s="237">
        <v>2940</v>
      </c>
      <c r="I182" s="238"/>
      <c r="J182" s="239">
        <f>ROUND(I182*H182,2)</f>
        <v>0</v>
      </c>
      <c r="K182" s="235" t="s">
        <v>219</v>
      </c>
      <c r="L182" s="44"/>
      <c r="M182" s="240" t="s">
        <v>1</v>
      </c>
      <c r="N182" s="241" t="s">
        <v>41</v>
      </c>
      <c r="O182" s="91"/>
      <c r="P182" s="242">
        <f>O182*H182</f>
        <v>0</v>
      </c>
      <c r="Q182" s="242">
        <v>0.00013999999999999999</v>
      </c>
      <c r="R182" s="242">
        <f>Q182*H182</f>
        <v>0.41159999999999997</v>
      </c>
      <c r="S182" s="242">
        <v>0</v>
      </c>
      <c r="T182" s="24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4" t="s">
        <v>159</v>
      </c>
      <c r="AT182" s="244" t="s">
        <v>146</v>
      </c>
      <c r="AU182" s="244" t="s">
        <v>86</v>
      </c>
      <c r="AY182" s="17" t="s">
        <v>143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7" t="s">
        <v>84</v>
      </c>
      <c r="BK182" s="245">
        <f>ROUND(I182*H182,2)</f>
        <v>0</v>
      </c>
      <c r="BL182" s="17" t="s">
        <v>159</v>
      </c>
      <c r="BM182" s="244" t="s">
        <v>637</v>
      </c>
    </row>
    <row r="183" s="13" customFormat="1">
      <c r="A183" s="13"/>
      <c r="B183" s="246"/>
      <c r="C183" s="247"/>
      <c r="D183" s="248" t="s">
        <v>185</v>
      </c>
      <c r="E183" s="249" t="s">
        <v>1</v>
      </c>
      <c r="F183" s="250" t="s">
        <v>632</v>
      </c>
      <c r="G183" s="247"/>
      <c r="H183" s="251">
        <v>2940</v>
      </c>
      <c r="I183" s="252"/>
      <c r="J183" s="247"/>
      <c r="K183" s="247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185</v>
      </c>
      <c r="AU183" s="257" t="s">
        <v>86</v>
      </c>
      <c r="AV183" s="13" t="s">
        <v>86</v>
      </c>
      <c r="AW183" s="13" t="s">
        <v>32</v>
      </c>
      <c r="AX183" s="13" t="s">
        <v>76</v>
      </c>
      <c r="AY183" s="257" t="s">
        <v>143</v>
      </c>
    </row>
    <row r="184" s="14" customFormat="1">
      <c r="A184" s="14"/>
      <c r="B184" s="258"/>
      <c r="C184" s="259"/>
      <c r="D184" s="248" t="s">
        <v>185</v>
      </c>
      <c r="E184" s="260" t="s">
        <v>1</v>
      </c>
      <c r="F184" s="261" t="s">
        <v>188</v>
      </c>
      <c r="G184" s="259"/>
      <c r="H184" s="262">
        <v>2940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185</v>
      </c>
      <c r="AU184" s="268" t="s">
        <v>86</v>
      </c>
      <c r="AV184" s="14" t="s">
        <v>159</v>
      </c>
      <c r="AW184" s="14" t="s">
        <v>32</v>
      </c>
      <c r="AX184" s="14" t="s">
        <v>84</v>
      </c>
      <c r="AY184" s="268" t="s">
        <v>143</v>
      </c>
    </row>
    <row r="185" s="2" customFormat="1" ht="24.15" customHeight="1">
      <c r="A185" s="38"/>
      <c r="B185" s="39"/>
      <c r="C185" s="274" t="s">
        <v>313</v>
      </c>
      <c r="D185" s="274" t="s">
        <v>241</v>
      </c>
      <c r="E185" s="275" t="s">
        <v>522</v>
      </c>
      <c r="F185" s="276" t="s">
        <v>523</v>
      </c>
      <c r="G185" s="277" t="s">
        <v>259</v>
      </c>
      <c r="H185" s="278">
        <v>3234</v>
      </c>
      <c r="I185" s="279"/>
      <c r="J185" s="280">
        <f>ROUND(I185*H185,2)</f>
        <v>0</v>
      </c>
      <c r="K185" s="276" t="s">
        <v>219</v>
      </c>
      <c r="L185" s="281"/>
      <c r="M185" s="282" t="s">
        <v>1</v>
      </c>
      <c r="N185" s="283" t="s">
        <v>41</v>
      </c>
      <c r="O185" s="91"/>
      <c r="P185" s="242">
        <f>O185*H185</f>
        <v>0</v>
      </c>
      <c r="Q185" s="242">
        <v>0.00029999999999999997</v>
      </c>
      <c r="R185" s="242">
        <f>Q185*H185</f>
        <v>0.97019999999999995</v>
      </c>
      <c r="S185" s="242">
        <v>0</v>
      </c>
      <c r="T185" s="24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4" t="s">
        <v>176</v>
      </c>
      <c r="AT185" s="244" t="s">
        <v>241</v>
      </c>
      <c r="AU185" s="244" t="s">
        <v>86</v>
      </c>
      <c r="AY185" s="17" t="s">
        <v>143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7" t="s">
        <v>84</v>
      </c>
      <c r="BK185" s="245">
        <f>ROUND(I185*H185,2)</f>
        <v>0</v>
      </c>
      <c r="BL185" s="17" t="s">
        <v>159</v>
      </c>
      <c r="BM185" s="244" t="s">
        <v>638</v>
      </c>
    </row>
    <row r="186" s="13" customFormat="1">
      <c r="A186" s="13"/>
      <c r="B186" s="246"/>
      <c r="C186" s="247"/>
      <c r="D186" s="248" t="s">
        <v>185</v>
      </c>
      <c r="E186" s="249" t="s">
        <v>1</v>
      </c>
      <c r="F186" s="250" t="s">
        <v>634</v>
      </c>
      <c r="G186" s="247"/>
      <c r="H186" s="251">
        <v>3234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185</v>
      </c>
      <c r="AU186" s="257" t="s">
        <v>86</v>
      </c>
      <c r="AV186" s="13" t="s">
        <v>86</v>
      </c>
      <c r="AW186" s="13" t="s">
        <v>32</v>
      </c>
      <c r="AX186" s="13" t="s">
        <v>84</v>
      </c>
      <c r="AY186" s="257" t="s">
        <v>143</v>
      </c>
    </row>
    <row r="187" s="12" customFormat="1" ht="22.8" customHeight="1">
      <c r="A187" s="12"/>
      <c r="B187" s="217"/>
      <c r="C187" s="218"/>
      <c r="D187" s="219" t="s">
        <v>75</v>
      </c>
      <c r="E187" s="231" t="s">
        <v>159</v>
      </c>
      <c r="F187" s="231" t="s">
        <v>318</v>
      </c>
      <c r="G187" s="218"/>
      <c r="H187" s="218"/>
      <c r="I187" s="221"/>
      <c r="J187" s="232">
        <f>BK187</f>
        <v>0</v>
      </c>
      <c r="K187" s="218"/>
      <c r="L187" s="223"/>
      <c r="M187" s="224"/>
      <c r="N187" s="225"/>
      <c r="O187" s="225"/>
      <c r="P187" s="226">
        <f>SUM(P188:P196)</f>
        <v>0</v>
      </c>
      <c r="Q187" s="225"/>
      <c r="R187" s="226">
        <f>SUM(R188:R196)</f>
        <v>35.829599999999999</v>
      </c>
      <c r="S187" s="225"/>
      <c r="T187" s="227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8" t="s">
        <v>84</v>
      </c>
      <c r="AT187" s="229" t="s">
        <v>75</v>
      </c>
      <c r="AU187" s="229" t="s">
        <v>84</v>
      </c>
      <c r="AY187" s="228" t="s">
        <v>143</v>
      </c>
      <c r="BK187" s="230">
        <f>SUM(BK188:BK196)</f>
        <v>0</v>
      </c>
    </row>
    <row r="188" s="2" customFormat="1" ht="24.15" customHeight="1">
      <c r="A188" s="38"/>
      <c r="B188" s="39"/>
      <c r="C188" s="233" t="s">
        <v>319</v>
      </c>
      <c r="D188" s="233" t="s">
        <v>146</v>
      </c>
      <c r="E188" s="234" t="s">
        <v>639</v>
      </c>
      <c r="F188" s="235" t="s">
        <v>640</v>
      </c>
      <c r="G188" s="236" t="s">
        <v>218</v>
      </c>
      <c r="H188" s="237">
        <v>3</v>
      </c>
      <c r="I188" s="238"/>
      <c r="J188" s="239">
        <f>ROUND(I188*H188,2)</f>
        <v>0</v>
      </c>
      <c r="K188" s="235" t="s">
        <v>219</v>
      </c>
      <c r="L188" s="44"/>
      <c r="M188" s="240" t="s">
        <v>1</v>
      </c>
      <c r="N188" s="241" t="s">
        <v>41</v>
      </c>
      <c r="O188" s="91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4" t="s">
        <v>159</v>
      </c>
      <c r="AT188" s="244" t="s">
        <v>146</v>
      </c>
      <c r="AU188" s="244" t="s">
        <v>86</v>
      </c>
      <c r="AY188" s="17" t="s">
        <v>143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7" t="s">
        <v>84</v>
      </c>
      <c r="BK188" s="245">
        <f>ROUND(I188*H188,2)</f>
        <v>0</v>
      </c>
      <c r="BL188" s="17" t="s">
        <v>159</v>
      </c>
      <c r="BM188" s="244" t="s">
        <v>641</v>
      </c>
    </row>
    <row r="189" s="13" customFormat="1">
      <c r="A189" s="13"/>
      <c r="B189" s="246"/>
      <c r="C189" s="247"/>
      <c r="D189" s="248" t="s">
        <v>185</v>
      </c>
      <c r="E189" s="249" t="s">
        <v>1</v>
      </c>
      <c r="F189" s="250" t="s">
        <v>642</v>
      </c>
      <c r="G189" s="247"/>
      <c r="H189" s="251">
        <v>3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185</v>
      </c>
      <c r="AU189" s="257" t="s">
        <v>86</v>
      </c>
      <c r="AV189" s="13" t="s">
        <v>86</v>
      </c>
      <c r="AW189" s="13" t="s">
        <v>32</v>
      </c>
      <c r="AX189" s="13" t="s">
        <v>76</v>
      </c>
      <c r="AY189" s="257" t="s">
        <v>143</v>
      </c>
    </row>
    <row r="190" s="14" customFormat="1">
      <c r="A190" s="14"/>
      <c r="B190" s="258"/>
      <c r="C190" s="259"/>
      <c r="D190" s="248" t="s">
        <v>185</v>
      </c>
      <c r="E190" s="260" t="s">
        <v>1</v>
      </c>
      <c r="F190" s="261" t="s">
        <v>188</v>
      </c>
      <c r="G190" s="259"/>
      <c r="H190" s="262">
        <v>3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8" t="s">
        <v>185</v>
      </c>
      <c r="AU190" s="268" t="s">
        <v>86</v>
      </c>
      <c r="AV190" s="14" t="s">
        <v>159</v>
      </c>
      <c r="AW190" s="14" t="s">
        <v>32</v>
      </c>
      <c r="AX190" s="14" t="s">
        <v>84</v>
      </c>
      <c r="AY190" s="268" t="s">
        <v>143</v>
      </c>
    </row>
    <row r="191" s="2" customFormat="1" ht="24.15" customHeight="1">
      <c r="A191" s="38"/>
      <c r="B191" s="39"/>
      <c r="C191" s="233" t="s">
        <v>325</v>
      </c>
      <c r="D191" s="233" t="s">
        <v>146</v>
      </c>
      <c r="E191" s="234" t="s">
        <v>643</v>
      </c>
      <c r="F191" s="235" t="s">
        <v>644</v>
      </c>
      <c r="G191" s="236" t="s">
        <v>259</v>
      </c>
      <c r="H191" s="237">
        <v>30</v>
      </c>
      <c r="I191" s="238"/>
      <c r="J191" s="239">
        <f>ROUND(I191*H191,2)</f>
        <v>0</v>
      </c>
      <c r="K191" s="235" t="s">
        <v>219</v>
      </c>
      <c r="L191" s="44"/>
      <c r="M191" s="240" t="s">
        <v>1</v>
      </c>
      <c r="N191" s="241" t="s">
        <v>41</v>
      </c>
      <c r="O191" s="91"/>
      <c r="P191" s="242">
        <f>O191*H191</f>
        <v>0</v>
      </c>
      <c r="Q191" s="242">
        <v>0.0063200000000000001</v>
      </c>
      <c r="R191" s="242">
        <f>Q191*H191</f>
        <v>0.18959999999999999</v>
      </c>
      <c r="S191" s="242">
        <v>0</v>
      </c>
      <c r="T191" s="24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4" t="s">
        <v>159</v>
      </c>
      <c r="AT191" s="244" t="s">
        <v>146</v>
      </c>
      <c r="AU191" s="244" t="s">
        <v>86</v>
      </c>
      <c r="AY191" s="17" t="s">
        <v>143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7" t="s">
        <v>84</v>
      </c>
      <c r="BK191" s="245">
        <f>ROUND(I191*H191,2)</f>
        <v>0</v>
      </c>
      <c r="BL191" s="17" t="s">
        <v>159</v>
      </c>
      <c r="BM191" s="244" t="s">
        <v>645</v>
      </c>
    </row>
    <row r="192" s="13" customFormat="1">
      <c r="A192" s="13"/>
      <c r="B192" s="246"/>
      <c r="C192" s="247"/>
      <c r="D192" s="248" t="s">
        <v>185</v>
      </c>
      <c r="E192" s="249" t="s">
        <v>1</v>
      </c>
      <c r="F192" s="250" t="s">
        <v>646</v>
      </c>
      <c r="G192" s="247"/>
      <c r="H192" s="251">
        <v>30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185</v>
      </c>
      <c r="AU192" s="257" t="s">
        <v>86</v>
      </c>
      <c r="AV192" s="13" t="s">
        <v>86</v>
      </c>
      <c r="AW192" s="13" t="s">
        <v>32</v>
      </c>
      <c r="AX192" s="13" t="s">
        <v>76</v>
      </c>
      <c r="AY192" s="257" t="s">
        <v>143</v>
      </c>
    </row>
    <row r="193" s="14" customFormat="1">
      <c r="A193" s="14"/>
      <c r="B193" s="258"/>
      <c r="C193" s="259"/>
      <c r="D193" s="248" t="s">
        <v>185</v>
      </c>
      <c r="E193" s="260" t="s">
        <v>1</v>
      </c>
      <c r="F193" s="261" t="s">
        <v>188</v>
      </c>
      <c r="G193" s="259"/>
      <c r="H193" s="262">
        <v>30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185</v>
      </c>
      <c r="AU193" s="268" t="s">
        <v>86</v>
      </c>
      <c r="AV193" s="14" t="s">
        <v>159</v>
      </c>
      <c r="AW193" s="14" t="s">
        <v>32</v>
      </c>
      <c r="AX193" s="14" t="s">
        <v>84</v>
      </c>
      <c r="AY193" s="268" t="s">
        <v>143</v>
      </c>
    </row>
    <row r="194" s="2" customFormat="1" ht="16.5" customHeight="1">
      <c r="A194" s="38"/>
      <c r="B194" s="39"/>
      <c r="C194" s="233" t="s">
        <v>330</v>
      </c>
      <c r="D194" s="233" t="s">
        <v>146</v>
      </c>
      <c r="E194" s="234" t="s">
        <v>320</v>
      </c>
      <c r="F194" s="235" t="s">
        <v>321</v>
      </c>
      <c r="G194" s="236" t="s">
        <v>218</v>
      </c>
      <c r="H194" s="237">
        <v>18</v>
      </c>
      <c r="I194" s="238"/>
      <c r="J194" s="239">
        <f>ROUND(I194*H194,2)</f>
        <v>0</v>
      </c>
      <c r="K194" s="235" t="s">
        <v>219</v>
      </c>
      <c r="L194" s="44"/>
      <c r="M194" s="240" t="s">
        <v>1</v>
      </c>
      <c r="N194" s="241" t="s">
        <v>41</v>
      </c>
      <c r="O194" s="91"/>
      <c r="P194" s="242">
        <f>O194*H194</f>
        <v>0</v>
      </c>
      <c r="Q194" s="242">
        <v>1.98</v>
      </c>
      <c r="R194" s="242">
        <f>Q194*H194</f>
        <v>35.640000000000001</v>
      </c>
      <c r="S194" s="242">
        <v>0</v>
      </c>
      <c r="T194" s="24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4" t="s">
        <v>159</v>
      </c>
      <c r="AT194" s="244" t="s">
        <v>146</v>
      </c>
      <c r="AU194" s="244" t="s">
        <v>86</v>
      </c>
      <c r="AY194" s="17" t="s">
        <v>143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7" t="s">
        <v>84</v>
      </c>
      <c r="BK194" s="245">
        <f>ROUND(I194*H194,2)</f>
        <v>0</v>
      </c>
      <c r="BL194" s="17" t="s">
        <v>159</v>
      </c>
      <c r="BM194" s="244" t="s">
        <v>647</v>
      </c>
    </row>
    <row r="195" s="13" customFormat="1">
      <c r="A195" s="13"/>
      <c r="B195" s="246"/>
      <c r="C195" s="247"/>
      <c r="D195" s="248" t="s">
        <v>185</v>
      </c>
      <c r="E195" s="249" t="s">
        <v>1</v>
      </c>
      <c r="F195" s="250" t="s">
        <v>648</v>
      </c>
      <c r="G195" s="247"/>
      <c r="H195" s="251">
        <v>18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185</v>
      </c>
      <c r="AU195" s="257" t="s">
        <v>86</v>
      </c>
      <c r="AV195" s="13" t="s">
        <v>86</v>
      </c>
      <c r="AW195" s="13" t="s">
        <v>32</v>
      </c>
      <c r="AX195" s="13" t="s">
        <v>76</v>
      </c>
      <c r="AY195" s="257" t="s">
        <v>143</v>
      </c>
    </row>
    <row r="196" s="14" customFormat="1">
      <c r="A196" s="14"/>
      <c r="B196" s="258"/>
      <c r="C196" s="259"/>
      <c r="D196" s="248" t="s">
        <v>185</v>
      </c>
      <c r="E196" s="260" t="s">
        <v>1</v>
      </c>
      <c r="F196" s="261" t="s">
        <v>188</v>
      </c>
      <c r="G196" s="259"/>
      <c r="H196" s="262">
        <v>18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185</v>
      </c>
      <c r="AU196" s="268" t="s">
        <v>86</v>
      </c>
      <c r="AV196" s="14" t="s">
        <v>159</v>
      </c>
      <c r="AW196" s="14" t="s">
        <v>32</v>
      </c>
      <c r="AX196" s="14" t="s">
        <v>84</v>
      </c>
      <c r="AY196" s="268" t="s">
        <v>143</v>
      </c>
    </row>
    <row r="197" s="12" customFormat="1" ht="22.8" customHeight="1">
      <c r="A197" s="12"/>
      <c r="B197" s="217"/>
      <c r="C197" s="218"/>
      <c r="D197" s="219" t="s">
        <v>75</v>
      </c>
      <c r="E197" s="231" t="s">
        <v>142</v>
      </c>
      <c r="F197" s="231" t="s">
        <v>526</v>
      </c>
      <c r="G197" s="218"/>
      <c r="H197" s="218"/>
      <c r="I197" s="221"/>
      <c r="J197" s="232">
        <f>BK197</f>
        <v>0</v>
      </c>
      <c r="K197" s="218"/>
      <c r="L197" s="223"/>
      <c r="M197" s="224"/>
      <c r="N197" s="225"/>
      <c r="O197" s="225"/>
      <c r="P197" s="226">
        <f>SUM(P198:P213)</f>
        <v>0</v>
      </c>
      <c r="Q197" s="225"/>
      <c r="R197" s="226">
        <f>SUM(R198:R213)</f>
        <v>2648.0827000000004</v>
      </c>
      <c r="S197" s="225"/>
      <c r="T197" s="227">
        <f>SUM(T198:T213)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8" t="s">
        <v>84</v>
      </c>
      <c r="AT197" s="229" t="s">
        <v>75</v>
      </c>
      <c r="AU197" s="229" t="s">
        <v>84</v>
      </c>
      <c r="AY197" s="228" t="s">
        <v>143</v>
      </c>
      <c r="BK197" s="230">
        <f>SUM(BK198:BK213)</f>
        <v>0</v>
      </c>
    </row>
    <row r="198" s="2" customFormat="1" ht="16.5" customHeight="1">
      <c r="A198" s="38"/>
      <c r="B198" s="39"/>
      <c r="C198" s="233" t="s">
        <v>334</v>
      </c>
      <c r="D198" s="233" t="s">
        <v>146</v>
      </c>
      <c r="E198" s="234" t="s">
        <v>341</v>
      </c>
      <c r="F198" s="235" t="s">
        <v>649</v>
      </c>
      <c r="G198" s="236" t="s">
        <v>259</v>
      </c>
      <c r="H198" s="237">
        <v>74</v>
      </c>
      <c r="I198" s="238"/>
      <c r="J198" s="239">
        <f>ROUND(I198*H198,2)</f>
        <v>0</v>
      </c>
      <c r="K198" s="235" t="s">
        <v>219</v>
      </c>
      <c r="L198" s="44"/>
      <c r="M198" s="240" t="s">
        <v>1</v>
      </c>
      <c r="N198" s="241" t="s">
        <v>41</v>
      </c>
      <c r="O198" s="91"/>
      <c r="P198" s="242">
        <f>O198*H198</f>
        <v>0</v>
      </c>
      <c r="Q198" s="242">
        <v>0.216</v>
      </c>
      <c r="R198" s="242">
        <f>Q198*H198</f>
        <v>15.984</v>
      </c>
      <c r="S198" s="242">
        <v>0</v>
      </c>
      <c r="T198" s="24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4" t="s">
        <v>159</v>
      </c>
      <c r="AT198" s="244" t="s">
        <v>146</v>
      </c>
      <c r="AU198" s="244" t="s">
        <v>86</v>
      </c>
      <c r="AY198" s="17" t="s">
        <v>143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7" t="s">
        <v>84</v>
      </c>
      <c r="BK198" s="245">
        <f>ROUND(I198*H198,2)</f>
        <v>0</v>
      </c>
      <c r="BL198" s="17" t="s">
        <v>159</v>
      </c>
      <c r="BM198" s="244" t="s">
        <v>650</v>
      </c>
    </row>
    <row r="199" s="2" customFormat="1" ht="16.5" customHeight="1">
      <c r="A199" s="38"/>
      <c r="B199" s="39"/>
      <c r="C199" s="233" t="s">
        <v>340</v>
      </c>
      <c r="D199" s="233" t="s">
        <v>146</v>
      </c>
      <c r="E199" s="234" t="s">
        <v>335</v>
      </c>
      <c r="F199" s="235" t="s">
        <v>336</v>
      </c>
      <c r="G199" s="236" t="s">
        <v>259</v>
      </c>
      <c r="H199" s="237">
        <v>84</v>
      </c>
      <c r="I199" s="238"/>
      <c r="J199" s="239">
        <f>ROUND(I199*H199,2)</f>
        <v>0</v>
      </c>
      <c r="K199" s="235" t="s">
        <v>219</v>
      </c>
      <c r="L199" s="44"/>
      <c r="M199" s="240" t="s">
        <v>1</v>
      </c>
      <c r="N199" s="241" t="s">
        <v>41</v>
      </c>
      <c r="O199" s="91"/>
      <c r="P199" s="242">
        <f>O199*H199</f>
        <v>0</v>
      </c>
      <c r="Q199" s="242">
        <v>0.46000000000000002</v>
      </c>
      <c r="R199" s="242">
        <f>Q199*H199</f>
        <v>38.640000000000001</v>
      </c>
      <c r="S199" s="242">
        <v>0</v>
      </c>
      <c r="T199" s="24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4" t="s">
        <v>159</v>
      </c>
      <c r="AT199" s="244" t="s">
        <v>146</v>
      </c>
      <c r="AU199" s="244" t="s">
        <v>86</v>
      </c>
      <c r="AY199" s="17" t="s">
        <v>143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7" t="s">
        <v>84</v>
      </c>
      <c r="BK199" s="245">
        <f>ROUND(I199*H199,2)</f>
        <v>0</v>
      </c>
      <c r="BL199" s="17" t="s">
        <v>159</v>
      </c>
      <c r="BM199" s="244" t="s">
        <v>651</v>
      </c>
    </row>
    <row r="200" s="2" customFormat="1" ht="16.5" customHeight="1">
      <c r="A200" s="38"/>
      <c r="B200" s="39"/>
      <c r="C200" s="233" t="s">
        <v>344</v>
      </c>
      <c r="D200" s="233" t="s">
        <v>146</v>
      </c>
      <c r="E200" s="234" t="s">
        <v>335</v>
      </c>
      <c r="F200" s="235" t="s">
        <v>336</v>
      </c>
      <c r="G200" s="236" t="s">
        <v>259</v>
      </c>
      <c r="H200" s="237">
        <v>2140</v>
      </c>
      <c r="I200" s="238"/>
      <c r="J200" s="239">
        <f>ROUND(I200*H200,2)</f>
        <v>0</v>
      </c>
      <c r="K200" s="235" t="s">
        <v>219</v>
      </c>
      <c r="L200" s="44"/>
      <c r="M200" s="240" t="s">
        <v>1</v>
      </c>
      <c r="N200" s="241" t="s">
        <v>41</v>
      </c>
      <c r="O200" s="91"/>
      <c r="P200" s="242">
        <f>O200*H200</f>
        <v>0</v>
      </c>
      <c r="Q200" s="242">
        <v>0.46000000000000002</v>
      </c>
      <c r="R200" s="242">
        <f>Q200*H200</f>
        <v>984.40000000000009</v>
      </c>
      <c r="S200" s="242">
        <v>0</v>
      </c>
      <c r="T200" s="24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4" t="s">
        <v>159</v>
      </c>
      <c r="AT200" s="244" t="s">
        <v>146</v>
      </c>
      <c r="AU200" s="244" t="s">
        <v>86</v>
      </c>
      <c r="AY200" s="17" t="s">
        <v>143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7" t="s">
        <v>84</v>
      </c>
      <c r="BK200" s="245">
        <f>ROUND(I200*H200,2)</f>
        <v>0</v>
      </c>
      <c r="BL200" s="17" t="s">
        <v>159</v>
      </c>
      <c r="BM200" s="244" t="s">
        <v>652</v>
      </c>
    </row>
    <row r="201" s="2" customFormat="1" ht="24.15" customHeight="1">
      <c r="A201" s="38"/>
      <c r="B201" s="39"/>
      <c r="C201" s="233" t="s">
        <v>348</v>
      </c>
      <c r="D201" s="233" t="s">
        <v>146</v>
      </c>
      <c r="E201" s="234" t="s">
        <v>345</v>
      </c>
      <c r="F201" s="235" t="s">
        <v>346</v>
      </c>
      <c r="G201" s="236" t="s">
        <v>259</v>
      </c>
      <c r="H201" s="237">
        <v>81</v>
      </c>
      <c r="I201" s="238"/>
      <c r="J201" s="239">
        <f>ROUND(I201*H201,2)</f>
        <v>0</v>
      </c>
      <c r="K201" s="235" t="s">
        <v>219</v>
      </c>
      <c r="L201" s="44"/>
      <c r="M201" s="240" t="s">
        <v>1</v>
      </c>
      <c r="N201" s="241" t="s">
        <v>41</v>
      </c>
      <c r="O201" s="91"/>
      <c r="P201" s="242">
        <f>O201*H201</f>
        <v>0</v>
      </c>
      <c r="Q201" s="242">
        <v>0.37190000000000001</v>
      </c>
      <c r="R201" s="242">
        <f>Q201*H201</f>
        <v>30.123899999999999</v>
      </c>
      <c r="S201" s="242">
        <v>0</v>
      </c>
      <c r="T201" s="24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4" t="s">
        <v>159</v>
      </c>
      <c r="AT201" s="244" t="s">
        <v>146</v>
      </c>
      <c r="AU201" s="244" t="s">
        <v>86</v>
      </c>
      <c r="AY201" s="17" t="s">
        <v>143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7" t="s">
        <v>84</v>
      </c>
      <c r="BK201" s="245">
        <f>ROUND(I201*H201,2)</f>
        <v>0</v>
      </c>
      <c r="BL201" s="17" t="s">
        <v>159</v>
      </c>
      <c r="BM201" s="244" t="s">
        <v>653</v>
      </c>
    </row>
    <row r="202" s="2" customFormat="1" ht="24.15" customHeight="1">
      <c r="A202" s="38"/>
      <c r="B202" s="39"/>
      <c r="C202" s="233" t="s">
        <v>352</v>
      </c>
      <c r="D202" s="233" t="s">
        <v>146</v>
      </c>
      <c r="E202" s="234" t="s">
        <v>654</v>
      </c>
      <c r="F202" s="235" t="s">
        <v>655</v>
      </c>
      <c r="G202" s="236" t="s">
        <v>259</v>
      </c>
      <c r="H202" s="237">
        <v>1780</v>
      </c>
      <c r="I202" s="238"/>
      <c r="J202" s="239">
        <f>ROUND(I202*H202,2)</f>
        <v>0</v>
      </c>
      <c r="K202" s="235" t="s">
        <v>219</v>
      </c>
      <c r="L202" s="44"/>
      <c r="M202" s="240" t="s">
        <v>1</v>
      </c>
      <c r="N202" s="241" t="s">
        <v>41</v>
      </c>
      <c r="O202" s="91"/>
      <c r="P202" s="242">
        <f>O202*H202</f>
        <v>0</v>
      </c>
      <c r="Q202" s="242">
        <v>0.49586999999999998</v>
      </c>
      <c r="R202" s="242">
        <f>Q202*H202</f>
        <v>882.64859999999999</v>
      </c>
      <c r="S202" s="242">
        <v>0</v>
      </c>
      <c r="T202" s="24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4" t="s">
        <v>159</v>
      </c>
      <c r="AT202" s="244" t="s">
        <v>146</v>
      </c>
      <c r="AU202" s="244" t="s">
        <v>86</v>
      </c>
      <c r="AY202" s="17" t="s">
        <v>143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17" t="s">
        <v>84</v>
      </c>
      <c r="BK202" s="245">
        <f>ROUND(I202*H202,2)</f>
        <v>0</v>
      </c>
      <c r="BL202" s="17" t="s">
        <v>159</v>
      </c>
      <c r="BM202" s="244" t="s">
        <v>656</v>
      </c>
    </row>
    <row r="203" s="2" customFormat="1" ht="24.15" customHeight="1">
      <c r="A203" s="38"/>
      <c r="B203" s="39"/>
      <c r="C203" s="233" t="s">
        <v>356</v>
      </c>
      <c r="D203" s="233" t="s">
        <v>146</v>
      </c>
      <c r="E203" s="234" t="s">
        <v>533</v>
      </c>
      <c r="F203" s="235" t="s">
        <v>534</v>
      </c>
      <c r="G203" s="236" t="s">
        <v>259</v>
      </c>
      <c r="H203" s="237">
        <v>485</v>
      </c>
      <c r="I203" s="238"/>
      <c r="J203" s="239">
        <f>ROUND(I203*H203,2)</f>
        <v>0</v>
      </c>
      <c r="K203" s="235" t="s">
        <v>219</v>
      </c>
      <c r="L203" s="44"/>
      <c r="M203" s="240" t="s">
        <v>1</v>
      </c>
      <c r="N203" s="241" t="s">
        <v>41</v>
      </c>
      <c r="O203" s="91"/>
      <c r="P203" s="242">
        <f>O203*H203</f>
        <v>0</v>
      </c>
      <c r="Q203" s="242">
        <v>0.23000000000000001</v>
      </c>
      <c r="R203" s="242">
        <f>Q203*H203</f>
        <v>111.55000000000001</v>
      </c>
      <c r="S203" s="242">
        <v>0</v>
      </c>
      <c r="T203" s="24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4" t="s">
        <v>159</v>
      </c>
      <c r="AT203" s="244" t="s">
        <v>146</v>
      </c>
      <c r="AU203" s="244" t="s">
        <v>86</v>
      </c>
      <c r="AY203" s="17" t="s">
        <v>143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17" t="s">
        <v>84</v>
      </c>
      <c r="BK203" s="245">
        <f>ROUND(I203*H203,2)</f>
        <v>0</v>
      </c>
      <c r="BL203" s="17" t="s">
        <v>159</v>
      </c>
      <c r="BM203" s="244" t="s">
        <v>657</v>
      </c>
    </row>
    <row r="204" s="2" customFormat="1" ht="24.15" customHeight="1">
      <c r="A204" s="38"/>
      <c r="B204" s="39"/>
      <c r="C204" s="233" t="s">
        <v>360</v>
      </c>
      <c r="D204" s="233" t="s">
        <v>146</v>
      </c>
      <c r="E204" s="234" t="s">
        <v>535</v>
      </c>
      <c r="F204" s="235" t="s">
        <v>536</v>
      </c>
      <c r="G204" s="236" t="s">
        <v>259</v>
      </c>
      <c r="H204" s="237">
        <v>1780</v>
      </c>
      <c r="I204" s="238"/>
      <c r="J204" s="239">
        <f>ROUND(I204*H204,2)</f>
        <v>0</v>
      </c>
      <c r="K204" s="235" t="s">
        <v>219</v>
      </c>
      <c r="L204" s="44"/>
      <c r="M204" s="240" t="s">
        <v>1</v>
      </c>
      <c r="N204" s="241" t="s">
        <v>41</v>
      </c>
      <c r="O204" s="91"/>
      <c r="P204" s="242">
        <f>O204*H204</f>
        <v>0</v>
      </c>
      <c r="Q204" s="242">
        <v>0.036940000000000001</v>
      </c>
      <c r="R204" s="242">
        <f>Q204*H204</f>
        <v>65.753200000000007</v>
      </c>
      <c r="S204" s="242">
        <v>0</v>
      </c>
      <c r="T204" s="24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4" t="s">
        <v>159</v>
      </c>
      <c r="AT204" s="244" t="s">
        <v>146</v>
      </c>
      <c r="AU204" s="244" t="s">
        <v>86</v>
      </c>
      <c r="AY204" s="17" t="s">
        <v>143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7" t="s">
        <v>84</v>
      </c>
      <c r="BK204" s="245">
        <f>ROUND(I204*H204,2)</f>
        <v>0</v>
      </c>
      <c r="BL204" s="17" t="s">
        <v>159</v>
      </c>
      <c r="BM204" s="244" t="s">
        <v>658</v>
      </c>
    </row>
    <row r="205" s="2" customFormat="1" ht="24.15" customHeight="1">
      <c r="A205" s="38"/>
      <c r="B205" s="39"/>
      <c r="C205" s="233" t="s">
        <v>364</v>
      </c>
      <c r="D205" s="233" t="s">
        <v>146</v>
      </c>
      <c r="E205" s="234" t="s">
        <v>353</v>
      </c>
      <c r="F205" s="235" t="s">
        <v>354</v>
      </c>
      <c r="G205" s="236" t="s">
        <v>259</v>
      </c>
      <c r="H205" s="237">
        <v>70</v>
      </c>
      <c r="I205" s="238"/>
      <c r="J205" s="239">
        <f>ROUND(I205*H205,2)</f>
        <v>0</v>
      </c>
      <c r="K205" s="235" t="s">
        <v>219</v>
      </c>
      <c r="L205" s="44"/>
      <c r="M205" s="240" t="s">
        <v>1</v>
      </c>
      <c r="N205" s="241" t="s">
        <v>41</v>
      </c>
      <c r="O205" s="91"/>
      <c r="P205" s="242">
        <f>O205*H205</f>
        <v>0</v>
      </c>
      <c r="Q205" s="242">
        <v>0.0056100000000000004</v>
      </c>
      <c r="R205" s="242">
        <f>Q205*H205</f>
        <v>0.39270000000000005</v>
      </c>
      <c r="S205" s="242">
        <v>0</v>
      </c>
      <c r="T205" s="24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4" t="s">
        <v>159</v>
      </c>
      <c r="AT205" s="244" t="s">
        <v>146</v>
      </c>
      <c r="AU205" s="244" t="s">
        <v>86</v>
      </c>
      <c r="AY205" s="17" t="s">
        <v>143</v>
      </c>
      <c r="BE205" s="245">
        <f>IF(N205="základní",J205,0)</f>
        <v>0</v>
      </c>
      <c r="BF205" s="245">
        <f>IF(N205="snížená",J205,0)</f>
        <v>0</v>
      </c>
      <c r="BG205" s="245">
        <f>IF(N205="zákl. přenesená",J205,0)</f>
        <v>0</v>
      </c>
      <c r="BH205" s="245">
        <f>IF(N205="sníž. přenesená",J205,0)</f>
        <v>0</v>
      </c>
      <c r="BI205" s="245">
        <f>IF(N205="nulová",J205,0)</f>
        <v>0</v>
      </c>
      <c r="BJ205" s="17" t="s">
        <v>84</v>
      </c>
      <c r="BK205" s="245">
        <f>ROUND(I205*H205,2)</f>
        <v>0</v>
      </c>
      <c r="BL205" s="17" t="s">
        <v>159</v>
      </c>
      <c r="BM205" s="244" t="s">
        <v>659</v>
      </c>
    </row>
    <row r="206" s="2" customFormat="1" ht="24.15" customHeight="1">
      <c r="A206" s="38"/>
      <c r="B206" s="39"/>
      <c r="C206" s="233" t="s">
        <v>368</v>
      </c>
      <c r="D206" s="233" t="s">
        <v>146</v>
      </c>
      <c r="E206" s="234" t="s">
        <v>544</v>
      </c>
      <c r="F206" s="235" t="s">
        <v>545</v>
      </c>
      <c r="G206" s="236" t="s">
        <v>259</v>
      </c>
      <c r="H206" s="237">
        <v>25</v>
      </c>
      <c r="I206" s="238"/>
      <c r="J206" s="239">
        <f>ROUND(I206*H206,2)</f>
        <v>0</v>
      </c>
      <c r="K206" s="235" t="s">
        <v>219</v>
      </c>
      <c r="L206" s="44"/>
      <c r="M206" s="240" t="s">
        <v>1</v>
      </c>
      <c r="N206" s="241" t="s">
        <v>41</v>
      </c>
      <c r="O206" s="91"/>
      <c r="P206" s="242">
        <f>O206*H206</f>
        <v>0</v>
      </c>
      <c r="Q206" s="242">
        <v>0.19536000000000001</v>
      </c>
      <c r="R206" s="242">
        <f>Q206*H206</f>
        <v>4.8840000000000003</v>
      </c>
      <c r="S206" s="242">
        <v>0</v>
      </c>
      <c r="T206" s="24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4" t="s">
        <v>159</v>
      </c>
      <c r="AT206" s="244" t="s">
        <v>146</v>
      </c>
      <c r="AU206" s="244" t="s">
        <v>86</v>
      </c>
      <c r="AY206" s="17" t="s">
        <v>143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17" t="s">
        <v>84</v>
      </c>
      <c r="BK206" s="245">
        <f>ROUND(I206*H206,2)</f>
        <v>0</v>
      </c>
      <c r="BL206" s="17" t="s">
        <v>159</v>
      </c>
      <c r="BM206" s="244" t="s">
        <v>660</v>
      </c>
    </row>
    <row r="207" s="2" customFormat="1" ht="16.5" customHeight="1">
      <c r="A207" s="38"/>
      <c r="B207" s="39"/>
      <c r="C207" s="274" t="s">
        <v>373</v>
      </c>
      <c r="D207" s="274" t="s">
        <v>241</v>
      </c>
      <c r="E207" s="275" t="s">
        <v>547</v>
      </c>
      <c r="F207" s="276" t="s">
        <v>548</v>
      </c>
      <c r="G207" s="277" t="s">
        <v>259</v>
      </c>
      <c r="H207" s="278">
        <v>27.5</v>
      </c>
      <c r="I207" s="279"/>
      <c r="J207" s="280">
        <f>ROUND(I207*H207,2)</f>
        <v>0</v>
      </c>
      <c r="K207" s="276" t="s">
        <v>219</v>
      </c>
      <c r="L207" s="281"/>
      <c r="M207" s="282" t="s">
        <v>1</v>
      </c>
      <c r="N207" s="283" t="s">
        <v>41</v>
      </c>
      <c r="O207" s="91"/>
      <c r="P207" s="242">
        <f>O207*H207</f>
        <v>0</v>
      </c>
      <c r="Q207" s="242">
        <v>0.41699999999999998</v>
      </c>
      <c r="R207" s="242">
        <f>Q207*H207</f>
        <v>11.467499999999999</v>
      </c>
      <c r="S207" s="242">
        <v>0</v>
      </c>
      <c r="T207" s="24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4" t="s">
        <v>176</v>
      </c>
      <c r="AT207" s="244" t="s">
        <v>241</v>
      </c>
      <c r="AU207" s="244" t="s">
        <v>86</v>
      </c>
      <c r="AY207" s="17" t="s">
        <v>143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7" t="s">
        <v>84</v>
      </c>
      <c r="BK207" s="245">
        <f>ROUND(I207*H207,2)</f>
        <v>0</v>
      </c>
      <c r="BL207" s="17" t="s">
        <v>159</v>
      </c>
      <c r="BM207" s="244" t="s">
        <v>661</v>
      </c>
    </row>
    <row r="208" s="13" customFormat="1">
      <c r="A208" s="13"/>
      <c r="B208" s="246"/>
      <c r="C208" s="247"/>
      <c r="D208" s="248" t="s">
        <v>185</v>
      </c>
      <c r="E208" s="249" t="s">
        <v>1</v>
      </c>
      <c r="F208" s="250" t="s">
        <v>662</v>
      </c>
      <c r="G208" s="247"/>
      <c r="H208" s="251">
        <v>27.5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185</v>
      </c>
      <c r="AU208" s="257" t="s">
        <v>86</v>
      </c>
      <c r="AV208" s="13" t="s">
        <v>86</v>
      </c>
      <c r="AW208" s="13" t="s">
        <v>32</v>
      </c>
      <c r="AX208" s="13" t="s">
        <v>84</v>
      </c>
      <c r="AY208" s="257" t="s">
        <v>143</v>
      </c>
    </row>
    <row r="209" s="2" customFormat="1" ht="21.75" customHeight="1">
      <c r="A209" s="38"/>
      <c r="B209" s="39"/>
      <c r="C209" s="233" t="s">
        <v>377</v>
      </c>
      <c r="D209" s="233" t="s">
        <v>146</v>
      </c>
      <c r="E209" s="234" t="s">
        <v>365</v>
      </c>
      <c r="F209" s="235" t="s">
        <v>366</v>
      </c>
      <c r="G209" s="236" t="s">
        <v>305</v>
      </c>
      <c r="H209" s="237">
        <v>28</v>
      </c>
      <c r="I209" s="238"/>
      <c r="J209" s="239">
        <f>ROUND(I209*H209,2)</f>
        <v>0</v>
      </c>
      <c r="K209" s="235" t="s">
        <v>219</v>
      </c>
      <c r="L209" s="44"/>
      <c r="M209" s="240" t="s">
        <v>1</v>
      </c>
      <c r="N209" s="241" t="s">
        <v>41</v>
      </c>
      <c r="O209" s="91"/>
      <c r="P209" s="242">
        <f>O209*H209</f>
        <v>0</v>
      </c>
      <c r="Q209" s="242">
        <v>0.0035999999999999999</v>
      </c>
      <c r="R209" s="242">
        <f>Q209*H209</f>
        <v>0.1008</v>
      </c>
      <c r="S209" s="242">
        <v>0</v>
      </c>
      <c r="T209" s="24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4" t="s">
        <v>159</v>
      </c>
      <c r="AT209" s="244" t="s">
        <v>146</v>
      </c>
      <c r="AU209" s="244" t="s">
        <v>86</v>
      </c>
      <c r="AY209" s="17" t="s">
        <v>143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17" t="s">
        <v>84</v>
      </c>
      <c r="BK209" s="245">
        <f>ROUND(I209*H209,2)</f>
        <v>0</v>
      </c>
      <c r="BL209" s="17" t="s">
        <v>159</v>
      </c>
      <c r="BM209" s="244" t="s">
        <v>663</v>
      </c>
    </row>
    <row r="210" s="2" customFormat="1" ht="24.15" customHeight="1">
      <c r="A210" s="38"/>
      <c r="B210" s="39"/>
      <c r="C210" s="233" t="s">
        <v>382</v>
      </c>
      <c r="D210" s="233" t="s">
        <v>146</v>
      </c>
      <c r="E210" s="234" t="s">
        <v>257</v>
      </c>
      <c r="F210" s="235" t="s">
        <v>520</v>
      </c>
      <c r="G210" s="236" t="s">
        <v>259</v>
      </c>
      <c r="H210" s="237">
        <v>2224</v>
      </c>
      <c r="I210" s="238"/>
      <c r="J210" s="239">
        <f>ROUND(I210*H210,2)</f>
        <v>0</v>
      </c>
      <c r="K210" s="235" t="s">
        <v>219</v>
      </c>
      <c r="L210" s="44"/>
      <c r="M210" s="240" t="s">
        <v>1</v>
      </c>
      <c r="N210" s="241" t="s">
        <v>41</v>
      </c>
      <c r="O210" s="91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4" t="s">
        <v>159</v>
      </c>
      <c r="AT210" s="244" t="s">
        <v>146</v>
      </c>
      <c r="AU210" s="244" t="s">
        <v>86</v>
      </c>
      <c r="AY210" s="17" t="s">
        <v>143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7" t="s">
        <v>84</v>
      </c>
      <c r="BK210" s="245">
        <f>ROUND(I210*H210,2)</f>
        <v>0</v>
      </c>
      <c r="BL210" s="17" t="s">
        <v>159</v>
      </c>
      <c r="BM210" s="244" t="s">
        <v>664</v>
      </c>
    </row>
    <row r="211" s="13" customFormat="1">
      <c r="A211" s="13"/>
      <c r="B211" s="246"/>
      <c r="C211" s="247"/>
      <c r="D211" s="248" t="s">
        <v>185</v>
      </c>
      <c r="E211" s="249" t="s">
        <v>1</v>
      </c>
      <c r="F211" s="250" t="s">
        <v>665</v>
      </c>
      <c r="G211" s="247"/>
      <c r="H211" s="251">
        <v>2224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185</v>
      </c>
      <c r="AU211" s="257" t="s">
        <v>86</v>
      </c>
      <c r="AV211" s="13" t="s">
        <v>86</v>
      </c>
      <c r="AW211" s="13" t="s">
        <v>32</v>
      </c>
      <c r="AX211" s="13" t="s">
        <v>76</v>
      </c>
      <c r="AY211" s="257" t="s">
        <v>143</v>
      </c>
    </row>
    <row r="212" s="14" customFormat="1">
      <c r="A212" s="14"/>
      <c r="B212" s="258"/>
      <c r="C212" s="259"/>
      <c r="D212" s="248" t="s">
        <v>185</v>
      </c>
      <c r="E212" s="260" t="s">
        <v>1</v>
      </c>
      <c r="F212" s="261" t="s">
        <v>188</v>
      </c>
      <c r="G212" s="259"/>
      <c r="H212" s="262">
        <v>2224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8" t="s">
        <v>185</v>
      </c>
      <c r="AU212" s="268" t="s">
        <v>86</v>
      </c>
      <c r="AV212" s="14" t="s">
        <v>159</v>
      </c>
      <c r="AW212" s="14" t="s">
        <v>32</v>
      </c>
      <c r="AX212" s="14" t="s">
        <v>84</v>
      </c>
      <c r="AY212" s="268" t="s">
        <v>143</v>
      </c>
    </row>
    <row r="213" s="2" customFormat="1" ht="24.15" customHeight="1">
      <c r="A213" s="38"/>
      <c r="B213" s="39"/>
      <c r="C213" s="233" t="s">
        <v>386</v>
      </c>
      <c r="D213" s="233" t="s">
        <v>146</v>
      </c>
      <c r="E213" s="234" t="s">
        <v>554</v>
      </c>
      <c r="F213" s="235" t="s">
        <v>555</v>
      </c>
      <c r="G213" s="236" t="s">
        <v>259</v>
      </c>
      <c r="H213" s="237">
        <v>1300</v>
      </c>
      <c r="I213" s="238"/>
      <c r="J213" s="239">
        <f>ROUND(I213*H213,2)</f>
        <v>0</v>
      </c>
      <c r="K213" s="235" t="s">
        <v>219</v>
      </c>
      <c r="L213" s="44"/>
      <c r="M213" s="240" t="s">
        <v>1</v>
      </c>
      <c r="N213" s="241" t="s">
        <v>41</v>
      </c>
      <c r="O213" s="91"/>
      <c r="P213" s="242">
        <f>O213*H213</f>
        <v>0</v>
      </c>
      <c r="Q213" s="242">
        <v>0.38625999999999999</v>
      </c>
      <c r="R213" s="242">
        <f>Q213*H213</f>
        <v>502.13799999999998</v>
      </c>
      <c r="S213" s="242">
        <v>0</v>
      </c>
      <c r="T213" s="24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4" t="s">
        <v>159</v>
      </c>
      <c r="AT213" s="244" t="s">
        <v>146</v>
      </c>
      <c r="AU213" s="244" t="s">
        <v>86</v>
      </c>
      <c r="AY213" s="17" t="s">
        <v>143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17" t="s">
        <v>84</v>
      </c>
      <c r="BK213" s="245">
        <f>ROUND(I213*H213,2)</f>
        <v>0</v>
      </c>
      <c r="BL213" s="17" t="s">
        <v>159</v>
      </c>
      <c r="BM213" s="244" t="s">
        <v>666</v>
      </c>
    </row>
    <row r="214" s="12" customFormat="1" ht="22.8" customHeight="1">
      <c r="A214" s="12"/>
      <c r="B214" s="217"/>
      <c r="C214" s="218"/>
      <c r="D214" s="219" t="s">
        <v>75</v>
      </c>
      <c r="E214" s="231" t="s">
        <v>267</v>
      </c>
      <c r="F214" s="231" t="s">
        <v>667</v>
      </c>
      <c r="G214" s="218"/>
      <c r="H214" s="218"/>
      <c r="I214" s="221"/>
      <c r="J214" s="232">
        <f>BK214</f>
        <v>0</v>
      </c>
      <c r="K214" s="218"/>
      <c r="L214" s="223"/>
      <c r="M214" s="224"/>
      <c r="N214" s="225"/>
      <c r="O214" s="225"/>
      <c r="P214" s="226">
        <f>SUM(P215:P219)</f>
        <v>0</v>
      </c>
      <c r="Q214" s="225"/>
      <c r="R214" s="226">
        <f>SUM(R215:R219)</f>
        <v>62.569800000000001</v>
      </c>
      <c r="S214" s="225"/>
      <c r="T214" s="227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8" t="s">
        <v>84</v>
      </c>
      <c r="AT214" s="229" t="s">
        <v>75</v>
      </c>
      <c r="AU214" s="229" t="s">
        <v>84</v>
      </c>
      <c r="AY214" s="228" t="s">
        <v>143</v>
      </c>
      <c r="BK214" s="230">
        <f>SUM(BK215:BK219)</f>
        <v>0</v>
      </c>
    </row>
    <row r="215" s="2" customFormat="1" ht="24.15" customHeight="1">
      <c r="A215" s="38"/>
      <c r="B215" s="39"/>
      <c r="C215" s="233" t="s">
        <v>291</v>
      </c>
      <c r="D215" s="233" t="s">
        <v>146</v>
      </c>
      <c r="E215" s="234" t="s">
        <v>668</v>
      </c>
      <c r="F215" s="235" t="s">
        <v>669</v>
      </c>
      <c r="G215" s="236" t="s">
        <v>265</v>
      </c>
      <c r="H215" s="237">
        <v>14</v>
      </c>
      <c r="I215" s="238"/>
      <c r="J215" s="239">
        <f>ROUND(I215*H215,2)</f>
        <v>0</v>
      </c>
      <c r="K215" s="235" t="s">
        <v>219</v>
      </c>
      <c r="L215" s="44"/>
      <c r="M215" s="240" t="s">
        <v>1</v>
      </c>
      <c r="N215" s="241" t="s">
        <v>41</v>
      </c>
      <c r="O215" s="91"/>
      <c r="P215" s="242">
        <f>O215*H215</f>
        <v>0</v>
      </c>
      <c r="Q215" s="242">
        <v>0.14401</v>
      </c>
      <c r="R215" s="242">
        <f>Q215*H215</f>
        <v>2.01614</v>
      </c>
      <c r="S215" s="242">
        <v>0</v>
      </c>
      <c r="T215" s="24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4" t="s">
        <v>159</v>
      </c>
      <c r="AT215" s="244" t="s">
        <v>146</v>
      </c>
      <c r="AU215" s="244" t="s">
        <v>86</v>
      </c>
      <c r="AY215" s="17" t="s">
        <v>143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7" t="s">
        <v>84</v>
      </c>
      <c r="BK215" s="245">
        <f>ROUND(I215*H215,2)</f>
        <v>0</v>
      </c>
      <c r="BL215" s="17" t="s">
        <v>159</v>
      </c>
      <c r="BM215" s="244" t="s">
        <v>670</v>
      </c>
    </row>
    <row r="216" s="2" customFormat="1" ht="24.15" customHeight="1">
      <c r="A216" s="38"/>
      <c r="B216" s="39"/>
      <c r="C216" s="274" t="s">
        <v>394</v>
      </c>
      <c r="D216" s="274" t="s">
        <v>241</v>
      </c>
      <c r="E216" s="275" t="s">
        <v>671</v>
      </c>
      <c r="F216" s="276" t="s">
        <v>672</v>
      </c>
      <c r="G216" s="277" t="s">
        <v>265</v>
      </c>
      <c r="H216" s="278">
        <v>14</v>
      </c>
      <c r="I216" s="279"/>
      <c r="J216" s="280">
        <f>ROUND(I216*H216,2)</f>
        <v>0</v>
      </c>
      <c r="K216" s="276" t="s">
        <v>1</v>
      </c>
      <c r="L216" s="281"/>
      <c r="M216" s="282" t="s">
        <v>1</v>
      </c>
      <c r="N216" s="283" t="s">
        <v>41</v>
      </c>
      <c r="O216" s="91"/>
      <c r="P216" s="242">
        <f>O216*H216</f>
        <v>0</v>
      </c>
      <c r="Q216" s="242">
        <v>4.3250000000000002</v>
      </c>
      <c r="R216" s="242">
        <f>Q216*H216</f>
        <v>60.550000000000004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176</v>
      </c>
      <c r="AT216" s="244" t="s">
        <v>241</v>
      </c>
      <c r="AU216" s="244" t="s">
        <v>86</v>
      </c>
      <c r="AY216" s="17" t="s">
        <v>143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84</v>
      </c>
      <c r="BK216" s="245">
        <f>ROUND(I216*H216,2)</f>
        <v>0</v>
      </c>
      <c r="BL216" s="17" t="s">
        <v>159</v>
      </c>
      <c r="BM216" s="244" t="s">
        <v>673</v>
      </c>
    </row>
    <row r="217" s="2" customFormat="1" ht="24.15" customHeight="1">
      <c r="A217" s="38"/>
      <c r="B217" s="39"/>
      <c r="C217" s="233" t="s">
        <v>398</v>
      </c>
      <c r="D217" s="233" t="s">
        <v>146</v>
      </c>
      <c r="E217" s="234" t="s">
        <v>391</v>
      </c>
      <c r="F217" s="235" t="s">
        <v>392</v>
      </c>
      <c r="G217" s="236" t="s">
        <v>265</v>
      </c>
      <c r="H217" s="237">
        <v>2</v>
      </c>
      <c r="I217" s="238"/>
      <c r="J217" s="239">
        <f>ROUND(I217*H217,2)</f>
        <v>0</v>
      </c>
      <c r="K217" s="235" t="s">
        <v>219</v>
      </c>
      <c r="L217" s="44"/>
      <c r="M217" s="240" t="s">
        <v>1</v>
      </c>
      <c r="N217" s="241" t="s">
        <v>41</v>
      </c>
      <c r="O217" s="91"/>
      <c r="P217" s="242">
        <f>O217*H217</f>
        <v>0</v>
      </c>
      <c r="Q217" s="242">
        <v>3.0000000000000001E-05</v>
      </c>
      <c r="R217" s="242">
        <f>Q217*H217</f>
        <v>6.0000000000000002E-05</v>
      </c>
      <c r="S217" s="242">
        <v>0</v>
      </c>
      <c r="T217" s="24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4" t="s">
        <v>159</v>
      </c>
      <c r="AT217" s="244" t="s">
        <v>146</v>
      </c>
      <c r="AU217" s="244" t="s">
        <v>86</v>
      </c>
      <c r="AY217" s="17" t="s">
        <v>143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7" t="s">
        <v>84</v>
      </c>
      <c r="BK217" s="245">
        <f>ROUND(I217*H217,2)</f>
        <v>0</v>
      </c>
      <c r="BL217" s="17" t="s">
        <v>159</v>
      </c>
      <c r="BM217" s="244" t="s">
        <v>674</v>
      </c>
    </row>
    <row r="218" s="2" customFormat="1" ht="16.5" customHeight="1">
      <c r="A218" s="38"/>
      <c r="B218" s="39"/>
      <c r="C218" s="274" t="s">
        <v>403</v>
      </c>
      <c r="D218" s="274" t="s">
        <v>241</v>
      </c>
      <c r="E218" s="275" t="s">
        <v>395</v>
      </c>
      <c r="F218" s="276" t="s">
        <v>396</v>
      </c>
      <c r="G218" s="277" t="s">
        <v>265</v>
      </c>
      <c r="H218" s="278">
        <v>2</v>
      </c>
      <c r="I218" s="279"/>
      <c r="J218" s="280">
        <f>ROUND(I218*H218,2)</f>
        <v>0</v>
      </c>
      <c r="K218" s="276" t="s">
        <v>219</v>
      </c>
      <c r="L218" s="281"/>
      <c r="M218" s="282" t="s">
        <v>1</v>
      </c>
      <c r="N218" s="283" t="s">
        <v>41</v>
      </c>
      <c r="O218" s="91"/>
      <c r="P218" s="242">
        <f>O218*H218</f>
        <v>0</v>
      </c>
      <c r="Q218" s="242">
        <v>0.0018</v>
      </c>
      <c r="R218" s="242">
        <f>Q218*H218</f>
        <v>0.0035999999999999999</v>
      </c>
      <c r="S218" s="242">
        <v>0</v>
      </c>
      <c r="T218" s="24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4" t="s">
        <v>176</v>
      </c>
      <c r="AT218" s="244" t="s">
        <v>241</v>
      </c>
      <c r="AU218" s="244" t="s">
        <v>86</v>
      </c>
      <c r="AY218" s="17" t="s">
        <v>143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17" t="s">
        <v>84</v>
      </c>
      <c r="BK218" s="245">
        <f>ROUND(I218*H218,2)</f>
        <v>0</v>
      </c>
      <c r="BL218" s="17" t="s">
        <v>159</v>
      </c>
      <c r="BM218" s="244" t="s">
        <v>675</v>
      </c>
    </row>
    <row r="219" s="2" customFormat="1" ht="24.15" customHeight="1">
      <c r="A219" s="38"/>
      <c r="B219" s="39"/>
      <c r="C219" s="233" t="s">
        <v>408</v>
      </c>
      <c r="D219" s="233" t="s">
        <v>146</v>
      </c>
      <c r="E219" s="234" t="s">
        <v>558</v>
      </c>
      <c r="F219" s="235" t="s">
        <v>559</v>
      </c>
      <c r="G219" s="236" t="s">
        <v>305</v>
      </c>
      <c r="H219" s="237">
        <v>28</v>
      </c>
      <c r="I219" s="238"/>
      <c r="J219" s="239">
        <f>ROUND(I219*H219,2)</f>
        <v>0</v>
      </c>
      <c r="K219" s="235" t="s">
        <v>219</v>
      </c>
      <c r="L219" s="44"/>
      <c r="M219" s="240" t="s">
        <v>1</v>
      </c>
      <c r="N219" s="241" t="s">
        <v>41</v>
      </c>
      <c r="O219" s="91"/>
      <c r="P219" s="242">
        <f>O219*H219</f>
        <v>0</v>
      </c>
      <c r="Q219" s="242">
        <v>0</v>
      </c>
      <c r="R219" s="242">
        <f>Q219*H219</f>
        <v>0</v>
      </c>
      <c r="S219" s="242">
        <v>0</v>
      </c>
      <c r="T219" s="24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4" t="s">
        <v>159</v>
      </c>
      <c r="AT219" s="244" t="s">
        <v>146</v>
      </c>
      <c r="AU219" s="244" t="s">
        <v>86</v>
      </c>
      <c r="AY219" s="17" t="s">
        <v>143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17" t="s">
        <v>84</v>
      </c>
      <c r="BK219" s="245">
        <f>ROUND(I219*H219,2)</f>
        <v>0</v>
      </c>
      <c r="BL219" s="17" t="s">
        <v>159</v>
      </c>
      <c r="BM219" s="244" t="s">
        <v>676</v>
      </c>
    </row>
    <row r="220" s="12" customFormat="1" ht="22.8" customHeight="1">
      <c r="A220" s="12"/>
      <c r="B220" s="217"/>
      <c r="C220" s="218"/>
      <c r="D220" s="219" t="s">
        <v>75</v>
      </c>
      <c r="E220" s="231" t="s">
        <v>566</v>
      </c>
      <c r="F220" s="231" t="s">
        <v>567</v>
      </c>
      <c r="G220" s="218"/>
      <c r="H220" s="218"/>
      <c r="I220" s="221"/>
      <c r="J220" s="232">
        <f>BK220</f>
        <v>0</v>
      </c>
      <c r="K220" s="218"/>
      <c r="L220" s="223"/>
      <c r="M220" s="224"/>
      <c r="N220" s="225"/>
      <c r="O220" s="225"/>
      <c r="P220" s="226">
        <f>SUM(P221:P222)</f>
        <v>0</v>
      </c>
      <c r="Q220" s="225"/>
      <c r="R220" s="226">
        <f>SUM(R221:R222)</f>
        <v>0</v>
      </c>
      <c r="S220" s="225"/>
      <c r="T220" s="227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8" t="s">
        <v>84</v>
      </c>
      <c r="AT220" s="229" t="s">
        <v>75</v>
      </c>
      <c r="AU220" s="229" t="s">
        <v>84</v>
      </c>
      <c r="AY220" s="228" t="s">
        <v>143</v>
      </c>
      <c r="BK220" s="230">
        <f>SUM(BK221:BK222)</f>
        <v>0</v>
      </c>
    </row>
    <row r="221" s="2" customFormat="1" ht="33" customHeight="1">
      <c r="A221" s="38"/>
      <c r="B221" s="39"/>
      <c r="C221" s="233" t="s">
        <v>412</v>
      </c>
      <c r="D221" s="233" t="s">
        <v>146</v>
      </c>
      <c r="E221" s="234" t="s">
        <v>471</v>
      </c>
      <c r="F221" s="235" t="s">
        <v>472</v>
      </c>
      <c r="G221" s="236" t="s">
        <v>244</v>
      </c>
      <c r="H221" s="237">
        <v>3148.46</v>
      </c>
      <c r="I221" s="238"/>
      <c r="J221" s="239">
        <f>ROUND(I221*H221,2)</f>
        <v>0</v>
      </c>
      <c r="K221" s="235" t="s">
        <v>219</v>
      </c>
      <c r="L221" s="44"/>
      <c r="M221" s="240" t="s">
        <v>1</v>
      </c>
      <c r="N221" s="241" t="s">
        <v>41</v>
      </c>
      <c r="O221" s="91"/>
      <c r="P221" s="242">
        <f>O221*H221</f>
        <v>0</v>
      </c>
      <c r="Q221" s="242">
        <v>0</v>
      </c>
      <c r="R221" s="242">
        <f>Q221*H221</f>
        <v>0</v>
      </c>
      <c r="S221" s="242">
        <v>0</v>
      </c>
      <c r="T221" s="24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4" t="s">
        <v>159</v>
      </c>
      <c r="AT221" s="244" t="s">
        <v>146</v>
      </c>
      <c r="AU221" s="244" t="s">
        <v>86</v>
      </c>
      <c r="AY221" s="17" t="s">
        <v>143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17" t="s">
        <v>84</v>
      </c>
      <c r="BK221" s="245">
        <f>ROUND(I221*H221,2)</f>
        <v>0</v>
      </c>
      <c r="BL221" s="17" t="s">
        <v>159</v>
      </c>
      <c r="BM221" s="244" t="s">
        <v>677</v>
      </c>
    </row>
    <row r="222" s="13" customFormat="1">
      <c r="A222" s="13"/>
      <c r="B222" s="246"/>
      <c r="C222" s="247"/>
      <c r="D222" s="248" t="s">
        <v>185</v>
      </c>
      <c r="E222" s="249" t="s">
        <v>1</v>
      </c>
      <c r="F222" s="250" t="s">
        <v>678</v>
      </c>
      <c r="G222" s="247"/>
      <c r="H222" s="251">
        <v>3148.46</v>
      </c>
      <c r="I222" s="252"/>
      <c r="J222" s="247"/>
      <c r="K222" s="247"/>
      <c r="L222" s="253"/>
      <c r="M222" s="295"/>
      <c r="N222" s="296"/>
      <c r="O222" s="296"/>
      <c r="P222" s="296"/>
      <c r="Q222" s="296"/>
      <c r="R222" s="296"/>
      <c r="S222" s="296"/>
      <c r="T222" s="29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185</v>
      </c>
      <c r="AU222" s="257" t="s">
        <v>86</v>
      </c>
      <c r="AV222" s="13" t="s">
        <v>86</v>
      </c>
      <c r="AW222" s="13" t="s">
        <v>32</v>
      </c>
      <c r="AX222" s="13" t="s">
        <v>84</v>
      </c>
      <c r="AY222" s="257" t="s">
        <v>143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cXixJUtT5/raFcMGtNm6J0aP1nt0SDiQZW497W/jEH9P4n5jrwuCpquPJXUK7AXrZVjY8sC5txR/M8iGDdbUoQ==" hashValue="JP/hdzaRPQ11PDTXIkpuj58ovKp5hjPsDccF0C5QGLfj1fN86i8gQIVhv6SxQLhjcyIvDbTxblPpjh1BY447yw==" algorithmName="SHA-512" password="CC35"/>
  <autoFilter ref="C132:K222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2022-02-03T15:12:06Z</dcterms:created>
  <dcterms:modified xsi:type="dcterms:W3CDTF">2022-02-03T15:12:14Z</dcterms:modified>
</cp:coreProperties>
</file>