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30-2017 - Realizace SZ K..." sheetId="2" r:id="rId2"/>
    <sheet name="SO 101 - 001.01 - Hlavní ..." sheetId="3" r:id="rId3"/>
    <sheet name="SO 101 - 005.03 - Výsadba C5" sheetId="4" r:id="rId4"/>
    <sheet name="SO 101_01 - 005.03 - Výsa..." sheetId="5" r:id="rId5"/>
    <sheet name="SO 101_02 - 005.03 - Výsa..." sheetId="6" r:id="rId6"/>
    <sheet name="SO 101_03 - 005.03 - Výsa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'130-2017 - Realizace SZ K...'!$C$79:$L$123</definedName>
    <definedName name="_xlnm.Print_Area" localSheetId="1">'130-2017 - Realizace SZ K...'!$C$4:$K$39,'130-2017 - Realizace SZ K...'!$C$45:$K$63,'130-2017 - Realizace SZ K...'!$C$69:$L$123</definedName>
    <definedName name="_xlnm._FilterDatabase" localSheetId="2" hidden="1">'SO 101 - 001.01 - Hlavní ...'!$C$89:$L$334</definedName>
    <definedName name="_xlnm.Print_Area" localSheetId="2">'SO 101 - 001.01 - Hlavní ...'!$C$4:$K$41,'SO 101 - 001.01 - Hlavní ...'!$C$47:$K$71,'SO 101 - 001.01 - Hlavní ...'!$C$77:$L$334</definedName>
    <definedName name="_xlnm._FilterDatabase" localSheetId="3" hidden="1">'SO 101 - 005.03 - Výsadba C5'!$C$82:$L$138</definedName>
    <definedName name="_xlnm.Print_Area" localSheetId="3">'SO 101 - 005.03 - Výsadba C5'!$C$4:$K$41,'SO 101 - 005.03 - Výsadba C5'!$C$47:$K$64,'SO 101 - 005.03 - Výsadba C5'!$C$70:$L$138</definedName>
    <definedName name="_xlnm._FilterDatabase" localSheetId="4" hidden="1">'SO 101_01 - 005.03 - Výsa...'!$C$82:$L$105</definedName>
    <definedName name="_xlnm.Print_Area" localSheetId="4">'SO 101_01 - 005.03 - Výsa...'!$C$4:$K$41,'SO 101_01 - 005.03 - Výsa...'!$C$47:$K$64,'SO 101_01 - 005.03 - Výsa...'!$C$70:$L$105</definedName>
    <definedName name="_xlnm._FilterDatabase" localSheetId="5" hidden="1">'SO 101_02 - 005.03 - Výsa...'!$C$82:$L$105</definedName>
    <definedName name="_xlnm.Print_Area" localSheetId="5">'SO 101_02 - 005.03 - Výsa...'!$C$4:$K$41,'SO 101_02 - 005.03 - Výsa...'!$C$47:$K$64,'SO 101_02 - 005.03 - Výsa...'!$C$70:$L$105</definedName>
    <definedName name="_xlnm._FilterDatabase" localSheetId="6" hidden="1">'SO 101_03 - 005.03 - Výsa...'!$C$82:$L$105</definedName>
    <definedName name="_xlnm.Print_Area" localSheetId="6">'SO 101_03 - 005.03 - Výsa...'!$C$4:$K$41,'SO 101_03 - 005.03 - Výsa...'!$C$47:$K$64,'SO 101_03 - 005.03 - Výsa...'!$C$70:$L$105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'130-2017 - Realizace SZ K...'!$79:$79</definedName>
    <definedName name="_xlnm.Print_Titles" localSheetId="2">'SO 101 - 001.01 - Hlavní ...'!$89:$89</definedName>
    <definedName name="_xlnm.Print_Titles" localSheetId="3">'SO 101 - 005.03 - Výsadba C5'!$82:$82</definedName>
    <definedName name="_xlnm.Print_Titles" localSheetId="4">'SO 101_01 - 005.03 - Výsa...'!$82:$82</definedName>
    <definedName name="_xlnm.Print_Titles" localSheetId="5">'SO 101_02 - 005.03 - Výsa...'!$82:$82</definedName>
    <definedName name="_xlnm.Print_Titles" localSheetId="6">'SO 101_03 - 005.03 - Výsa...'!$82:$82</definedName>
  </definedNames>
  <calcPr fullCalcOnLoad="1"/>
</workbook>
</file>

<file path=xl/sharedStrings.xml><?xml version="1.0" encoding="utf-8"?>
<sst xmlns="http://schemas.openxmlformats.org/spreadsheetml/2006/main" count="5132" uniqueCount="976">
  <si>
    <t>Export Komplet</t>
  </si>
  <si>
    <t>VZ</t>
  </si>
  <si>
    <t>2.0</t>
  </si>
  <si>
    <t>ZAMOK</t>
  </si>
  <si>
    <t>False</t>
  </si>
  <si>
    <t>True</t>
  </si>
  <si>
    <t>{2ffd1743-cd42-4a1f-9d2e-a41d2b52b1be}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</si>
  <si>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</si>
  <si>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</si>
  <si>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</si>
  <si>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</si>
  <si>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</si>
  <si>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</si>
  <si>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</si>
  <si>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</si>
  <si>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130/2017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</si>
  <si>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</si>
  <si>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</si>
  <si>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Košatka n. O. - polní cesta C5 (2. část)</t>
  </si>
  <si>
    <t>KSO:</t>
  </si>
  <si>
    <t/>
  </si>
  <si>
    <t>CC-CZ:</t>
  </si>
  <si>
    <t>Místo:</t>
  </si>
  <si>
    <t>Obec Stará Ves nad Ondřejnicí</t>
  </si>
  <si>
    <t>Datum:</t>
  </si>
  <si>
    <t>8. 10. 2021</t>
  </si>
  <si>
    <t>Zadavatel:</t>
  </si>
  <si>
    <t>IČ:</t>
  </si>
  <si>
    <t>01312774</t>
  </si>
  <si>
    <t>ČR-SPÚ, KPÚ pro MS kraj, Pobočka Frýdek-Místek</t>
  </si>
  <si>
    <t>DIČ:</t>
  </si>
  <si>
    <t>Uchazeč:</t>
  </si>
  <si>
    <t>Vyplň údaj</t>
  </si>
  <si>
    <t>Projektant:</t>
  </si>
  <si>
    <t>47974460</t>
  </si>
  <si>
    <t>GEOCENTRUM, spol. s r. o.</t>
  </si>
  <si>
    <t>CZ47974460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</si>
  <si>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</si>
  <si>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</si>
  <si>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</si>
  <si>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</si>
  <si>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</si>
  <si>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</si>
  <si>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</si>
  <si>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</si>
  <si>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</si>
  <si>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</si>
  <si>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</si>
  <si>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</si>
  <si>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</si>
  <si>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</si>
  <si>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</si>
  <si>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</si>
  <si>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</si>
  <si>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</si>
  <si>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</si>
  <si>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</si>
  <si>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</si>
  <si>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</si>
  <si>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</si>
  <si>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</si>
  <si>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</si>
  <si>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</si>
  <si>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</si>
  <si>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</si>
  <si>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</si>
  <si>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</si>
  <si>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</si>
  <si>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</si>
  <si>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</si>
  <si>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</si>
  <si>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</si>
  <si>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</si>
  <si>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</si>
  <si>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</si>
  <si>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</si>
  <si>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</si>
  <si>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</si>
  <si>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</si>
  <si>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</si>
  <si>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</si>
  <si>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</si>
  <si>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</si>
  <si>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101 - 001.01</t>
  </si>
  <si>
    <t>Hlavní polní cesta C5</t>
  </si>
  <si>
    <t>{6f1f0380-9ddf-43a7-8ac0-6bfa6f3d1b5c}</t>
  </si>
  <si>
    <t>2</t>
  </si>
  <si>
    <t>SO 101 - 005.03</t>
  </si>
  <si>
    <t>Výsadba C5</t>
  </si>
  <si>
    <t>{9175e85e-afe8-42c4-af76-44d9a5b883c7}</t>
  </si>
  <si>
    <t>SO 101_01 - 005.03</t>
  </si>
  <si>
    <t>Výsadba C5 - Následná péče - 1. rok</t>
  </si>
  <si>
    <t>{cba9d7f0-f483-471e-9134-93d1a24b6384}</t>
  </si>
  <si>
    <t>SO 101_02 - 005.03</t>
  </si>
  <si>
    <t>Výsadba C5 - Následná péče - 2. rok</t>
  </si>
  <si>
    <t>{c379c3b1-82f5-4e65-bfee-bd312e2915be}</t>
  </si>
  <si>
    <t>SO 101_03 - 005.03</t>
  </si>
  <si>
    <t>Výsadba C5 - Následná péče - 3. rok</t>
  </si>
  <si>
    <t>{c9731df6-6b56-4326-bc64-d7efe6c86686}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</si>
  <si>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</si>
  <si>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</si>
  <si>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</si>
  <si>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</si>
  <si>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</si>
  <si>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</si>
  <si>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</si>
  <si>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</si>
  <si>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</si>
  <si>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</si>
  <si>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</si>
  <si>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</si>
  <si>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</si>
  <si>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</si>
  <si>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</si>
  <si>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</si>
  <si>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</si>
  <si>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</si>
  <si>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</si>
  <si>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</si>
  <si>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</si>
  <si>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</si>
  <si>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</si>
  <si>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</si>
  <si>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</si>
  <si>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</si>
  <si>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</si>
  <si>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</si>
  <si>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</si>
  <si>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</si>
  <si>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</si>
  <si>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</si>
  <si>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</si>
  <si>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</si>
  <si>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</si>
  <si>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</si>
  <si>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</si>
  <si>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</si>
  <si>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</t>
  </si>
  <si>
    <t>Geologický průzkum bez rozlišení</t>
  </si>
  <si>
    <t>soubor</t>
  </si>
  <si>
    <t>CS ÚRS 2018 01</t>
  </si>
  <si>
    <t>1024</t>
  </si>
  <si>
    <t>-883935292</t>
  </si>
  <si>
    <t>VV</t>
  </si>
  <si>
    <t>"007.01 Výdaje na projekční a průzlumné práce a inženýrskou činnost vynaložené během realizace projektu" 1</t>
  </si>
  <si>
    <t>011114000</t>
  </si>
  <si>
    <t>Průzkumné, geodetické a projektové práce průzkumné práce geotechnický průzkum inženýrsko-geologický průzkum</t>
  </si>
  <si>
    <t>CS ÚRS 2016 01</t>
  </si>
  <si>
    <t>-1780966649</t>
  </si>
  <si>
    <t>3</t>
  </si>
  <si>
    <t>011324000</t>
  </si>
  <si>
    <t>Průzkumné, geodetické a projektové práce průzkumné práce archeologická činnost archeologický průzkum</t>
  </si>
  <si>
    <t>672726023</t>
  </si>
  <si>
    <t>4</t>
  </si>
  <si>
    <t>012103000</t>
  </si>
  <si>
    <t>Geodetické práce před výstavbou</t>
  </si>
  <si>
    <t>-2065923074</t>
  </si>
  <si>
    <t>012203000</t>
  </si>
  <si>
    <t>Geodetické práce při provádění stavby</t>
  </si>
  <si>
    <t>2094794640</t>
  </si>
  <si>
    <t>6</t>
  </si>
  <si>
    <t>012303000</t>
  </si>
  <si>
    <t>Geodetické práce po výstavbě</t>
  </si>
  <si>
    <t>1225773929</t>
  </si>
  <si>
    <t>7</t>
  </si>
  <si>
    <t>013203000</t>
  </si>
  <si>
    <t>Dokumentace stavby bez rozlišení</t>
  </si>
  <si>
    <t>CS ÚRS 2021 01</t>
  </si>
  <si>
    <t>541676969</t>
  </si>
  <si>
    <t>Online PSC</t>
  </si>
  <si>
    <t>https://podminky.urs.cz/item/CS_URS_2021_01/013203000</t>
  </si>
  <si>
    <t>PSC</t>
  </si>
  <si>
    <t xml:space="preserve">Poznámka k souboru cen:
1. Více informací o volbě, obsahu a způsobu ocenění jednotlivých titulů viz Příloha 01 Průzkumné, geodetické a projektové práce.
</t>
  </si>
  <si>
    <t>P</t>
  </si>
  <si>
    <t>Poznámka k položce:
Náklady na vyhotovění potřebné dokumentace ocelových, zámačnických a obdobných výrobků.
Náklady na dokomentacepotřebné z důvodů působení vnějších vlivů.</t>
  </si>
  <si>
    <t>8</t>
  </si>
  <si>
    <t>013254000</t>
  </si>
  <si>
    <t>Dokumentace skutečného provedení stavby</t>
  </si>
  <si>
    <t>1573142500</t>
  </si>
  <si>
    <t>VRN3</t>
  </si>
  <si>
    <t>Zařízení staveniště</t>
  </si>
  <si>
    <t>9</t>
  </si>
  <si>
    <t>031203000</t>
  </si>
  <si>
    <t>Terénní úpravy pro zařízení staveniště</t>
  </si>
  <si>
    <t>-1681134332</t>
  </si>
  <si>
    <t>10</t>
  </si>
  <si>
    <t>032803000</t>
  </si>
  <si>
    <t>Ostatní náklady</t>
  </si>
  <si>
    <t>1449514073</t>
  </si>
  <si>
    <t>11</t>
  </si>
  <si>
    <t>032903000</t>
  </si>
  <si>
    <t>Náklady na provoz a údržbu vybavení staveniště</t>
  </si>
  <si>
    <t>CS ÚRS 2019 01</t>
  </si>
  <si>
    <t>-2066144735</t>
  </si>
  <si>
    <t>12</t>
  </si>
  <si>
    <t>035103001</t>
  </si>
  <si>
    <t>Pronájem ploch</t>
  </si>
  <si>
    <t>83768581</t>
  </si>
  <si>
    <t>https://podminky.urs.cz/item/CS_URS_2021_01/035103001</t>
  </si>
  <si>
    <t xml:space="preserve">Poznámka k souboru cen:
1. Více informací o volbě, obsahu a způsobu ocenění jednotlivých titulů viz Příloha 03 Zařízení staveniště.
</t>
  </si>
  <si>
    <t>Poznámka k položce:
Náklady na pronájem, případně náhradu škody (za plodiny) vyplívající z umístění skládek a zařízení staveniště.</t>
  </si>
  <si>
    <t>13</t>
  </si>
  <si>
    <t>039103000</t>
  </si>
  <si>
    <t>Rozebrání, bourání a odvoz zařízení staveniště</t>
  </si>
  <si>
    <t>-1740621446</t>
  </si>
  <si>
    <t>VRN4</t>
  </si>
  <si>
    <t>Inženýrská činnost</t>
  </si>
  <si>
    <t>042903000R01</t>
  </si>
  <si>
    <t>Havarijní plán</t>
  </si>
  <si>
    <t>-2090867980</t>
  </si>
  <si>
    <t>Poznámka k položce:
Zpracování, včetně případného projednání a schválení.
Na celou trasu polní cesty, včetně nerealizovaného úseku.</t>
  </si>
  <si>
    <t>16</t>
  </si>
  <si>
    <t>042903000R02</t>
  </si>
  <si>
    <t>Povodňový plán</t>
  </si>
  <si>
    <t>122712800</t>
  </si>
  <si>
    <t>14</t>
  </si>
  <si>
    <t>043134000</t>
  </si>
  <si>
    <t>Zkoušky zatěžovací</t>
  </si>
  <si>
    <t>-1363057159</t>
  </si>
  <si>
    <t>VRN5</t>
  </si>
  <si>
    <t>Finanční náklady</t>
  </si>
  <si>
    <t>17</t>
  </si>
  <si>
    <t>053203000R03</t>
  </si>
  <si>
    <t xml:space="preserve">Úhrady za vzniklé škody </t>
  </si>
  <si>
    <t>1391755295</t>
  </si>
  <si>
    <t>Poznámka k položce:
úhrada nákladů za škody vzniklé uživatelům na tvalých záborech pozemků pro polní cestu C5</t>
  </si>
  <si>
    <t>Objekt:</t>
  </si>
  <si>
    <t>SO 101 - 001.01 - Hlavní polní cesta C5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</si>
  <si>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</si>
  <si>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</si>
  <si>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</si>
  <si>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</si>
  <si>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</si>
  <si>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</si>
  <si>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</si>
  <si>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</si>
  <si>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</si>
  <si>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</si>
  <si>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</si>
  <si>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</si>
  <si>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112111111</t>
  </si>
  <si>
    <t>Spálení větví stromů všech druhů stromů o průměru kmene přes 0,10 m na hromadách</t>
  </si>
  <si>
    <t>kus</t>
  </si>
  <si>
    <t>CS ÚRS 2021 02</t>
  </si>
  <si>
    <t>-1902872949</t>
  </si>
  <si>
    <t>https://podminky.urs.cz/item/CS_URS_2021_02/112111111</t>
  </si>
  <si>
    <t>112151011</t>
  </si>
  <si>
    <t>Pokácení stromu volné v celku s odřezáním kmene a s odvětvením průměru kmene přes 100 do 200 mm</t>
  </si>
  <si>
    <t>1655844977</t>
  </si>
  <si>
    <t>https://podminky.urs.cz/item/CS_URS_2021_02/112151011</t>
  </si>
  <si>
    <t>112151012</t>
  </si>
  <si>
    <t>Pokácení stromu volné v celku s odřezáním kmene a s odvětvením průměru kmene přes 200 do 300 mm</t>
  </si>
  <si>
    <t>1901522820</t>
  </si>
  <si>
    <t>https://podminky.urs.cz/item/CS_URS_2021_02/112151012</t>
  </si>
  <si>
    <t>112151014</t>
  </si>
  <si>
    <t>Pokácení stromu volné v celku s odřezáním kmene a s odvětvením průměru kmene přes 400 do 500 mm</t>
  </si>
  <si>
    <t>-1882821073</t>
  </si>
  <si>
    <t>https://podminky.urs.cz/item/CS_URS_2021_02/112151014</t>
  </si>
  <si>
    <t>112201111</t>
  </si>
  <si>
    <t>Odstranění pařezu v rovině nebo na svahu do 1:5 o průměru pařezu na řezné ploše do 200 mm</t>
  </si>
  <si>
    <t>63524</t>
  </si>
  <si>
    <t>https://podminky.urs.cz/item/CS_URS_2021_02/112201111</t>
  </si>
  <si>
    <t>112201112</t>
  </si>
  <si>
    <t>Odstranění pařezu v rovině nebo na svahu do 1:5 o průměru pařezu na řezné ploše přes 200 do 300 mm</t>
  </si>
  <si>
    <t>1299183536</t>
  </si>
  <si>
    <t>https://podminky.urs.cz/item/CS_URS_2021_02/112201112</t>
  </si>
  <si>
    <t>112201114</t>
  </si>
  <si>
    <t>Odstranění pařezu v rovině nebo na svahu do 1:5 o průměru pařezu na řezné ploše přes 400 do 500 mm</t>
  </si>
  <si>
    <t>-780902090</t>
  </si>
  <si>
    <t>https://podminky.urs.cz/item/CS_URS_2021_02/112201114</t>
  </si>
  <si>
    <t>112211111</t>
  </si>
  <si>
    <t>Spálení pařezů na hromadách průměru přes 0,10 do 0,30 m</t>
  </si>
  <si>
    <t>-1218022118</t>
  </si>
  <si>
    <t>https://podminky.urs.cz/item/CS_URS_2021_02/112211111</t>
  </si>
  <si>
    <t>111212361</t>
  </si>
  <si>
    <t>Odstranění nevhodných dřevin průměru kmene do 100 mm výšky přes 1 m s odstraněním pařezu přes 500 m2 v rovině nebo na svahu do 1:5</t>
  </si>
  <si>
    <t>m2</t>
  </si>
  <si>
    <t>-507960380</t>
  </si>
  <si>
    <t>https://podminky.urs.cz/item/CS_URS_2021_02/111212361</t>
  </si>
  <si>
    <t>"001.01 polní cesta hlavní - odstranění keřů" 650</t>
  </si>
  <si>
    <t>111209111</t>
  </si>
  <si>
    <t>Spálení proutí, klestu z prořezávek a odstraněných křovin pro jakoukoliv dřevinu</t>
  </si>
  <si>
    <t>259826291</t>
  </si>
  <si>
    <t>https://podminky.urs.cz/item/CS_URS_2021_02/111209111</t>
  </si>
  <si>
    <t>113106292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</si>
  <si>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</si>
  <si>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379287139</t>
  </si>
  <si>
    <t>https://podminky.urs.cz/item/CS_URS_2021_02/113106292</t>
  </si>
  <si>
    <t>"001.01 polní cesta hlavní - odstranění brodu" 130</t>
  </si>
  <si>
    <t>121151123</t>
  </si>
  <si>
    <t>Sejmutí ornice strojně při souvislé ploše přes 500 m2, tl. vrstvy do 200 mm</t>
  </si>
  <si>
    <t>-545194566</t>
  </si>
  <si>
    <t>https://podminky.urs.cz/item/CS_URS_2021_02/121151123</t>
  </si>
  <si>
    <t>"001.01 polní cesta hlavní - odstranění humózní zeminy pro zpětné použití" 1465+(16124-6975)</t>
  </si>
  <si>
    <t>122251106</t>
  </si>
  <si>
    <t>Odkopávky a prokopávky nezapažené strojně v hornině třídy těžitelnosti I skupiny 3 přes 1 000 do 5 000 m3</t>
  </si>
  <si>
    <t>m3</t>
  </si>
  <si>
    <t>-78014041</t>
  </si>
  <si>
    <t>https://podminky.urs.cz/item/CS_URS_2021_02/122251106</t>
  </si>
  <si>
    <t>"001.01 polní cesta hlavní - výkop po hranu zemní pláně" 4991*1,5*0,4</t>
  </si>
  <si>
    <t>"001.01 Polní cesta hlavní - výkop cestního příkopu" 2574*0,6</t>
  </si>
  <si>
    <t>Součet</t>
  </si>
  <si>
    <t>132251104</t>
  </si>
  <si>
    <t>Hloubení nezapažených rýh šířky do 800 mm strojně s urovnáním dna do předepsaného profilu a spádu v hornině třídy těžitelnosti I skupiny 3 přes 100 m3</t>
  </si>
  <si>
    <t>391214294</t>
  </si>
  <si>
    <t>https://podminky.urs.cz/item/CS_URS_2021_02/132251104</t>
  </si>
  <si>
    <t>"001.01 polní cesta hlavní - rýha pro trativod" 255*0,25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</si>
  <si>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</si>
  <si>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</si>
  <si>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348937650</t>
  </si>
  <si>
    <t>https://podminky.urs.cz/item/CS_URS_2021_02/162751117</t>
  </si>
  <si>
    <t>"001.01 polní cesta hlavní - výkop po hranu zemní pláně" 4991*1,5*0,4-1441,35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</si>
  <si>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</si>
  <si>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</si>
  <si>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-1467275592</t>
  </si>
  <si>
    <t>https://podminky.urs.cz/item/CS_URS_2021_02/162751119</t>
  </si>
  <si>
    <t>"001.01 polní cesta hlavní - výkop po hranu zemní pláně" 20*(4991*1,5*0,4-1441,35)</t>
  </si>
  <si>
    <t>"001.01 polní cesta hlavní - rýha pro trativod" 20*255*0,25</t>
  </si>
  <si>
    <t>"001.01 Polní cesta hlavní - výkop cestního příkopu" 20*2574*0,6</t>
  </si>
  <si>
    <t>171201221</t>
  </si>
  <si>
    <t>Poplatek za uložení stavebního odpadu na skládce (skládkovné) zeminy a kamení zatříděného do Katalogu odpadů pod kódem 17 05 04</t>
  </si>
  <si>
    <t>t</t>
  </si>
  <si>
    <t>-1646265339</t>
  </si>
  <si>
    <t>https://podminky.urs.cz/item/CS_URS_2021_02/171201221</t>
  </si>
  <si>
    <t>"001.01 polní cesta hlavní - výkop po hranu zemní pláně" (4991*1,5*0,4-1441,35)*1750/1000</t>
  </si>
  <si>
    <t>"001.01 polní cesta hlavní - rýha pro trativod" 255*0,25*1750/1000</t>
  </si>
  <si>
    <t>"001.01 Polní cesta hlavní - výkop cestního příkopu" (2574*0,6)*1750/1000</t>
  </si>
  <si>
    <t>18</t>
  </si>
  <si>
    <t>184813211</t>
  </si>
  <si>
    <t>Ochranné oplocení kořenové zóny stromu v rovině nebo na svahu do 1:5, výšky do 1500 mm</t>
  </si>
  <si>
    <t>m</t>
  </si>
  <si>
    <t>1803474761</t>
  </si>
  <si>
    <t>https://podminky.urs.cz/item/CS_URS_2021_02/184813211</t>
  </si>
  <si>
    <t xml:space="preserve">"001.01 polní cesta hlavní - odstranění stromů" 600 </t>
  </si>
  <si>
    <t>19</t>
  </si>
  <si>
    <t>181152302</t>
  </si>
  <si>
    <t>Úprava pláně na stavbách silnic a dálnic strojně v zářezech mimo skalních se zhutněním</t>
  </si>
  <si>
    <t>1061330843</t>
  </si>
  <si>
    <t>https://podminky.urs.cz/item/CS_URS_2021_02/181152302</t>
  </si>
  <si>
    <t>"001.01 polní cesta hlavní - urovnání a zhutnění zemní pláně" 4991*1,5</t>
  </si>
  <si>
    <t>20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</si>
  <si>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</si>
  <si>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</si>
  <si>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126584775</t>
  </si>
  <si>
    <t>https://podminky.urs.cz/item/CS_URS_2021_02/171152101</t>
  </si>
  <si>
    <t>"001.01 polní cesta hlavní - výškové urovnání po odtěžení" 4991*1,5*0,15</t>
  </si>
  <si>
    <t>167103101</t>
  </si>
  <si>
    <t>Nakládání neulehlého výkopku z hromad zeminy schopné zúrodnění</t>
  </si>
  <si>
    <t>1383468606</t>
  </si>
  <si>
    <t>https://podminky.urs.cz/item/CS_URS_2021_02/167103101</t>
  </si>
  <si>
    <t>"001.01 Polní cesta hlavní - zpětné rozprostření ornice" 2122,8</t>
  </si>
  <si>
    <t>22</t>
  </si>
  <si>
    <t>162406111</t>
  </si>
  <si>
    <t>Vodorovné přemístění výkopku bez naložení, avšak se složením zemin schopných zúrodnění, na vzdálenost přes 1000 do 2000 m</t>
  </si>
  <si>
    <t>-2083604846</t>
  </si>
  <si>
    <t>https://podminky.urs.cz/item/CS_URS_2021_02/162406111</t>
  </si>
  <si>
    <t>23</t>
  </si>
  <si>
    <t>181111133</t>
  </si>
  <si>
    <t>Plošná úprava terénu v zemině skupiny 1 až 4 s urovnáním povrchu bez doplnění ornice souvislé plochy do 500 m2 při nerovnostech terénu přes 150 do 200 mm na svahu přes 1:2 do 1:1</t>
  </si>
  <si>
    <t>1004359529</t>
  </si>
  <si>
    <t>https://podminky.urs.cz/item/CS_URS_2021_02/181111133</t>
  </si>
  <si>
    <t>"001.01 polní cesta hlavní - urovnání na okolní terén" 420</t>
  </si>
  <si>
    <t>24</t>
  </si>
  <si>
    <t>182201101</t>
  </si>
  <si>
    <t>Svahování trvalých svahů do projektovaných profilů strojně s potřebným přemístěním výkopku při svahování násypů v jakékoliv hornině</t>
  </si>
  <si>
    <t>-1456712589</t>
  </si>
  <si>
    <t>https://podminky.urs.cz/item/CS_URS_2021_02/182201101</t>
  </si>
  <si>
    <t>25</t>
  </si>
  <si>
    <t>181151333</t>
  </si>
  <si>
    <t>Plošná úprava terénu v zemině skupiny 1 až 4 s urovnáním povrchu bez doplnění ornice souvislé plochy přes 500 m2 při nerovnostech terénu přes 150 do 200 mm na svahu přes 1:2 do 1:1</t>
  </si>
  <si>
    <t>-829757992</t>
  </si>
  <si>
    <t>https://podminky.urs.cz/item/CS_URS_2021_02/181151333</t>
  </si>
  <si>
    <t>"001.01 Polní cesta hlavní - urovnání cestního příkopu" 2574*1,2</t>
  </si>
  <si>
    <t>26</t>
  </si>
  <si>
    <t>181006123</t>
  </si>
  <si>
    <t>Rozprostření zemin schopných zúrodnění ve sklonu přes 1:5, tloušťka vrstvy přes 0,15 do 0,20 m</t>
  </si>
  <si>
    <t>1945053806</t>
  </si>
  <si>
    <t>https://podminky.urs.cz/item/CS_URS_2021_02/181006123</t>
  </si>
  <si>
    <t>27</t>
  </si>
  <si>
    <t>182151111</t>
  </si>
  <si>
    <t>Svahování trvalých svahů do projektovaných profilů strojně s potřebným přemístěním výkopku při svahování v zářezech v hornině třídy těžitelnosti I, skupiny 1 až 3</t>
  </si>
  <si>
    <t>1996652639</t>
  </si>
  <si>
    <t>https://podminky.urs.cz/item/CS_URS_2021_02/182151111</t>
  </si>
  <si>
    <t>28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</si>
  <si>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</si>
  <si>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</si>
  <si>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2120710277</t>
  </si>
  <si>
    <t>https://podminky.urs.cz/item/CS_URS_2021_02/181151331</t>
  </si>
  <si>
    <t>"001.01 Polní cesta hlavní - urovnání pozemku" 4752</t>
  </si>
  <si>
    <t>29</t>
  </si>
  <si>
    <t>181006113</t>
  </si>
  <si>
    <t>Rozprostření zemin schopných zúrodnění v rovině a ve sklonu do 1:5, tloušťka vrstvy přes 0,15 do 0,20 m</t>
  </si>
  <si>
    <t>-1337199817</t>
  </si>
  <si>
    <t>https://podminky.urs.cz/item/CS_URS_2021_02/181006113</t>
  </si>
  <si>
    <t>30</t>
  </si>
  <si>
    <t>181411121</t>
  </si>
  <si>
    <t>Založení trávníku na půdě předem připravené plochy do 1000 m2 výsevem včetně utažení lučního v rovině nebo na svahu do 1:5</t>
  </si>
  <si>
    <t>1245731148</t>
  </si>
  <si>
    <t>https://podminky.urs.cz/item/CS_URS_2021_02/181411121</t>
  </si>
  <si>
    <t>31</t>
  </si>
  <si>
    <t>M</t>
  </si>
  <si>
    <t>00572100</t>
  </si>
  <si>
    <t>osivo jetelotráva intenzivní víceletá</t>
  </si>
  <si>
    <t>kg</t>
  </si>
  <si>
    <t>-377884377</t>
  </si>
  <si>
    <t>420*0,02 'Přepočtené koeficientem množství</t>
  </si>
  <si>
    <t>32</t>
  </si>
  <si>
    <t>181451121</t>
  </si>
  <si>
    <t>Založení trávníku na půdě předem připravené plochy přes 1000 m2 výsevem včetně utažení lučního v rovině nebo na svahu do 1:5</t>
  </si>
  <si>
    <t>1948128005</t>
  </si>
  <si>
    <t>https://podminky.urs.cz/item/CS_URS_2021_02/181451121</t>
  </si>
  <si>
    <t>33</t>
  </si>
  <si>
    <t>1431057306</t>
  </si>
  <si>
    <t>4752*0,02 'Přepočtené koeficientem množství</t>
  </si>
  <si>
    <t>34</t>
  </si>
  <si>
    <t>181451123</t>
  </si>
  <si>
    <t>Založení trávníku na půdě předem připravené plochy přes 1000 m2 výsevem včetně utažení lučního na svahu přes 1:2 do 1:1</t>
  </si>
  <si>
    <t>14006387</t>
  </si>
  <si>
    <t>https://podminky.urs.cz/item/CS_URS_2021_02/181451123</t>
  </si>
  <si>
    <t>35</t>
  </si>
  <si>
    <t>1236163084</t>
  </si>
  <si>
    <t>3088,8*0,02 'Přepočtené koeficientem množství</t>
  </si>
  <si>
    <t>Zakládání</t>
  </si>
  <si>
    <t>36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</si>
  <si>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</si>
  <si>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</si>
  <si>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-1108103632</t>
  </si>
  <si>
    <t>https://podminky.urs.cz/item/CS_URS_2021_02/212750101</t>
  </si>
  <si>
    <t>"001.01 polní cesta hlavní - odvodnění zemní pláně" 255</t>
  </si>
  <si>
    <t>37</t>
  </si>
  <si>
    <t>275311128</t>
  </si>
  <si>
    <t>Základové konstrukce z betonu prostého patky a bloky ve výkopu nebo na hlavách pilot C 30/37</t>
  </si>
  <si>
    <t>-1149904845</t>
  </si>
  <si>
    <t>https://podminky.urs.cz/item/CS_URS_2021_02/275311128</t>
  </si>
  <si>
    <t>"001.01 polní cesta hlavní" 6+6</t>
  </si>
  <si>
    <t>Svislé a kompletní konstrukce</t>
  </si>
  <si>
    <t>38</t>
  </si>
  <si>
    <t>389121112</t>
  </si>
  <si>
    <t>Osazení dílců rámové konstrukce propustků a podchodů hmotnosti jednotlivě přes 5 do 10 t</t>
  </si>
  <si>
    <t>1526450288</t>
  </si>
  <si>
    <t>https://podminky.urs.cz/item/CS_URS_2021_02/389121112</t>
  </si>
  <si>
    <t>"001.01 Polní cesta hlavní - rámový propustek" 6</t>
  </si>
  <si>
    <t>39</t>
  </si>
  <si>
    <t>593R83452</t>
  </si>
  <si>
    <t>propust rámová 3,00x1,00x1,00m</t>
  </si>
  <si>
    <t>-691054414</t>
  </si>
  <si>
    <t>Poznámka k položce:
speciální výroba a dodání</t>
  </si>
  <si>
    <t>40</t>
  </si>
  <si>
    <t>317321018</t>
  </si>
  <si>
    <t>Římsy opěrných zdí a valů z betonu železového tř. C 30/37</t>
  </si>
  <si>
    <t>2058379284</t>
  </si>
  <si>
    <t>https://podminky.urs.cz/item/CS_URS_2021_02/317321018</t>
  </si>
  <si>
    <t xml:space="preserve">Poznámka k souboru cen:
1. Ceny lze použít i pro římsy ze železového betonu prováděné technologicky současně s betonáží zdí.
2. Množství v m3 se určí jako součin výšky římsy, šířky opěrné zdi v hlavě včetně vyložení římsy a délky prováděné římsy a délky prováděné římsy.
</t>
  </si>
  <si>
    <t>"001.01 Polní cesta hlavní - rámový porpustek" 0,1*8,1*2</t>
  </si>
  <si>
    <t>41</t>
  </si>
  <si>
    <t>317353111</t>
  </si>
  <si>
    <t>Bednění říms opěrných zdí a valů jakéhokoliv tvaru přímých, zalomených nebo jinak zakřivených zřízení</t>
  </si>
  <si>
    <t>-1714583810</t>
  </si>
  <si>
    <t>https://podminky.urs.cz/item/CS_URS_2021_02/317353111</t>
  </si>
  <si>
    <t xml:space="preserve">Poznámka k souboru cen:
1. V cenách nejsou započteny náklady na podpěrné konstrukce pod bedněním říms. Tyto práce se oceňují příslušnými cenami katalogu 800-3 Lešení.
</t>
  </si>
  <si>
    <t>"001.01 Polní cesta hlavní - rámový porpustek" (8,2*0,25*2+0,6*0,25*2)*2</t>
  </si>
  <si>
    <t>42</t>
  </si>
  <si>
    <t>317353112</t>
  </si>
  <si>
    <t>Bednění říms opěrných zdí a valů jakéhokoliv tvaru přímých, zalomených nebo jinak zakřivených odstranění</t>
  </si>
  <si>
    <t>-1885111028</t>
  </si>
  <si>
    <t>https://podminky.urs.cz/item/CS_URS_2021_02/317353112</t>
  </si>
  <si>
    <t>43</t>
  </si>
  <si>
    <t>317361016</t>
  </si>
  <si>
    <t>Výztuž říms opěrných zdí a valů z oceli 10 505 (R) nebo BSt 500</t>
  </si>
  <si>
    <t>757767467</t>
  </si>
  <si>
    <t>https://podminky.urs.cz/item/CS_URS_2021_02/317361016</t>
  </si>
  <si>
    <t>"001.01 Polní cesta hlavní - propojovací pruty čela rámového porpustku" (((3,14*0,008*0,008*1,0)*7850)/1000)*64*2</t>
  </si>
  <si>
    <t>Vodorovné konstrukce</t>
  </si>
  <si>
    <t>44</t>
  </si>
  <si>
    <t>451541111</t>
  </si>
  <si>
    <t>Lože pod potrubí, stoky a drobné objekty v otevřeném výkopu ze štěrkodrtě 0-63 mm</t>
  </si>
  <si>
    <t>-894063890</t>
  </si>
  <si>
    <t>https://podminky.urs.cz/item/CS_URS_2021_02/451541111</t>
  </si>
  <si>
    <t xml:space="preserve">Poznámka k souboru cen:
1. Ceny -1111 a -1192 lze použít i pro zřízení sběrných vrstev nad drenážními trubkami.
2. V cenách -5111 a -1192 jsou započteny i náklady na prohození výkopku získaného při zemních pracích.
</t>
  </si>
  <si>
    <t>"001.01 Polní cesta hlavní - podklad trubních propustků" 2,15*1,0*7</t>
  </si>
  <si>
    <t>45</t>
  </si>
  <si>
    <t>451573111</t>
  </si>
  <si>
    <t>Lože pod potrubí, stoky a drobné objekty v otevřeném výkopu z písku a štěrkopísku do 63 mm</t>
  </si>
  <si>
    <t>283959290</t>
  </si>
  <si>
    <t>https://podminky.urs.cz/item/CS_URS_2021_02/451573111</t>
  </si>
  <si>
    <t>"001.01 Polní cesta hlavní - podklad trubních propustků" 0,75*1,0*7</t>
  </si>
  <si>
    <t>46</t>
  </si>
  <si>
    <t>451571111</t>
  </si>
  <si>
    <t>Lože pod dlažby ze štěrkopísků, tl. vrstvy do 100 mm</t>
  </si>
  <si>
    <t>1599705666</t>
  </si>
  <si>
    <t>https://podminky.urs.cz/item/CS_URS_2021_02/451571111</t>
  </si>
  <si>
    <t>"001.01 Polní cesta hlavní - opevnění vtoku a výtoku trubních propustků" 1,35*1,5*1,4*2*7</t>
  </si>
  <si>
    <t>"001.01 Polní cesta hlavní - podklad pod prahy" 6,0*0,5*2+1,4*0,5*2*7</t>
  </si>
  <si>
    <t>"001.01 Polní cesta hlavní - podsyp pod lomový kámen" 7,0*6,1+7,0*4,2</t>
  </si>
  <si>
    <t>47</t>
  </si>
  <si>
    <t>451313511</t>
  </si>
  <si>
    <t>Podkladní vrstva z betonu prostého pod dlažbu se zvýšenými nároky na prostředí tl. do 100 mm</t>
  </si>
  <si>
    <t>1811403717</t>
  </si>
  <si>
    <t>https://podminky.urs.cz/item/CS_URS_2021_02/451313511</t>
  </si>
  <si>
    <t>48</t>
  </si>
  <si>
    <t>452218142</t>
  </si>
  <si>
    <t>Zajišťovací práh z upraveného lomového kamene na dně a ve svahu melioračních kanálů, s patkami nebo bez patek s dlažbovitou úpravou viditelných ploch na cementovou maltu</t>
  </si>
  <si>
    <t>1285309743</t>
  </si>
  <si>
    <t>https://podminky.urs.cz/item/CS_URS_2021_02/452218142</t>
  </si>
  <si>
    <t>"001.01 polní cesta hlavní - rámový propustek" 5,9*0,5*2</t>
  </si>
  <si>
    <t>"001.01 polní cesta hlavní - trubní propustky" (0,9*0,5*2)*7</t>
  </si>
  <si>
    <t>49</t>
  </si>
  <si>
    <t>452311151</t>
  </si>
  <si>
    <t>Podkladní a zajišťovací konstrukce z betonu prostého v otevřeném výkopu desky pod potrubí, stoky a drobné objekty z betonu tř. C 20/25</t>
  </si>
  <si>
    <t>602196521</t>
  </si>
  <si>
    <t>https://podminky.urs.cz/item/CS_URS_2021_02/452311151</t>
  </si>
  <si>
    <t>"001.01 Polní cesta hlavní - podklad pod rámový propustek" 1,5*3,2</t>
  </si>
  <si>
    <t>50</t>
  </si>
  <si>
    <t>462512270</t>
  </si>
  <si>
    <t>Zához z lomového kamene neupraveného záhozového s proštěrkováním z terénu, hmotnosti jednotlivých kamenů do 200 kg</t>
  </si>
  <si>
    <t>-1323639877</t>
  </si>
  <si>
    <t>https://podminky.urs.cz/item/CS_URS_2021_02/462512270</t>
  </si>
  <si>
    <t>"001.01 Polní cesta hlavní - úprava koryta vodního toku u rámového propustku" (1,25*(34+25))*0,5</t>
  </si>
  <si>
    <t>"001.01 Polní cesta hlavní - úprava koryta vodního toku u vyústění drenáže" 31*0,5</t>
  </si>
  <si>
    <t>51</t>
  </si>
  <si>
    <t>465513127</t>
  </si>
  <si>
    <t>Dlažba z lomového kamene lomařsky upraveného na cementovou maltu, s vyspárováním cementovou maltou, tl. kamene 200 mm</t>
  </si>
  <si>
    <t>993828702</t>
  </si>
  <si>
    <t>https://podminky.urs.cz/item/CS_URS_2021_02/465513127</t>
  </si>
  <si>
    <t xml:space="preserve">Poznámka k souboru cen:
1. Ceny neplatí pro:
a) dlažby o sklonu přes 1:1; tyto se oceňují příslušnými cenami souboru cen 326 21-1 . Zdivo nadzákladové z lomového kamene upraveného.
2. V cenách nejsou započteny náklady na:
a) podkladní betonové lože; toto se oceňuje cenami souboru cen 451 31-51 Podkladní a výplňové vrstvy z betonu prostého,
b) lože z kameniva; toto se oceňuje cenami souboru cen 451 . . - . . Lože z kameniva.
3. Plocha se stanoví v m2 rozvinuté lícní plochy dlažby.
</t>
  </si>
  <si>
    <t>"001.01 Polní cesta hlavní - opevnění vtoku a výtoku propustku" 1,35*1,5*1,4*2*7</t>
  </si>
  <si>
    <t>52</t>
  </si>
  <si>
    <t>458501112</t>
  </si>
  <si>
    <t>Výplňové klíny za opěrou z kameniva hutněného po vrstvách drceného</t>
  </si>
  <si>
    <t>-1670695714</t>
  </si>
  <si>
    <t>https://podminky.urs.cz/item/CS_URS_2021_02/458501112</t>
  </si>
  <si>
    <t>"001.01 Polní cesta hlavní - rámový porpustek" 7*0,5</t>
  </si>
  <si>
    <t>Komunikace pozemní</t>
  </si>
  <si>
    <t>53</t>
  </si>
  <si>
    <t>561061131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</si>
  <si>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350 do 400 mm</t>
  </si>
  <si>
    <t>-527361828</t>
  </si>
  <si>
    <t>https://podminky.urs.cz/item/CS_URS_2021_02/561061131</t>
  </si>
  <si>
    <t>Poznámka k položce:
Použití nutno konzultovat se zástupcem investora (TDS) a geotechnikem IGP.</t>
  </si>
  <si>
    <t xml:space="preserve">"001.01 polní cesta hlavní - úprava zemní pláně při nevyhovující únosnosti podloží" 4991*1,5 </t>
  </si>
  <si>
    <t>54</t>
  </si>
  <si>
    <t>58530170</t>
  </si>
  <si>
    <t>vápno nehašené CL 90-Q pro úpravu zemin standardní</t>
  </si>
  <si>
    <t>-992514264</t>
  </si>
  <si>
    <t>Poznámka k položce:
Použití nutno konzultovat se zástupcem investora (TDS) a geotechnikem IGP.
Předpoklad 4% objemu.</t>
  </si>
  <si>
    <t>"001.01 polní cesta hlavní - úprava zemní pláně při nevyhovující únosnosti podloží" 7486,5*0,4*0,0708</t>
  </si>
  <si>
    <t>55</t>
  </si>
  <si>
    <t>564851111</t>
  </si>
  <si>
    <t>Podklad ze štěrkodrti ŠD s rozprostřením a zhutněním, po zhutnění tl. 150 mm</t>
  </si>
  <si>
    <t>-1437715103</t>
  </si>
  <si>
    <t>https://podminky.urs.cz/item/CS_URS_2021_02/564851111</t>
  </si>
  <si>
    <t>"001.01 polní cesta hlavní -1. podkladní vrstva, frakce 0-63" 4991*1,5</t>
  </si>
  <si>
    <t>56</t>
  </si>
  <si>
    <t>-1795794836</t>
  </si>
  <si>
    <t>"001.01 polní cesta hlavní - 2. podkladní vrstva, frakce 0-32" 4991*1,4</t>
  </si>
  <si>
    <t>57</t>
  </si>
  <si>
    <t>573111114</t>
  </si>
  <si>
    <t>Postřik infiltrační PI z asfaltu silničního s posypem kamenivem, v množství 2,00 kg/m2</t>
  </si>
  <si>
    <t>-436502309</t>
  </si>
  <si>
    <t>https://podminky.urs.cz/item/CS_URS_2021_02/573111114</t>
  </si>
  <si>
    <t>"001.01 polní cesta hlavní - postřik na vrstvu ŠD" 4991*1,4</t>
  </si>
  <si>
    <t>58</t>
  </si>
  <si>
    <t>565155121</t>
  </si>
  <si>
    <t>Asfaltový beton vrstva podkladní ACP 16 (obalované kamenivo střednězrnné - OKS) s rozprostřením a zhutněním v pruhu šířky přes 3 m, po zhutnění tl. 70 mm</t>
  </si>
  <si>
    <t>-434836568</t>
  </si>
  <si>
    <t>https://podminky.urs.cz/item/CS_URS_2021_02/565155121</t>
  </si>
  <si>
    <t>"001.01 polní cesta hlavní - podkladní vrstva krytu" 4991*1,1</t>
  </si>
  <si>
    <t>59</t>
  </si>
  <si>
    <t>573211112</t>
  </si>
  <si>
    <t>Postřik spojovací PS bez posypu kamenivem z asfaltu silničního, v množství 0,70 kg/m2</t>
  </si>
  <si>
    <t>-1052056092</t>
  </si>
  <si>
    <t>https://podminky.urs.cz/item/CS_URS_2021_02/573211112</t>
  </si>
  <si>
    <t>"001.01 polní cesta hlavní - postřik na vrstvu ACP 16+" 4991*1,1</t>
  </si>
  <si>
    <t>60</t>
  </si>
  <si>
    <t>577134121</t>
  </si>
  <si>
    <t>Asfaltový beton vrstva obrusná ACO 11 (ABS) s rozprostřením a se zhutněním z nemodifikovaného asfaltu v pruhu šířky přes 3 m tř. I, po zhutnění tl. 40 mm</t>
  </si>
  <si>
    <t>-1199071527</t>
  </si>
  <si>
    <t>https://podminky.urs.cz/item/CS_URS_2021_02/577134121</t>
  </si>
  <si>
    <t>"001.01 polní cesta hlavní - obrusná vrstva krytu" 4991</t>
  </si>
  <si>
    <t>61</t>
  </si>
  <si>
    <t>569941131</t>
  </si>
  <si>
    <t>Zpevnění krajnic nebo komunikací pro pěší s rozprostřením a zhutněním, po zhutnění asfaltovým recyklátem tl. 110 mm</t>
  </si>
  <si>
    <t>-736500280</t>
  </si>
  <si>
    <t>https://podminky.urs.cz/item/CS_URS_2021_02/569941131</t>
  </si>
  <si>
    <t>"001.01 polní cesta hlavní - zpevnění krajnic" 1220</t>
  </si>
  <si>
    <t>Ostatní konstrukce a práce, bourání</t>
  </si>
  <si>
    <t>62</t>
  </si>
  <si>
    <t>919441221</t>
  </si>
  <si>
    <t>Čelo propustku včetně římsy ze zdiva z lomového kamene, pro propustek z trub DN 600 až 800 mm</t>
  </si>
  <si>
    <t>-422331243</t>
  </si>
  <si>
    <t>https://podminky.urs.cz/item/CS_URS_2021_02/919441221</t>
  </si>
  <si>
    <t>"001.01 Polní cesta hlavní" 2*7</t>
  </si>
  <si>
    <t>63</t>
  </si>
  <si>
    <t>919541111</t>
  </si>
  <si>
    <t>Zřízení propustku nebo sjezdu z trub ocelových DN do 400 mm</t>
  </si>
  <si>
    <t>-806396850</t>
  </si>
  <si>
    <t>https://podminky.urs.cz/item/CS_URS_2021_02/919541111</t>
  </si>
  <si>
    <t>"001.01 Polní cesta hlavní - propustky hospodářských sjezdů" 7*7</t>
  </si>
  <si>
    <t>64</t>
  </si>
  <si>
    <t>553R14311</t>
  </si>
  <si>
    <t>trouba ocelová flexibilní Pz z vlnitého plechu 400/2,0mm</t>
  </si>
  <si>
    <t>-1457539145</t>
  </si>
  <si>
    <t>65</t>
  </si>
  <si>
    <t>935112111</t>
  </si>
  <si>
    <t>Osazení betonového příkopového žlabu s vyplněním a zatřením spár cementovou maltou s ložem tl. 100 mm z betonu prostého z betonových příkopových tvárnic šířky do 500 mm</t>
  </si>
  <si>
    <t>859208343</t>
  </si>
  <si>
    <t>https://podminky.urs.cz/item/CS_URS_2021_02/935112111</t>
  </si>
  <si>
    <t>"001.01 polní cesta hlavní - ŽB žlaby pro vysokou zátěž" 6</t>
  </si>
  <si>
    <t>66</t>
  </si>
  <si>
    <t>TO01</t>
  </si>
  <si>
    <t>Žlab pro vysokou zátěž NW 500</t>
  </si>
  <si>
    <t>-587407394</t>
  </si>
  <si>
    <t>"001.01 polní cesta hlavní - svodnice" 6</t>
  </si>
  <si>
    <t>67</t>
  </si>
  <si>
    <t>TO02</t>
  </si>
  <si>
    <t>Litinový rošt NW 500, 500/547/, E600</t>
  </si>
  <si>
    <t>421094825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</si>
  <si>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</si>
  <si>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</si>
  <si>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</si>
  <si>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</si>
  <si>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 km</t>
  </si>
  <si>
    <t>1893991291</t>
  </si>
  <si>
    <t>https://podminky.urs.cz/item/CS_URS_2021_02/997221551</t>
  </si>
  <si>
    <t>"001.01 polní cesta hlavní" 66,05</t>
  </si>
  <si>
    <t>69</t>
  </si>
  <si>
    <t>997221559</t>
  </si>
  <si>
    <t>Vodorovná doprava suti bez naložení, ale se složením a s hrubým urovnáním Příplatek k ceně za každý další i započatý 1 km přes 1 km</t>
  </si>
  <si>
    <t>-699721200</t>
  </si>
  <si>
    <t>https://podminky.urs.cz/item/CS_URS_2021_02/997221559</t>
  </si>
  <si>
    <t>"001.01 polní cesta hlavní - předpoklad skládka Havířov cca 30 km" 30*10,8</t>
  </si>
  <si>
    <t>70</t>
  </si>
  <si>
    <t>997221645</t>
  </si>
  <si>
    <t>Poplatek za uložení stavebního odpadu na skládce (skládkovné) asfaltového bez obsahu dehtu zatříděného do Katalogu odpadů pod kódem 17 03 02</t>
  </si>
  <si>
    <t>-364967683</t>
  </si>
  <si>
    <t>https://podminky.urs.cz/item/CS_URS_2021_02/997221645</t>
  </si>
  <si>
    <t>"001.01 polní cesta hlavní" 3,3</t>
  </si>
  <si>
    <t>71</t>
  </si>
  <si>
    <t>997221655</t>
  </si>
  <si>
    <t>9735848</t>
  </si>
  <si>
    <t>https://podminky.urs.cz/item/CS_URS_2021_02/997221655</t>
  </si>
  <si>
    <t>"001.01 polní cesta hlavní" 7,5</t>
  </si>
  <si>
    <t>72</t>
  </si>
  <si>
    <t>997221561</t>
  </si>
  <si>
    <t>Vodorovná doprava suti bez naložení, ale se složením a s hrubým urovnáním z kusových materiálů, na vzdálenost do 1 km</t>
  </si>
  <si>
    <t>801869621</t>
  </si>
  <si>
    <t>https://podminky.urs.cz/item/CS_URS_2021_02/997221561</t>
  </si>
  <si>
    <t>"001.01 polní cesta hlavní" 55,25</t>
  </si>
  <si>
    <t>73</t>
  </si>
  <si>
    <t>997221569</t>
  </si>
  <si>
    <t>281377479</t>
  </si>
  <si>
    <t>https://podminky.urs.cz/item/CS_URS_2021_02/997221569</t>
  </si>
  <si>
    <t>"001.01 polní cesta hlavní - předpoklad skládka Havířov cca 30 km" 30*55,25</t>
  </si>
  <si>
    <t>74</t>
  </si>
  <si>
    <t>997221625</t>
  </si>
  <si>
    <t>Poplatek za uložení stavebního odpadu na skládce (skládkovné) z armovaného betonu zatříděného do Katalogu odpadů pod kódem 17 01 01</t>
  </si>
  <si>
    <t>-354403587</t>
  </si>
  <si>
    <t>https://podminky.urs.cz/item/CS_URS_2021_02/997221625</t>
  </si>
  <si>
    <t>998</t>
  </si>
  <si>
    <t>Přesun hmot</t>
  </si>
  <si>
    <t>75</t>
  </si>
  <si>
    <t>998225111</t>
  </si>
  <si>
    <t>Přesun hmot pro komunikace s krytem z kameniva, monolitickým betonovým nebo živičným dopravní vzdálenost do 200 m jakékoliv délky objektu</t>
  </si>
  <si>
    <t>-300290181</t>
  </si>
  <si>
    <t>https://podminky.urs.cz/item/CS_URS_2021_02/998225111</t>
  </si>
  <si>
    <t>SO 101 - 005.03 - Výsadba C5</t>
  </si>
  <si>
    <t>183101113</t>
  </si>
  <si>
    <t>Hloubení jamek pro vysazování rostlin v zemině tř.1 až 4 bez výměny půdy v rovině nebo na svahu do 1:5, objemu přes 0,02 do 0,05 m3</t>
  </si>
  <si>
    <t>-680942084</t>
  </si>
  <si>
    <t>https://podminky.urs.cz/item/CS_URS_2021_02/183101113</t>
  </si>
  <si>
    <t>"005.03 Ekostabilizační opatření" 240</t>
  </si>
  <si>
    <t>183101114</t>
  </si>
  <si>
    <t>Hloubení jamek pro vysazování rostlin v zemině tř.1 až 4 bez výměny půdy v rovině nebo na svahu do 1:5, objemu přes 0,05 do 0,125 m3</t>
  </si>
  <si>
    <t>53350157</t>
  </si>
  <si>
    <t>https://podminky.urs.cz/item/CS_URS_2021_02/183101114</t>
  </si>
  <si>
    <t>"005.03 Ekostabilizační opatření" 47</t>
  </si>
  <si>
    <t>184102110</t>
  </si>
  <si>
    <t>Výsadba dřeviny s balem do předem vyhloubené jamky se zalitím v rovině nebo na svahu do 1:5, při průměru balu do 100 mm</t>
  </si>
  <si>
    <t>-1894209762</t>
  </si>
  <si>
    <t>https://podminky.urs.cz/item/CS_URS_2021_02/184102110</t>
  </si>
  <si>
    <t>184102112</t>
  </si>
  <si>
    <t>Výsadba dřeviny s balem do předem vyhloubené jamky se zalitím v rovině nebo na svahu do 1:5, při průměru balu přes 200 do 300 mm</t>
  </si>
  <si>
    <t>-857279496</t>
  </si>
  <si>
    <t>https://podminky.urs.cz/item/CS_URS_2021_02/184102112</t>
  </si>
  <si>
    <t>PL01</t>
  </si>
  <si>
    <t>odrostek PK, Javor klen 150 cm+</t>
  </si>
  <si>
    <t>-1554158288</t>
  </si>
  <si>
    <t>"005.03 Ekostabilizační opatření" 10</t>
  </si>
  <si>
    <t>PL02</t>
  </si>
  <si>
    <t>odrostek PK, Javor mléč 150 cm+</t>
  </si>
  <si>
    <t>-107041700</t>
  </si>
  <si>
    <t>PL03</t>
  </si>
  <si>
    <t>odrostek PK, Dub letní 150 cm+</t>
  </si>
  <si>
    <t>-1206881674</t>
  </si>
  <si>
    <t>PL04</t>
  </si>
  <si>
    <t>odrostek PK, Lípa srdčitá 150 cm+</t>
  </si>
  <si>
    <t>9410067</t>
  </si>
  <si>
    <t>PL05</t>
  </si>
  <si>
    <t>odrostek PK,Lípa velkolistá 150 cm+</t>
  </si>
  <si>
    <t>-2104392112</t>
  </si>
  <si>
    <t>"005.03 Ekostabilizační opatření" 7</t>
  </si>
  <si>
    <t>PL06</t>
  </si>
  <si>
    <t>zimolez obecný (Lonicera xylosteum), KK, 40-60 cm</t>
  </si>
  <si>
    <t>1530112152</t>
  </si>
  <si>
    <t>"005.03 Ekostabilizační opatření" 40</t>
  </si>
  <si>
    <t>PL07</t>
  </si>
  <si>
    <t>střemcha hroznovitá (Prunus padus),  KK, 40-60 cm</t>
  </si>
  <si>
    <t>208166007</t>
  </si>
  <si>
    <t>PL08</t>
  </si>
  <si>
    <t>meruzalka srstka (Grosularia uva-crispa), KK, 40-60 cm</t>
  </si>
  <si>
    <t>-376460247</t>
  </si>
  <si>
    <t>PL09</t>
  </si>
  <si>
    <t>brslen evropský (Euonymus europaeus), KK, 40-60 cm</t>
  </si>
  <si>
    <t>-2075056311</t>
  </si>
  <si>
    <t>PL10</t>
  </si>
  <si>
    <t>svída krvavá (Swida sanguinea), KK, 40-60 cm</t>
  </si>
  <si>
    <t>149184641</t>
  </si>
  <si>
    <t>PL11</t>
  </si>
  <si>
    <t>líska obecná (Corylus avellana), KK, 40-60 cm</t>
  </si>
  <si>
    <t>76725012</t>
  </si>
  <si>
    <t>184215123</t>
  </si>
  <si>
    <t>Ukotvení dřeviny kůly dvěma kůly, délky přes 2 do 3 m</t>
  </si>
  <si>
    <t>-1736787091</t>
  </si>
  <si>
    <t>https://podminky.urs.cz/item/CS_URS_2021_02/184215123</t>
  </si>
  <si>
    <t>05217108</t>
  </si>
  <si>
    <t>tyče dřevěné v kůře D 80mm dl 6m</t>
  </si>
  <si>
    <t>1304941440</t>
  </si>
  <si>
    <t>"005.03 Ekostabilizační opatření" 2,47</t>
  </si>
  <si>
    <t>184215412</t>
  </si>
  <si>
    <t>Zhotovení závlahové mísy u solitérních dřevin v rovině nebo na svahu do 1:5, o průměru mísy přes 0,5 do 1 m</t>
  </si>
  <si>
    <t>-1065440500</t>
  </si>
  <si>
    <t>https://podminky.urs.cz/item/CS_URS_2021_02/184215412</t>
  </si>
  <si>
    <t>184813121</t>
  </si>
  <si>
    <t>Ochrana dřevin před okusem zvěří ručně v rovině nebo ve svahu do 1:5, pletivem, výšky do 2 m</t>
  </si>
  <si>
    <t>243117611</t>
  </si>
  <si>
    <t>https://podminky.urs.cz/item/CS_URS_2021_02/184813121</t>
  </si>
  <si>
    <t>184911421</t>
  </si>
  <si>
    <t>Mulčování vysazených rostlin mulčovací kůrou, tl. do 100 mm v rovině nebo na svahu do 1:5</t>
  </si>
  <si>
    <t>-1225164857</t>
  </si>
  <si>
    <t>https://podminky.urs.cz/item/CS_URS_2021_02/184911421</t>
  </si>
  <si>
    <t>"005.03 Ekostabilizační opatření" 287</t>
  </si>
  <si>
    <t>10391100</t>
  </si>
  <si>
    <t>kůra mulčovací VL</t>
  </si>
  <si>
    <t>1792772653</t>
  </si>
  <si>
    <t>"005.03 Ekostabilizační opatření" 28,7</t>
  </si>
  <si>
    <t>185851121</t>
  </si>
  <si>
    <t>Dovoz vody pro zálivku rostlin na vzdálenost do 1000 m</t>
  </si>
  <si>
    <t>1550202854</t>
  </si>
  <si>
    <t>https://podminky.urs.cz/item/CS_URS_2021_02/185851121</t>
  </si>
  <si>
    <t>"005.03 Ekostabilizační opatření" 8,35</t>
  </si>
  <si>
    <t>SO 101_01 - 005.03 - Výsadba C5 - Následná péče - 1. rok</t>
  </si>
  <si>
    <t>111151231</t>
  </si>
  <si>
    <t>Pokosení trávníku při souvislé ploše přes 1000 do 10000 m2 lučního v rovině nebo svahu do 1:5</t>
  </si>
  <si>
    <t>1197650214</t>
  </si>
  <si>
    <t>https://podminky.urs.cz/item/CS_URS_2021_02/111151231</t>
  </si>
  <si>
    <t>Poznámka k položce:
2 x ročně</t>
  </si>
  <si>
    <t>952+445+261+329+265+221+66+216+203+1794</t>
  </si>
  <si>
    <t>4752*2 'Přepočtené koeficientem množství</t>
  </si>
  <si>
    <t>184801121</t>
  </si>
  <si>
    <t>Ošetření vysazených dřevin solitérních v rovině nebo na svahu do 1:5</t>
  </si>
  <si>
    <t>1110462565</t>
  </si>
  <si>
    <t>https://podminky.urs.cz/item/CS_URS_2021_02/184801121</t>
  </si>
  <si>
    <t>184801131</t>
  </si>
  <si>
    <t>Ošetření vysazených dřevin ve skupinách v rovině nebo na svahu do 1:5</t>
  </si>
  <si>
    <t>593503430</t>
  </si>
  <si>
    <t>https://podminky.urs.cz/item/CS_URS_2021_02/184801131</t>
  </si>
  <si>
    <t>184852322</t>
  </si>
  <si>
    <t>Řez stromů prováděný lezeckou technikou výchovný (S-RV) alejové stromy, výšky přes 4 do 6 m</t>
  </si>
  <si>
    <t>-253832401</t>
  </si>
  <si>
    <t>https://podminky.urs.cz/item/CS_URS_2021_02/184852322</t>
  </si>
  <si>
    <t>185804311</t>
  </si>
  <si>
    <t>Zalití rostlin vodou plochy záhonů jednotlivě do 20 m2</t>
  </si>
  <si>
    <t>1079894513</t>
  </si>
  <si>
    <t>https://podminky.urs.cz/item/CS_URS_2021_02/185804311</t>
  </si>
  <si>
    <t>"005.03 Ekostabilizační opatření" 22,86</t>
  </si>
  <si>
    <t>2085421196</t>
  </si>
  <si>
    <t>"005.03 Ekostabilizační opatření" 22.86</t>
  </si>
  <si>
    <t>SO 101_02 - 005.03 - Výsadba C5 - Následná péče - 2. rok</t>
  </si>
  <si>
    <t>-481460191</t>
  </si>
  <si>
    <t>-167663066</t>
  </si>
  <si>
    <t>-1892774562</t>
  </si>
  <si>
    <t>679720312</t>
  </si>
  <si>
    <t>-468470944</t>
  </si>
  <si>
    <t>359894302</t>
  </si>
  <si>
    <t>SO 101_03 - 005.03 - Výsadba C5 - Následná péče - 3. rok</t>
  </si>
  <si>
    <t>945195603</t>
  </si>
  <si>
    <t>2063263045</t>
  </si>
  <si>
    <t>2136000342</t>
  </si>
  <si>
    <t>-218274840</t>
  </si>
  <si>
    <t>157802184</t>
  </si>
  <si>
    <t>-1986353761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</si>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</sst>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3203000" TargetMode="External" /><Relationship Id="rId2" Type="http://schemas.openxmlformats.org/officeDocument/2006/relationships/hyperlink" Target="https://podminky.urs.cz/item/CS_URS_2021_01/035103001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11111" TargetMode="External" /><Relationship Id="rId2" Type="http://schemas.openxmlformats.org/officeDocument/2006/relationships/hyperlink" Target="https://podminky.urs.cz/item/CS_URS_2021_02/112151011" TargetMode="External" /><Relationship Id="rId3" Type="http://schemas.openxmlformats.org/officeDocument/2006/relationships/hyperlink" Target="https://podminky.urs.cz/item/CS_URS_2021_02/112151012" TargetMode="External" /><Relationship Id="rId4" Type="http://schemas.openxmlformats.org/officeDocument/2006/relationships/hyperlink" Target="https://podminky.urs.cz/item/CS_URS_2021_02/112151014" TargetMode="External" /><Relationship Id="rId5" Type="http://schemas.openxmlformats.org/officeDocument/2006/relationships/hyperlink" Target="https://podminky.urs.cz/item/CS_URS_2021_02/112201111" TargetMode="External" /><Relationship Id="rId6" Type="http://schemas.openxmlformats.org/officeDocument/2006/relationships/hyperlink" Target="https://podminky.urs.cz/item/CS_URS_2021_02/112201112" TargetMode="External" /><Relationship Id="rId7" Type="http://schemas.openxmlformats.org/officeDocument/2006/relationships/hyperlink" Target="https://podminky.urs.cz/item/CS_URS_2021_02/112201114" TargetMode="External" /><Relationship Id="rId8" Type="http://schemas.openxmlformats.org/officeDocument/2006/relationships/hyperlink" Target="https://podminky.urs.cz/item/CS_URS_2021_02/112211111" TargetMode="External" /><Relationship Id="rId9" Type="http://schemas.openxmlformats.org/officeDocument/2006/relationships/hyperlink" Target="https://podminky.urs.cz/item/CS_URS_2021_02/111212361" TargetMode="External" /><Relationship Id="rId10" Type="http://schemas.openxmlformats.org/officeDocument/2006/relationships/hyperlink" Target="https://podminky.urs.cz/item/CS_URS_2021_02/111209111" TargetMode="External" /><Relationship Id="rId11" Type="http://schemas.openxmlformats.org/officeDocument/2006/relationships/hyperlink" Target="https://podminky.urs.cz/item/CS_URS_2021_02/113106292" TargetMode="External" /><Relationship Id="rId12" Type="http://schemas.openxmlformats.org/officeDocument/2006/relationships/hyperlink" Target="https://podminky.urs.cz/item/CS_URS_2021_02/121151123" TargetMode="External" /><Relationship Id="rId13" Type="http://schemas.openxmlformats.org/officeDocument/2006/relationships/hyperlink" Target="https://podminky.urs.cz/item/CS_URS_2021_02/122251106" TargetMode="External" /><Relationship Id="rId14" Type="http://schemas.openxmlformats.org/officeDocument/2006/relationships/hyperlink" Target="https://podminky.urs.cz/item/CS_URS_2021_02/132251104" TargetMode="External" /><Relationship Id="rId15" Type="http://schemas.openxmlformats.org/officeDocument/2006/relationships/hyperlink" Target="https://podminky.urs.cz/item/CS_URS_2021_02/162751117" TargetMode="External" /><Relationship Id="rId16" Type="http://schemas.openxmlformats.org/officeDocument/2006/relationships/hyperlink" Target="https://podminky.urs.cz/item/CS_URS_2021_02/162751119" TargetMode="External" /><Relationship Id="rId17" Type="http://schemas.openxmlformats.org/officeDocument/2006/relationships/hyperlink" Target="https://podminky.urs.cz/item/CS_URS_2021_02/171201221" TargetMode="External" /><Relationship Id="rId18" Type="http://schemas.openxmlformats.org/officeDocument/2006/relationships/hyperlink" Target="https://podminky.urs.cz/item/CS_URS_2021_02/184813211" TargetMode="External" /><Relationship Id="rId19" Type="http://schemas.openxmlformats.org/officeDocument/2006/relationships/hyperlink" Target="https://podminky.urs.cz/item/CS_URS_2021_02/181152302" TargetMode="External" /><Relationship Id="rId20" Type="http://schemas.openxmlformats.org/officeDocument/2006/relationships/hyperlink" Target="https://podminky.urs.cz/item/CS_URS_2021_02/171152101" TargetMode="External" /><Relationship Id="rId21" Type="http://schemas.openxmlformats.org/officeDocument/2006/relationships/hyperlink" Target="https://podminky.urs.cz/item/CS_URS_2021_02/167103101" TargetMode="External" /><Relationship Id="rId22" Type="http://schemas.openxmlformats.org/officeDocument/2006/relationships/hyperlink" Target="https://podminky.urs.cz/item/CS_URS_2021_02/162406111" TargetMode="External" /><Relationship Id="rId23" Type="http://schemas.openxmlformats.org/officeDocument/2006/relationships/hyperlink" Target="https://podminky.urs.cz/item/CS_URS_2021_02/181111133" TargetMode="External" /><Relationship Id="rId24" Type="http://schemas.openxmlformats.org/officeDocument/2006/relationships/hyperlink" Target="https://podminky.urs.cz/item/CS_URS_2021_02/182201101" TargetMode="External" /><Relationship Id="rId25" Type="http://schemas.openxmlformats.org/officeDocument/2006/relationships/hyperlink" Target="https://podminky.urs.cz/item/CS_URS_2021_02/181151333" TargetMode="External" /><Relationship Id="rId26" Type="http://schemas.openxmlformats.org/officeDocument/2006/relationships/hyperlink" Target="https://podminky.urs.cz/item/CS_URS_2021_02/181006123" TargetMode="External" /><Relationship Id="rId27" Type="http://schemas.openxmlformats.org/officeDocument/2006/relationships/hyperlink" Target="https://podminky.urs.cz/item/CS_URS_2021_02/182151111" TargetMode="External" /><Relationship Id="rId28" Type="http://schemas.openxmlformats.org/officeDocument/2006/relationships/hyperlink" Target="https://podminky.urs.cz/item/CS_URS_2021_02/181151331" TargetMode="External" /><Relationship Id="rId29" Type="http://schemas.openxmlformats.org/officeDocument/2006/relationships/hyperlink" Target="https://podminky.urs.cz/item/CS_URS_2021_02/181006113" TargetMode="External" /><Relationship Id="rId30" Type="http://schemas.openxmlformats.org/officeDocument/2006/relationships/hyperlink" Target="https://podminky.urs.cz/item/CS_URS_2021_02/181411121" TargetMode="External" /><Relationship Id="rId31" Type="http://schemas.openxmlformats.org/officeDocument/2006/relationships/hyperlink" Target="https://podminky.urs.cz/item/CS_URS_2021_02/181451121" TargetMode="External" /><Relationship Id="rId32" Type="http://schemas.openxmlformats.org/officeDocument/2006/relationships/hyperlink" Target="https://podminky.urs.cz/item/CS_URS_2021_02/181451123" TargetMode="External" /><Relationship Id="rId33" Type="http://schemas.openxmlformats.org/officeDocument/2006/relationships/hyperlink" Target="https://podminky.urs.cz/item/CS_URS_2021_02/212750101" TargetMode="External" /><Relationship Id="rId34" Type="http://schemas.openxmlformats.org/officeDocument/2006/relationships/hyperlink" Target="https://podminky.urs.cz/item/CS_URS_2021_02/275311128" TargetMode="External" /><Relationship Id="rId35" Type="http://schemas.openxmlformats.org/officeDocument/2006/relationships/hyperlink" Target="https://podminky.urs.cz/item/CS_URS_2021_02/389121112" TargetMode="External" /><Relationship Id="rId36" Type="http://schemas.openxmlformats.org/officeDocument/2006/relationships/hyperlink" Target="https://podminky.urs.cz/item/CS_URS_2021_02/317321018" TargetMode="External" /><Relationship Id="rId37" Type="http://schemas.openxmlformats.org/officeDocument/2006/relationships/hyperlink" Target="https://podminky.urs.cz/item/CS_URS_2021_02/317353111" TargetMode="External" /><Relationship Id="rId38" Type="http://schemas.openxmlformats.org/officeDocument/2006/relationships/hyperlink" Target="https://podminky.urs.cz/item/CS_URS_2021_02/317353112" TargetMode="External" /><Relationship Id="rId39" Type="http://schemas.openxmlformats.org/officeDocument/2006/relationships/hyperlink" Target="https://podminky.urs.cz/item/CS_URS_2021_02/317361016" TargetMode="External" /><Relationship Id="rId40" Type="http://schemas.openxmlformats.org/officeDocument/2006/relationships/hyperlink" Target="https://podminky.urs.cz/item/CS_URS_2021_02/451541111" TargetMode="External" /><Relationship Id="rId41" Type="http://schemas.openxmlformats.org/officeDocument/2006/relationships/hyperlink" Target="https://podminky.urs.cz/item/CS_URS_2021_02/451573111" TargetMode="External" /><Relationship Id="rId42" Type="http://schemas.openxmlformats.org/officeDocument/2006/relationships/hyperlink" Target="https://podminky.urs.cz/item/CS_URS_2021_02/451571111" TargetMode="External" /><Relationship Id="rId43" Type="http://schemas.openxmlformats.org/officeDocument/2006/relationships/hyperlink" Target="https://podminky.urs.cz/item/CS_URS_2021_02/451313511" TargetMode="External" /><Relationship Id="rId44" Type="http://schemas.openxmlformats.org/officeDocument/2006/relationships/hyperlink" Target="https://podminky.urs.cz/item/CS_URS_2021_02/452218142" TargetMode="External" /><Relationship Id="rId45" Type="http://schemas.openxmlformats.org/officeDocument/2006/relationships/hyperlink" Target="https://podminky.urs.cz/item/CS_URS_2021_02/452311151" TargetMode="External" /><Relationship Id="rId46" Type="http://schemas.openxmlformats.org/officeDocument/2006/relationships/hyperlink" Target="https://podminky.urs.cz/item/CS_URS_2021_02/462512270" TargetMode="External" /><Relationship Id="rId47" Type="http://schemas.openxmlformats.org/officeDocument/2006/relationships/hyperlink" Target="https://podminky.urs.cz/item/CS_URS_2021_02/465513127" TargetMode="External" /><Relationship Id="rId48" Type="http://schemas.openxmlformats.org/officeDocument/2006/relationships/hyperlink" Target="https://podminky.urs.cz/item/CS_URS_2021_02/458501112" TargetMode="External" /><Relationship Id="rId49" Type="http://schemas.openxmlformats.org/officeDocument/2006/relationships/hyperlink" Target="https://podminky.urs.cz/item/CS_URS_2021_02/561061131" TargetMode="External" /><Relationship Id="rId50" Type="http://schemas.openxmlformats.org/officeDocument/2006/relationships/hyperlink" Target="https://podminky.urs.cz/item/CS_URS_2021_02/564851111" TargetMode="External" /><Relationship Id="rId51" Type="http://schemas.openxmlformats.org/officeDocument/2006/relationships/hyperlink" Target="https://podminky.urs.cz/item/CS_URS_2021_02/564851111" TargetMode="External" /><Relationship Id="rId52" Type="http://schemas.openxmlformats.org/officeDocument/2006/relationships/hyperlink" Target="https://podminky.urs.cz/item/CS_URS_2021_02/573111114" TargetMode="External" /><Relationship Id="rId53" Type="http://schemas.openxmlformats.org/officeDocument/2006/relationships/hyperlink" Target="https://podminky.urs.cz/item/CS_URS_2021_02/565155121" TargetMode="External" /><Relationship Id="rId54" Type="http://schemas.openxmlformats.org/officeDocument/2006/relationships/hyperlink" Target="https://podminky.urs.cz/item/CS_URS_2021_02/573211112" TargetMode="External" /><Relationship Id="rId55" Type="http://schemas.openxmlformats.org/officeDocument/2006/relationships/hyperlink" Target="https://podminky.urs.cz/item/CS_URS_2021_02/577134121" TargetMode="External" /><Relationship Id="rId56" Type="http://schemas.openxmlformats.org/officeDocument/2006/relationships/hyperlink" Target="https://podminky.urs.cz/item/CS_URS_2021_02/569941131" TargetMode="External" /><Relationship Id="rId57" Type="http://schemas.openxmlformats.org/officeDocument/2006/relationships/hyperlink" Target="https://podminky.urs.cz/item/CS_URS_2021_02/919441221" TargetMode="External" /><Relationship Id="rId58" Type="http://schemas.openxmlformats.org/officeDocument/2006/relationships/hyperlink" Target="https://podminky.urs.cz/item/CS_URS_2021_02/919541111" TargetMode="External" /><Relationship Id="rId59" Type="http://schemas.openxmlformats.org/officeDocument/2006/relationships/hyperlink" Target="https://podminky.urs.cz/item/CS_URS_2021_02/935112111" TargetMode="External" /><Relationship Id="rId60" Type="http://schemas.openxmlformats.org/officeDocument/2006/relationships/hyperlink" Target="https://podminky.urs.cz/item/CS_URS_2021_02/997221551" TargetMode="External" /><Relationship Id="rId61" Type="http://schemas.openxmlformats.org/officeDocument/2006/relationships/hyperlink" Target="https://podminky.urs.cz/item/CS_URS_2021_02/997221559" TargetMode="External" /><Relationship Id="rId62" Type="http://schemas.openxmlformats.org/officeDocument/2006/relationships/hyperlink" Target="https://podminky.urs.cz/item/CS_URS_2021_02/997221645" TargetMode="External" /><Relationship Id="rId63" Type="http://schemas.openxmlformats.org/officeDocument/2006/relationships/hyperlink" Target="https://podminky.urs.cz/item/CS_URS_2021_02/997221655" TargetMode="External" /><Relationship Id="rId64" Type="http://schemas.openxmlformats.org/officeDocument/2006/relationships/hyperlink" Target="https://podminky.urs.cz/item/CS_URS_2021_02/997221561" TargetMode="External" /><Relationship Id="rId65" Type="http://schemas.openxmlformats.org/officeDocument/2006/relationships/hyperlink" Target="https://podminky.urs.cz/item/CS_URS_2021_02/997221569" TargetMode="External" /><Relationship Id="rId66" Type="http://schemas.openxmlformats.org/officeDocument/2006/relationships/hyperlink" Target="https://podminky.urs.cz/item/CS_URS_2021_02/997221625" TargetMode="External" /><Relationship Id="rId67" Type="http://schemas.openxmlformats.org/officeDocument/2006/relationships/hyperlink" Target="https://podminky.urs.cz/item/CS_URS_2021_02/998225111" TargetMode="External" /><Relationship Id="rId6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3101113" TargetMode="External" /><Relationship Id="rId2" Type="http://schemas.openxmlformats.org/officeDocument/2006/relationships/hyperlink" Target="https://podminky.urs.cz/item/CS_URS_2021_02/183101114" TargetMode="External" /><Relationship Id="rId3" Type="http://schemas.openxmlformats.org/officeDocument/2006/relationships/hyperlink" Target="https://podminky.urs.cz/item/CS_URS_2021_02/184102110" TargetMode="External" /><Relationship Id="rId4" Type="http://schemas.openxmlformats.org/officeDocument/2006/relationships/hyperlink" Target="https://podminky.urs.cz/item/CS_URS_2021_02/184102112" TargetMode="External" /><Relationship Id="rId5" Type="http://schemas.openxmlformats.org/officeDocument/2006/relationships/hyperlink" Target="https://podminky.urs.cz/item/CS_URS_2021_02/184215123" TargetMode="External" /><Relationship Id="rId6" Type="http://schemas.openxmlformats.org/officeDocument/2006/relationships/hyperlink" Target="https://podminky.urs.cz/item/CS_URS_2021_02/184215412" TargetMode="External" /><Relationship Id="rId7" Type="http://schemas.openxmlformats.org/officeDocument/2006/relationships/hyperlink" Target="https://podminky.urs.cz/item/CS_URS_2021_02/184813121" TargetMode="External" /><Relationship Id="rId8" Type="http://schemas.openxmlformats.org/officeDocument/2006/relationships/hyperlink" Target="https://podminky.urs.cz/item/CS_URS_2021_02/184911421" TargetMode="External" /><Relationship Id="rId9" Type="http://schemas.openxmlformats.org/officeDocument/2006/relationships/hyperlink" Target="https://podminky.urs.cz/item/CS_URS_2021_02/18585112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51231" TargetMode="External" /><Relationship Id="rId2" Type="http://schemas.openxmlformats.org/officeDocument/2006/relationships/hyperlink" Target="https://podminky.urs.cz/item/CS_URS_2021_02/184801121" TargetMode="External" /><Relationship Id="rId3" Type="http://schemas.openxmlformats.org/officeDocument/2006/relationships/hyperlink" Target="https://podminky.urs.cz/item/CS_URS_2021_02/184801131" TargetMode="External" /><Relationship Id="rId4" Type="http://schemas.openxmlformats.org/officeDocument/2006/relationships/hyperlink" Target="https://podminky.urs.cz/item/CS_URS_2021_02/184852322" TargetMode="External" /><Relationship Id="rId5" Type="http://schemas.openxmlformats.org/officeDocument/2006/relationships/hyperlink" Target="https://podminky.urs.cz/item/CS_URS_2021_02/1858043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51231" TargetMode="External" /><Relationship Id="rId2" Type="http://schemas.openxmlformats.org/officeDocument/2006/relationships/hyperlink" Target="https://podminky.urs.cz/item/CS_URS_2021_02/184801121" TargetMode="External" /><Relationship Id="rId3" Type="http://schemas.openxmlformats.org/officeDocument/2006/relationships/hyperlink" Target="https://podminky.urs.cz/item/CS_URS_2021_02/184801131" TargetMode="External" /><Relationship Id="rId4" Type="http://schemas.openxmlformats.org/officeDocument/2006/relationships/hyperlink" Target="https://podminky.urs.cz/item/CS_URS_2021_02/184852322" TargetMode="External" /><Relationship Id="rId5" Type="http://schemas.openxmlformats.org/officeDocument/2006/relationships/hyperlink" Target="https://podminky.urs.cz/item/CS_URS_2021_02/1858043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51231" TargetMode="External" /><Relationship Id="rId2" Type="http://schemas.openxmlformats.org/officeDocument/2006/relationships/hyperlink" Target="https://podminky.urs.cz/item/CS_URS_2021_02/184801121" TargetMode="External" /><Relationship Id="rId3" Type="http://schemas.openxmlformats.org/officeDocument/2006/relationships/hyperlink" Target="https://podminky.urs.cz/item/CS_URS_2021_02/184801131" TargetMode="External" /><Relationship Id="rId4" Type="http://schemas.openxmlformats.org/officeDocument/2006/relationships/hyperlink" Target="https://podminky.urs.cz/item/CS_URS_2021_02/184852322" TargetMode="External" /><Relationship Id="rId5" Type="http://schemas.openxmlformats.org/officeDocument/2006/relationships/hyperlink" Target="https://podminky.urs.cz/item/CS_URS_2021_02/1858043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34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36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34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36</v>
      </c>
      <c r="AO20" s="22"/>
      <c r="AP20" s="22"/>
      <c r="AQ20" s="22"/>
      <c r="AR20" s="20"/>
      <c r="BG20" s="31"/>
      <c r="BS20" s="17" t="s">
        <v>4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130/2017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Realizace SZ Košatka n. O. - polní cesta C5 (2. část)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Obec Stará Ves nad Ondřejnicí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8. 10. 2021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25.6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ČR-SPÚ, KPÚ pro MS kraj, Pobočka Frýdek-Místek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GEOCENTRUM, spol. s r. o.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25.6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>GEOCENTRUM, spol. s r. 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3" t="s">
        <v>71</v>
      </c>
      <c r="BE52" s="93" t="s">
        <v>72</v>
      </c>
      <c r="BF52" s="94" t="s">
        <v>73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ROUND(SUM(AG55:AG60),2)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ROUND(SUM(AS55:AS60),2)</f>
        <v>0</v>
      </c>
      <c r="AT54" s="106">
        <f>ROUND(SUM(AT55:AT60),2)</f>
        <v>0</v>
      </c>
      <c r="AU54" s="107">
        <f>ROUND(SUM(AU55:AU60),2)</f>
        <v>0</v>
      </c>
      <c r="AV54" s="107">
        <f>ROUND(SUM(AX54:AY54),2)</f>
        <v>0</v>
      </c>
      <c r="AW54" s="108">
        <f>ROUND(SUM(AW55:AW60),5)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ROUND(SUM(BB55:BB60),2)</f>
        <v>0</v>
      </c>
      <c r="BC54" s="107">
        <f>ROUND(SUM(BC55:BC60),2)</f>
        <v>0</v>
      </c>
      <c r="BD54" s="107">
        <f>ROUND(SUM(BD55:BD60),2)</f>
        <v>0</v>
      </c>
      <c r="BE54" s="107">
        <f>ROUND(SUM(BE55:BE60),2)</f>
        <v>0</v>
      </c>
      <c r="BF54" s="109">
        <f>ROUND(SUM(BF55:BF60),2)</f>
        <v>0</v>
      </c>
      <c r="BG54" s="6"/>
      <c r="BS54" s="110" t="s">
        <v>75</v>
      </c>
      <c r="BT54" s="110" t="s">
        <v>76</v>
      </c>
      <c r="BV54" s="110" t="s">
        <v>77</v>
      </c>
      <c r="BW54" s="110" t="s">
        <v>6</v>
      </c>
      <c r="BX54" s="110" t="s">
        <v>78</v>
      </c>
      <c r="CL54" s="110" t="s">
        <v>20</v>
      </c>
    </row>
    <row r="55" spans="1:90" s="7" customFormat="1" ht="24.75" customHeight="1">
      <c r="A55" s="111" t="s">
        <v>79</v>
      </c>
      <c r="B55" s="112"/>
      <c r="C55" s="113"/>
      <c r="D55" s="114" t="s">
        <v>15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'130-2017 - Realizace SZ K...'!K30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80</v>
      </c>
      <c r="AR55" s="118"/>
      <c r="AS55" s="119">
        <f>'130-2017 - Realizace SZ K...'!K28</f>
        <v>0</v>
      </c>
      <c r="AT55" s="120">
        <f>'130-2017 - Realizace SZ K...'!K29</f>
        <v>0</v>
      </c>
      <c r="AU55" s="120">
        <v>0</v>
      </c>
      <c r="AV55" s="120">
        <f>ROUND(SUM(AX55:AY55),2)</f>
        <v>0</v>
      </c>
      <c r="AW55" s="121">
        <f>'130-2017 - Realizace SZ K...'!T80</f>
        <v>0</v>
      </c>
      <c r="AX55" s="120">
        <f>'130-2017 - Realizace SZ K...'!K33</f>
        <v>0</v>
      </c>
      <c r="AY55" s="120">
        <f>'130-2017 - Realizace SZ K...'!K34</f>
        <v>0</v>
      </c>
      <c r="AZ55" s="120">
        <f>'130-2017 - Realizace SZ K...'!K35</f>
        <v>0</v>
      </c>
      <c r="BA55" s="120">
        <f>'130-2017 - Realizace SZ K...'!K36</f>
        <v>0</v>
      </c>
      <c r="BB55" s="120">
        <f>'130-2017 - Realizace SZ K...'!F33</f>
        <v>0</v>
      </c>
      <c r="BC55" s="120">
        <f>'130-2017 - Realizace SZ K...'!F34</f>
        <v>0</v>
      </c>
      <c r="BD55" s="120">
        <f>'130-2017 - Realizace SZ K...'!F35</f>
        <v>0</v>
      </c>
      <c r="BE55" s="120">
        <f>'130-2017 - Realizace SZ K...'!F36</f>
        <v>0</v>
      </c>
      <c r="BF55" s="122">
        <f>'130-2017 - Realizace SZ K...'!F37</f>
        <v>0</v>
      </c>
      <c r="BG55" s="7"/>
      <c r="BT55" s="123" t="s">
        <v>81</v>
      </c>
      <c r="BU55" s="123" t="s">
        <v>82</v>
      </c>
      <c r="BV55" s="123" t="s">
        <v>77</v>
      </c>
      <c r="BW55" s="123" t="s">
        <v>6</v>
      </c>
      <c r="BX55" s="123" t="s">
        <v>78</v>
      </c>
      <c r="CL55" s="123" t="s">
        <v>20</v>
      </c>
    </row>
    <row r="56" spans="1:91" s="7" customFormat="1" ht="37.5" customHeight="1">
      <c r="A56" s="111" t="s">
        <v>79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101 - 001.01 - Hlavní ...'!K32</f>
        <v>0</v>
      </c>
      <c r="AH56" s="115"/>
      <c r="AI56" s="115"/>
      <c r="AJ56" s="115"/>
      <c r="AK56" s="115"/>
      <c r="AL56" s="115"/>
      <c r="AM56" s="115"/>
      <c r="AN56" s="116">
        <f>SUM(AG56,AV56)</f>
        <v>0</v>
      </c>
      <c r="AO56" s="115"/>
      <c r="AP56" s="115"/>
      <c r="AQ56" s="117" t="s">
        <v>80</v>
      </c>
      <c r="AR56" s="118"/>
      <c r="AS56" s="119">
        <f>'SO 101 - 001.01 - Hlavní ...'!K30</f>
        <v>0</v>
      </c>
      <c r="AT56" s="120">
        <f>'SO 101 - 001.01 - Hlavní ...'!K31</f>
        <v>0</v>
      </c>
      <c r="AU56" s="120">
        <v>0</v>
      </c>
      <c r="AV56" s="120">
        <f>ROUND(SUM(AX56:AY56),2)</f>
        <v>0</v>
      </c>
      <c r="AW56" s="121">
        <f>'SO 101 - 001.01 - Hlavní ...'!T90</f>
        <v>0</v>
      </c>
      <c r="AX56" s="120">
        <f>'SO 101 - 001.01 - Hlavní ...'!K35</f>
        <v>0</v>
      </c>
      <c r="AY56" s="120">
        <f>'SO 101 - 001.01 - Hlavní ...'!K36</f>
        <v>0</v>
      </c>
      <c r="AZ56" s="120">
        <f>'SO 101 - 001.01 - Hlavní ...'!K37</f>
        <v>0</v>
      </c>
      <c r="BA56" s="120">
        <f>'SO 101 - 001.01 - Hlavní ...'!K38</f>
        <v>0</v>
      </c>
      <c r="BB56" s="120">
        <f>'SO 101 - 001.01 - Hlavní ...'!F35</f>
        <v>0</v>
      </c>
      <c r="BC56" s="120">
        <f>'SO 101 - 001.01 - Hlavní ...'!F36</f>
        <v>0</v>
      </c>
      <c r="BD56" s="120">
        <f>'SO 101 - 001.01 - Hlavní ...'!F37</f>
        <v>0</v>
      </c>
      <c r="BE56" s="120">
        <f>'SO 101 - 001.01 - Hlavní ...'!F38</f>
        <v>0</v>
      </c>
      <c r="BF56" s="122">
        <f>'SO 101 - 001.01 - Hlavní ...'!F39</f>
        <v>0</v>
      </c>
      <c r="BG56" s="7"/>
      <c r="BT56" s="123" t="s">
        <v>81</v>
      </c>
      <c r="BV56" s="123" t="s">
        <v>77</v>
      </c>
      <c r="BW56" s="123" t="s">
        <v>85</v>
      </c>
      <c r="BX56" s="123" t="s">
        <v>6</v>
      </c>
      <c r="CL56" s="123" t="s">
        <v>20</v>
      </c>
      <c r="CM56" s="123" t="s">
        <v>86</v>
      </c>
    </row>
    <row r="57" spans="1:91" s="7" customFormat="1" ht="37.5" customHeight="1">
      <c r="A57" s="111" t="s">
        <v>79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101 - 005.03 - Výsadba C5'!K32</f>
        <v>0</v>
      </c>
      <c r="AH57" s="115"/>
      <c r="AI57" s="115"/>
      <c r="AJ57" s="115"/>
      <c r="AK57" s="115"/>
      <c r="AL57" s="115"/>
      <c r="AM57" s="115"/>
      <c r="AN57" s="116">
        <f>SUM(AG57,AV57)</f>
        <v>0</v>
      </c>
      <c r="AO57" s="115"/>
      <c r="AP57" s="115"/>
      <c r="AQ57" s="117" t="s">
        <v>80</v>
      </c>
      <c r="AR57" s="118"/>
      <c r="AS57" s="119">
        <f>'SO 101 - 005.03 - Výsadba C5'!K30</f>
        <v>0</v>
      </c>
      <c r="AT57" s="120">
        <f>'SO 101 - 005.03 - Výsadba C5'!K31</f>
        <v>0</v>
      </c>
      <c r="AU57" s="120">
        <v>0</v>
      </c>
      <c r="AV57" s="120">
        <f>ROUND(SUM(AX57:AY57),2)</f>
        <v>0</v>
      </c>
      <c r="AW57" s="121">
        <f>'SO 101 - 005.03 - Výsadba C5'!T83</f>
        <v>0</v>
      </c>
      <c r="AX57" s="120">
        <f>'SO 101 - 005.03 - Výsadba C5'!K35</f>
        <v>0</v>
      </c>
      <c r="AY57" s="120">
        <f>'SO 101 - 005.03 - Výsadba C5'!K36</f>
        <v>0</v>
      </c>
      <c r="AZ57" s="120">
        <f>'SO 101 - 005.03 - Výsadba C5'!K37</f>
        <v>0</v>
      </c>
      <c r="BA57" s="120">
        <f>'SO 101 - 005.03 - Výsadba C5'!K38</f>
        <v>0</v>
      </c>
      <c r="BB57" s="120">
        <f>'SO 101 - 005.03 - Výsadba C5'!F35</f>
        <v>0</v>
      </c>
      <c r="BC57" s="120">
        <f>'SO 101 - 005.03 - Výsadba C5'!F36</f>
        <v>0</v>
      </c>
      <c r="BD57" s="120">
        <f>'SO 101 - 005.03 - Výsadba C5'!F37</f>
        <v>0</v>
      </c>
      <c r="BE57" s="120">
        <f>'SO 101 - 005.03 - Výsadba C5'!F38</f>
        <v>0</v>
      </c>
      <c r="BF57" s="122">
        <f>'SO 101 - 005.03 - Výsadba C5'!F39</f>
        <v>0</v>
      </c>
      <c r="BG57" s="7"/>
      <c r="BT57" s="123" t="s">
        <v>81</v>
      </c>
      <c r="BV57" s="123" t="s">
        <v>77</v>
      </c>
      <c r="BW57" s="123" t="s">
        <v>89</v>
      </c>
      <c r="BX57" s="123" t="s">
        <v>6</v>
      </c>
      <c r="CL57" s="123" t="s">
        <v>20</v>
      </c>
      <c r="CM57" s="123" t="s">
        <v>86</v>
      </c>
    </row>
    <row r="58" spans="1:91" s="7" customFormat="1" ht="50.25" customHeight="1">
      <c r="A58" s="111" t="s">
        <v>79</v>
      </c>
      <c r="B58" s="112"/>
      <c r="C58" s="113"/>
      <c r="D58" s="114" t="s">
        <v>90</v>
      </c>
      <c r="E58" s="114"/>
      <c r="F58" s="114"/>
      <c r="G58" s="114"/>
      <c r="H58" s="114"/>
      <c r="I58" s="115"/>
      <c r="J58" s="114" t="s">
        <v>91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101_01 - 005.03 - Výsa...'!K32</f>
        <v>0</v>
      </c>
      <c r="AH58" s="115"/>
      <c r="AI58" s="115"/>
      <c r="AJ58" s="115"/>
      <c r="AK58" s="115"/>
      <c r="AL58" s="115"/>
      <c r="AM58" s="115"/>
      <c r="AN58" s="116">
        <f>SUM(AG58,AV58)</f>
        <v>0</v>
      </c>
      <c r="AO58" s="115"/>
      <c r="AP58" s="115"/>
      <c r="AQ58" s="117" t="s">
        <v>80</v>
      </c>
      <c r="AR58" s="118"/>
      <c r="AS58" s="119">
        <f>'SO 101_01 - 005.03 - Výsa...'!K30</f>
        <v>0</v>
      </c>
      <c r="AT58" s="120">
        <f>'SO 101_01 - 005.03 - Výsa...'!K31</f>
        <v>0</v>
      </c>
      <c r="AU58" s="120">
        <v>0</v>
      </c>
      <c r="AV58" s="120">
        <f>ROUND(SUM(AX58:AY58),2)</f>
        <v>0</v>
      </c>
      <c r="AW58" s="121">
        <f>'SO 101_01 - 005.03 - Výsa...'!T83</f>
        <v>0</v>
      </c>
      <c r="AX58" s="120">
        <f>'SO 101_01 - 005.03 - Výsa...'!K35</f>
        <v>0</v>
      </c>
      <c r="AY58" s="120">
        <f>'SO 101_01 - 005.03 - Výsa...'!K36</f>
        <v>0</v>
      </c>
      <c r="AZ58" s="120">
        <f>'SO 101_01 - 005.03 - Výsa...'!K37</f>
        <v>0</v>
      </c>
      <c r="BA58" s="120">
        <f>'SO 101_01 - 005.03 - Výsa...'!K38</f>
        <v>0</v>
      </c>
      <c r="BB58" s="120">
        <f>'SO 101_01 - 005.03 - Výsa...'!F35</f>
        <v>0</v>
      </c>
      <c r="BC58" s="120">
        <f>'SO 101_01 - 005.03 - Výsa...'!F36</f>
        <v>0</v>
      </c>
      <c r="BD58" s="120">
        <f>'SO 101_01 - 005.03 - Výsa...'!F37</f>
        <v>0</v>
      </c>
      <c r="BE58" s="120">
        <f>'SO 101_01 - 005.03 - Výsa...'!F38</f>
        <v>0</v>
      </c>
      <c r="BF58" s="122">
        <f>'SO 101_01 - 005.03 - Výsa...'!F39</f>
        <v>0</v>
      </c>
      <c r="BG58" s="7"/>
      <c r="BT58" s="123" t="s">
        <v>81</v>
      </c>
      <c r="BV58" s="123" t="s">
        <v>77</v>
      </c>
      <c r="BW58" s="123" t="s">
        <v>92</v>
      </c>
      <c r="BX58" s="123" t="s">
        <v>6</v>
      </c>
      <c r="CL58" s="123" t="s">
        <v>20</v>
      </c>
      <c r="CM58" s="123" t="s">
        <v>86</v>
      </c>
    </row>
    <row r="59" spans="1:91" s="7" customFormat="1" ht="50.25" customHeight="1">
      <c r="A59" s="111" t="s">
        <v>79</v>
      </c>
      <c r="B59" s="112"/>
      <c r="C59" s="113"/>
      <c r="D59" s="114" t="s">
        <v>93</v>
      </c>
      <c r="E59" s="114"/>
      <c r="F59" s="114"/>
      <c r="G59" s="114"/>
      <c r="H59" s="114"/>
      <c r="I59" s="115"/>
      <c r="J59" s="114" t="s">
        <v>94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101_02 - 005.03 - Výsa...'!K32</f>
        <v>0</v>
      </c>
      <c r="AH59" s="115"/>
      <c r="AI59" s="115"/>
      <c r="AJ59" s="115"/>
      <c r="AK59" s="115"/>
      <c r="AL59" s="115"/>
      <c r="AM59" s="115"/>
      <c r="AN59" s="116">
        <f>SUM(AG59,AV59)</f>
        <v>0</v>
      </c>
      <c r="AO59" s="115"/>
      <c r="AP59" s="115"/>
      <c r="AQ59" s="117" t="s">
        <v>80</v>
      </c>
      <c r="AR59" s="118"/>
      <c r="AS59" s="119">
        <f>'SO 101_02 - 005.03 - Výsa...'!K30</f>
        <v>0</v>
      </c>
      <c r="AT59" s="120">
        <f>'SO 101_02 - 005.03 - Výsa...'!K31</f>
        <v>0</v>
      </c>
      <c r="AU59" s="120">
        <v>0</v>
      </c>
      <c r="AV59" s="120">
        <f>ROUND(SUM(AX59:AY59),2)</f>
        <v>0</v>
      </c>
      <c r="AW59" s="121">
        <f>'SO 101_02 - 005.03 - Výsa...'!T83</f>
        <v>0</v>
      </c>
      <c r="AX59" s="120">
        <f>'SO 101_02 - 005.03 - Výsa...'!K35</f>
        <v>0</v>
      </c>
      <c r="AY59" s="120">
        <f>'SO 101_02 - 005.03 - Výsa...'!K36</f>
        <v>0</v>
      </c>
      <c r="AZ59" s="120">
        <f>'SO 101_02 - 005.03 - Výsa...'!K37</f>
        <v>0</v>
      </c>
      <c r="BA59" s="120">
        <f>'SO 101_02 - 005.03 - Výsa...'!K38</f>
        <v>0</v>
      </c>
      <c r="BB59" s="120">
        <f>'SO 101_02 - 005.03 - Výsa...'!F35</f>
        <v>0</v>
      </c>
      <c r="BC59" s="120">
        <f>'SO 101_02 - 005.03 - Výsa...'!F36</f>
        <v>0</v>
      </c>
      <c r="BD59" s="120">
        <f>'SO 101_02 - 005.03 - Výsa...'!F37</f>
        <v>0</v>
      </c>
      <c r="BE59" s="120">
        <f>'SO 101_02 - 005.03 - Výsa...'!F38</f>
        <v>0</v>
      </c>
      <c r="BF59" s="122">
        <f>'SO 101_02 - 005.03 - Výsa...'!F39</f>
        <v>0</v>
      </c>
      <c r="BG59" s="7"/>
      <c r="BT59" s="123" t="s">
        <v>81</v>
      </c>
      <c r="BV59" s="123" t="s">
        <v>77</v>
      </c>
      <c r="BW59" s="123" t="s">
        <v>95</v>
      </c>
      <c r="BX59" s="123" t="s">
        <v>6</v>
      </c>
      <c r="CL59" s="123" t="s">
        <v>20</v>
      </c>
      <c r="CM59" s="123" t="s">
        <v>86</v>
      </c>
    </row>
    <row r="60" spans="1:91" s="7" customFormat="1" ht="50.25" customHeight="1">
      <c r="A60" s="111" t="s">
        <v>79</v>
      </c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101_03 - 005.03 - Výsa...'!K32</f>
        <v>0</v>
      </c>
      <c r="AH60" s="115"/>
      <c r="AI60" s="115"/>
      <c r="AJ60" s="115"/>
      <c r="AK60" s="115"/>
      <c r="AL60" s="115"/>
      <c r="AM60" s="115"/>
      <c r="AN60" s="116">
        <f>SUM(AG60,AV60)</f>
        <v>0</v>
      </c>
      <c r="AO60" s="115"/>
      <c r="AP60" s="115"/>
      <c r="AQ60" s="117" t="s">
        <v>80</v>
      </c>
      <c r="AR60" s="118"/>
      <c r="AS60" s="124">
        <f>'SO 101_03 - 005.03 - Výsa...'!K30</f>
        <v>0</v>
      </c>
      <c r="AT60" s="125">
        <f>'SO 101_03 - 005.03 - Výsa...'!K31</f>
        <v>0</v>
      </c>
      <c r="AU60" s="125">
        <v>0</v>
      </c>
      <c r="AV60" s="125">
        <f>ROUND(SUM(AX60:AY60),2)</f>
        <v>0</v>
      </c>
      <c r="AW60" s="126">
        <f>'SO 101_03 - 005.03 - Výsa...'!T83</f>
        <v>0</v>
      </c>
      <c r="AX60" s="125">
        <f>'SO 101_03 - 005.03 - Výsa...'!K35</f>
        <v>0</v>
      </c>
      <c r="AY60" s="125">
        <f>'SO 101_03 - 005.03 - Výsa...'!K36</f>
        <v>0</v>
      </c>
      <c r="AZ60" s="125">
        <f>'SO 101_03 - 005.03 - Výsa...'!K37</f>
        <v>0</v>
      </c>
      <c r="BA60" s="125">
        <f>'SO 101_03 - 005.03 - Výsa...'!K38</f>
        <v>0</v>
      </c>
      <c r="BB60" s="125">
        <f>'SO 101_03 - 005.03 - Výsa...'!F35</f>
        <v>0</v>
      </c>
      <c r="BC60" s="125">
        <f>'SO 101_03 - 005.03 - Výsa...'!F36</f>
        <v>0</v>
      </c>
      <c r="BD60" s="125">
        <f>'SO 101_03 - 005.03 - Výsa...'!F37</f>
        <v>0</v>
      </c>
      <c r="BE60" s="125">
        <f>'SO 101_03 - 005.03 - Výsa...'!F38</f>
        <v>0</v>
      </c>
      <c r="BF60" s="127">
        <f>'SO 101_03 - 005.03 - Výsa...'!F39</f>
        <v>0</v>
      </c>
      <c r="BG60" s="7"/>
      <c r="BT60" s="123" t="s">
        <v>81</v>
      </c>
      <c r="BV60" s="123" t="s">
        <v>77</v>
      </c>
      <c r="BW60" s="123" t="s">
        <v>98</v>
      </c>
      <c r="BX60" s="123" t="s">
        <v>6</v>
      </c>
      <c r="CL60" s="123" t="s">
        <v>20</v>
      </c>
      <c r="CM60" s="123" t="s">
        <v>86</v>
      </c>
    </row>
    <row r="61" spans="1:59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</row>
    <row r="62" spans="1:59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55" location="'130-2017 - Realizace SZ K...'!C2" display="/"/>
    <hyperlink ref="A56" location="'SO 101 - 001.01 - Hlavní ...'!C2" display="/"/>
    <hyperlink ref="A57" location="'SO 101 - 005.03 - Výsadba C5'!C2" display="/"/>
    <hyperlink ref="A58" location="'SO 101_01 - 005.03 - Výsa...'!C2" display="/"/>
    <hyperlink ref="A59" location="'SO 101_02 - 005.03 - Výsa...'!C2" display="/"/>
    <hyperlink ref="A60" location="'SO 101_03 - 005.03 - Výs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38"/>
      <c r="B6" s="44"/>
      <c r="C6" s="38"/>
      <c r="D6" s="132" t="s">
        <v>17</v>
      </c>
      <c r="E6" s="38"/>
      <c r="F6" s="38"/>
      <c r="G6" s="38"/>
      <c r="H6" s="38"/>
      <c r="I6" s="38"/>
      <c r="J6" s="38"/>
      <c r="K6" s="38"/>
      <c r="L6" s="38"/>
      <c r="M6" s="13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4" t="s">
        <v>18</v>
      </c>
      <c r="F7" s="38"/>
      <c r="G7" s="38"/>
      <c r="H7" s="38"/>
      <c r="I7" s="38"/>
      <c r="J7" s="38"/>
      <c r="K7" s="38"/>
      <c r="L7" s="38"/>
      <c r="M7" s="13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2" t="s">
        <v>19</v>
      </c>
      <c r="E9" s="38"/>
      <c r="F9" s="135" t="s">
        <v>20</v>
      </c>
      <c r="G9" s="38"/>
      <c r="H9" s="38"/>
      <c r="I9" s="132" t="s">
        <v>21</v>
      </c>
      <c r="J9" s="135" t="s">
        <v>20</v>
      </c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2" t="s">
        <v>22</v>
      </c>
      <c r="E10" s="38"/>
      <c r="F10" s="135" t="s">
        <v>23</v>
      </c>
      <c r="G10" s="38"/>
      <c r="H10" s="38"/>
      <c r="I10" s="132" t="s">
        <v>24</v>
      </c>
      <c r="J10" s="136" t="str">
        <f>'Rekapitulace stavby'!AN8</f>
        <v>8. 10. 2021</v>
      </c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26</v>
      </c>
      <c r="E12" s="38"/>
      <c r="F12" s="38"/>
      <c r="G12" s="38"/>
      <c r="H12" s="38"/>
      <c r="I12" s="132" t="s">
        <v>27</v>
      </c>
      <c r="J12" s="135" t="s">
        <v>28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5" t="s">
        <v>29</v>
      </c>
      <c r="F13" s="38"/>
      <c r="G13" s="38"/>
      <c r="H13" s="38"/>
      <c r="I13" s="132" t="s">
        <v>30</v>
      </c>
      <c r="J13" s="135" t="s">
        <v>20</v>
      </c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2" t="s">
        <v>31</v>
      </c>
      <c r="E15" s="38"/>
      <c r="F15" s="38"/>
      <c r="G15" s="38"/>
      <c r="H15" s="38"/>
      <c r="I15" s="132" t="s">
        <v>27</v>
      </c>
      <c r="J15" s="33" t="str">
        <f>'Rekapitulace stavby'!AN13</f>
        <v>Vyplň údaj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5"/>
      <c r="G16" s="135"/>
      <c r="H16" s="135"/>
      <c r="I16" s="132" t="s">
        <v>30</v>
      </c>
      <c r="J16" s="33" t="str">
        <f>'Rekapitulace stavby'!AN14</f>
        <v>Vyplň údaj</v>
      </c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2" t="s">
        <v>33</v>
      </c>
      <c r="E18" s="38"/>
      <c r="F18" s="38"/>
      <c r="G18" s="38"/>
      <c r="H18" s="38"/>
      <c r="I18" s="132" t="s">
        <v>27</v>
      </c>
      <c r="J18" s="135" t="s">
        <v>34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5" t="s">
        <v>35</v>
      </c>
      <c r="F19" s="38"/>
      <c r="G19" s="38"/>
      <c r="H19" s="38"/>
      <c r="I19" s="132" t="s">
        <v>30</v>
      </c>
      <c r="J19" s="135" t="s">
        <v>36</v>
      </c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2" t="s">
        <v>37</v>
      </c>
      <c r="E21" s="38"/>
      <c r="F21" s="38"/>
      <c r="G21" s="38"/>
      <c r="H21" s="38"/>
      <c r="I21" s="132" t="s">
        <v>27</v>
      </c>
      <c r="J21" s="135" t="s">
        <v>34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5" t="s">
        <v>35</v>
      </c>
      <c r="F22" s="38"/>
      <c r="G22" s="38"/>
      <c r="H22" s="38"/>
      <c r="I22" s="132" t="s">
        <v>30</v>
      </c>
      <c r="J22" s="135" t="s">
        <v>36</v>
      </c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2" t="s">
        <v>38</v>
      </c>
      <c r="E24" s="38"/>
      <c r="F24" s="38"/>
      <c r="G24" s="38"/>
      <c r="H24" s="38"/>
      <c r="I24" s="38"/>
      <c r="J24" s="38"/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71.25" customHeight="1">
      <c r="A25" s="137"/>
      <c r="B25" s="138"/>
      <c r="C25" s="137"/>
      <c r="D25" s="137"/>
      <c r="E25" s="139" t="s">
        <v>39</v>
      </c>
      <c r="F25" s="139"/>
      <c r="G25" s="139"/>
      <c r="H25" s="139"/>
      <c r="I25" s="137"/>
      <c r="J25" s="137"/>
      <c r="K25" s="137"/>
      <c r="L25" s="137"/>
      <c r="M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1"/>
      <c r="E27" s="141"/>
      <c r="F27" s="141"/>
      <c r="G27" s="141"/>
      <c r="H27" s="141"/>
      <c r="I27" s="141"/>
      <c r="J27" s="141"/>
      <c r="K27" s="141"/>
      <c r="L27" s="141"/>
      <c r="M27" s="13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>
      <c r="A28" s="38"/>
      <c r="B28" s="44"/>
      <c r="C28" s="38"/>
      <c r="D28" s="38"/>
      <c r="E28" s="132" t="s">
        <v>100</v>
      </c>
      <c r="F28" s="38"/>
      <c r="G28" s="38"/>
      <c r="H28" s="38"/>
      <c r="I28" s="38"/>
      <c r="J28" s="38"/>
      <c r="K28" s="142">
        <f>I57</f>
        <v>0</v>
      </c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2">
      <c r="A29" s="38"/>
      <c r="B29" s="44"/>
      <c r="C29" s="38"/>
      <c r="D29" s="38"/>
      <c r="E29" s="132" t="s">
        <v>101</v>
      </c>
      <c r="F29" s="38"/>
      <c r="G29" s="38"/>
      <c r="H29" s="38"/>
      <c r="I29" s="38"/>
      <c r="J29" s="38"/>
      <c r="K29" s="142">
        <f>J57</f>
        <v>0</v>
      </c>
      <c r="L29" s="38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38"/>
      <c r="K30" s="144">
        <f>ROUND(K80,2)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1"/>
      <c r="E31" s="141"/>
      <c r="F31" s="141"/>
      <c r="G31" s="141"/>
      <c r="H31" s="141"/>
      <c r="I31" s="141"/>
      <c r="J31" s="141"/>
      <c r="K31" s="141"/>
      <c r="L31" s="141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38"/>
      <c r="K32" s="145" t="s">
        <v>43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2">
        <f>ROUND((SUM(BE80:BE123)),2)</f>
        <v>0</v>
      </c>
      <c r="G33" s="38"/>
      <c r="H33" s="38"/>
      <c r="I33" s="147">
        <v>0.21</v>
      </c>
      <c r="J33" s="38"/>
      <c r="K33" s="142">
        <f>ROUND(((SUM(BE80:BE123))*I33),2)</f>
        <v>0</v>
      </c>
      <c r="L33" s="38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2">
        <f>ROUND((SUM(BF80:BF123)),2)</f>
        <v>0</v>
      </c>
      <c r="G34" s="38"/>
      <c r="H34" s="38"/>
      <c r="I34" s="147">
        <v>0.15</v>
      </c>
      <c r="J34" s="38"/>
      <c r="K34" s="142">
        <f>ROUND(((SUM(BF80:BF123))*I34),2)</f>
        <v>0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2">
        <f>ROUND((SUM(BG80:BG123)),2)</f>
        <v>0</v>
      </c>
      <c r="G35" s="38"/>
      <c r="H35" s="38"/>
      <c r="I35" s="147">
        <v>0.21</v>
      </c>
      <c r="J35" s="38"/>
      <c r="K35" s="142">
        <f>0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2">
        <f>ROUND((SUM(BH80:BH123)),2)</f>
        <v>0</v>
      </c>
      <c r="G36" s="38"/>
      <c r="H36" s="38"/>
      <c r="I36" s="147">
        <v>0.15</v>
      </c>
      <c r="J36" s="38"/>
      <c r="K36" s="142">
        <f>0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2">
        <f>ROUND((SUM(BI80:BI123)),2)</f>
        <v>0</v>
      </c>
      <c r="G37" s="38"/>
      <c r="H37" s="38"/>
      <c r="I37" s="147">
        <v>0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8"/>
      <c r="D39" s="149" t="s">
        <v>50</v>
      </c>
      <c r="E39" s="150"/>
      <c r="F39" s="150"/>
      <c r="G39" s="151" t="s">
        <v>51</v>
      </c>
      <c r="H39" s="152" t="s">
        <v>52</v>
      </c>
      <c r="I39" s="150"/>
      <c r="J39" s="150"/>
      <c r="K39" s="153">
        <f>SUM(K30:K37)</f>
        <v>0</v>
      </c>
      <c r="L39" s="154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3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102</v>
      </c>
      <c r="D45" s="40"/>
      <c r="E45" s="40"/>
      <c r="F45" s="40"/>
      <c r="G45" s="40"/>
      <c r="H45" s="40"/>
      <c r="I45" s="40"/>
      <c r="J45" s="40"/>
      <c r="K45" s="40"/>
      <c r="L45" s="40"/>
      <c r="M45" s="133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69" t="str">
        <f>E7</f>
        <v>Realizace SZ Košatka n. O. - polní cesta C5 (2. část)</v>
      </c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2" customHeight="1">
      <c r="A50" s="38"/>
      <c r="B50" s="39"/>
      <c r="C50" s="32" t="s">
        <v>22</v>
      </c>
      <c r="D50" s="40"/>
      <c r="E50" s="40"/>
      <c r="F50" s="27" t="str">
        <f>F10</f>
        <v>Obec Stará Ves nad Ondřejnicí</v>
      </c>
      <c r="G50" s="40"/>
      <c r="H50" s="40"/>
      <c r="I50" s="32" t="s">
        <v>24</v>
      </c>
      <c r="J50" s="72" t="str">
        <f>IF(J10="","",J10)</f>
        <v>8. 10. 2021</v>
      </c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25.65" customHeight="1">
      <c r="A52" s="38"/>
      <c r="B52" s="39"/>
      <c r="C52" s="32" t="s">
        <v>26</v>
      </c>
      <c r="D52" s="40"/>
      <c r="E52" s="40"/>
      <c r="F52" s="27" t="str">
        <f>E13</f>
        <v>ČR-SPÚ, KPÚ pro MS kraj, Pobočka Frýdek-Místek</v>
      </c>
      <c r="G52" s="40"/>
      <c r="H52" s="40"/>
      <c r="I52" s="32" t="s">
        <v>33</v>
      </c>
      <c r="J52" s="36" t="str">
        <f>E19</f>
        <v>GEOCENTRUM, spol. s r. o.</v>
      </c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5.65" customHeight="1">
      <c r="A53" s="38"/>
      <c r="B53" s="39"/>
      <c r="C53" s="32" t="s">
        <v>31</v>
      </c>
      <c r="D53" s="40"/>
      <c r="E53" s="40"/>
      <c r="F53" s="27" t="str">
        <f>IF(E16="","",E16)</f>
        <v>Vyplň údaj</v>
      </c>
      <c r="G53" s="40"/>
      <c r="H53" s="40"/>
      <c r="I53" s="32" t="s">
        <v>37</v>
      </c>
      <c r="J53" s="36" t="str">
        <f>E22</f>
        <v>GEOCENTRUM, spol. s r. o.</v>
      </c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9.25" customHeight="1">
      <c r="A55" s="38"/>
      <c r="B55" s="39"/>
      <c r="C55" s="159" t="s">
        <v>103</v>
      </c>
      <c r="D55" s="160"/>
      <c r="E55" s="160"/>
      <c r="F55" s="160"/>
      <c r="G55" s="160"/>
      <c r="H55" s="160"/>
      <c r="I55" s="161" t="s">
        <v>104</v>
      </c>
      <c r="J55" s="161" t="s">
        <v>105</v>
      </c>
      <c r="K55" s="161" t="s">
        <v>106</v>
      </c>
      <c r="L55" s="16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47" s="2" customFormat="1" ht="22.8" customHeight="1">
      <c r="A57" s="38"/>
      <c r="B57" s="39"/>
      <c r="C57" s="162" t="s">
        <v>74</v>
      </c>
      <c r="D57" s="40"/>
      <c r="E57" s="40"/>
      <c r="F57" s="40"/>
      <c r="G57" s="40"/>
      <c r="H57" s="40"/>
      <c r="I57" s="102">
        <f>Q80</f>
        <v>0</v>
      </c>
      <c r="J57" s="102">
        <f>R80</f>
        <v>0</v>
      </c>
      <c r="K57" s="102">
        <f>K80</f>
        <v>0</v>
      </c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U57" s="17" t="s">
        <v>107</v>
      </c>
    </row>
    <row r="58" spans="1:31" s="9" customFormat="1" ht="24.95" customHeight="1">
      <c r="A58" s="9"/>
      <c r="B58" s="163"/>
      <c r="C58" s="164"/>
      <c r="D58" s="165" t="s">
        <v>108</v>
      </c>
      <c r="E58" s="166"/>
      <c r="F58" s="166"/>
      <c r="G58" s="166"/>
      <c r="H58" s="166"/>
      <c r="I58" s="167">
        <f>Q81</f>
        <v>0</v>
      </c>
      <c r="J58" s="167">
        <f>R81</f>
        <v>0</v>
      </c>
      <c r="K58" s="167">
        <f>K81</f>
        <v>0</v>
      </c>
      <c r="L58" s="164"/>
      <c r="M58" s="168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9"/>
      <c r="C59" s="170"/>
      <c r="D59" s="171" t="s">
        <v>109</v>
      </c>
      <c r="E59" s="172"/>
      <c r="F59" s="172"/>
      <c r="G59" s="172"/>
      <c r="H59" s="172"/>
      <c r="I59" s="173">
        <f>Q82</f>
        <v>0</v>
      </c>
      <c r="J59" s="173">
        <f>R82</f>
        <v>0</v>
      </c>
      <c r="K59" s="173">
        <f>K82</f>
        <v>0</v>
      </c>
      <c r="L59" s="170"/>
      <c r="M59" s="17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9"/>
      <c r="C60" s="170"/>
      <c r="D60" s="171" t="s">
        <v>110</v>
      </c>
      <c r="E60" s="172"/>
      <c r="F60" s="172"/>
      <c r="G60" s="172"/>
      <c r="H60" s="172"/>
      <c r="I60" s="173">
        <f>Q101</f>
        <v>0</v>
      </c>
      <c r="J60" s="173">
        <f>R101</f>
        <v>0</v>
      </c>
      <c r="K60" s="173">
        <f>K101</f>
        <v>0</v>
      </c>
      <c r="L60" s="170"/>
      <c r="M60" s="17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9"/>
      <c r="C61" s="170"/>
      <c r="D61" s="171" t="s">
        <v>111</v>
      </c>
      <c r="E61" s="172"/>
      <c r="F61" s="172"/>
      <c r="G61" s="172"/>
      <c r="H61" s="172"/>
      <c r="I61" s="173">
        <f>Q114</f>
        <v>0</v>
      </c>
      <c r="J61" s="173">
        <f>R114</f>
        <v>0</v>
      </c>
      <c r="K61" s="173">
        <f>K114</f>
        <v>0</v>
      </c>
      <c r="L61" s="170"/>
      <c r="M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112</v>
      </c>
      <c r="E62" s="172"/>
      <c r="F62" s="172"/>
      <c r="G62" s="172"/>
      <c r="H62" s="172"/>
      <c r="I62" s="173">
        <f>Q121</f>
        <v>0</v>
      </c>
      <c r="J62" s="173">
        <f>R121</f>
        <v>0</v>
      </c>
      <c r="K62" s="173">
        <f>K121</f>
        <v>0</v>
      </c>
      <c r="L62" s="170"/>
      <c r="M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33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33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113</v>
      </c>
      <c r="D69" s="40"/>
      <c r="E69" s="40"/>
      <c r="F69" s="40"/>
      <c r="G69" s="40"/>
      <c r="H69" s="40"/>
      <c r="I69" s="40"/>
      <c r="J69" s="40"/>
      <c r="K69" s="40"/>
      <c r="L69" s="40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17</v>
      </c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E7</f>
        <v>Realizace SZ Košatka n. O. - polní cesta C5 (2. část)</v>
      </c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</v>
      </c>
      <c r="D74" s="40"/>
      <c r="E74" s="40"/>
      <c r="F74" s="27" t="str">
        <f>F10</f>
        <v>Obec Stará Ves nad Ondřejnicí</v>
      </c>
      <c r="G74" s="40"/>
      <c r="H74" s="40"/>
      <c r="I74" s="32" t="s">
        <v>24</v>
      </c>
      <c r="J74" s="72" t="str">
        <f>IF(J10="","",J10)</f>
        <v>8. 10. 2021</v>
      </c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5.65" customHeight="1">
      <c r="A76" s="38"/>
      <c r="B76" s="39"/>
      <c r="C76" s="32" t="s">
        <v>26</v>
      </c>
      <c r="D76" s="40"/>
      <c r="E76" s="40"/>
      <c r="F76" s="27" t="str">
        <f>E13</f>
        <v>ČR-SPÚ, KPÚ pro MS kraj, Pobočka Frýdek-Místek</v>
      </c>
      <c r="G76" s="40"/>
      <c r="H76" s="40"/>
      <c r="I76" s="32" t="s">
        <v>33</v>
      </c>
      <c r="J76" s="36" t="str">
        <f>E19</f>
        <v>GEOCENTRUM, spol. s r. o.</v>
      </c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31</v>
      </c>
      <c r="D77" s="40"/>
      <c r="E77" s="40"/>
      <c r="F77" s="27" t="str">
        <f>IF(E16="","",E16)</f>
        <v>Vyplň údaj</v>
      </c>
      <c r="G77" s="40"/>
      <c r="H77" s="40"/>
      <c r="I77" s="32" t="s">
        <v>37</v>
      </c>
      <c r="J77" s="36" t="str">
        <f>E22</f>
        <v>GEOCENTRUM, spol. s r. o.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1" customFormat="1" ht="29.25" customHeight="1">
      <c r="A79" s="175"/>
      <c r="B79" s="176"/>
      <c r="C79" s="177" t="s">
        <v>114</v>
      </c>
      <c r="D79" s="178" t="s">
        <v>59</v>
      </c>
      <c r="E79" s="178" t="s">
        <v>55</v>
      </c>
      <c r="F79" s="178" t="s">
        <v>56</v>
      </c>
      <c r="G79" s="178" t="s">
        <v>115</v>
      </c>
      <c r="H79" s="178" t="s">
        <v>116</v>
      </c>
      <c r="I79" s="178" t="s">
        <v>117</v>
      </c>
      <c r="J79" s="178" t="s">
        <v>118</v>
      </c>
      <c r="K79" s="178" t="s">
        <v>106</v>
      </c>
      <c r="L79" s="179" t="s">
        <v>119</v>
      </c>
      <c r="M79" s="180"/>
      <c r="N79" s="92" t="s">
        <v>20</v>
      </c>
      <c r="O79" s="93" t="s">
        <v>44</v>
      </c>
      <c r="P79" s="93" t="s">
        <v>120</v>
      </c>
      <c r="Q79" s="93" t="s">
        <v>121</v>
      </c>
      <c r="R79" s="93" t="s">
        <v>122</v>
      </c>
      <c r="S79" s="93" t="s">
        <v>123</v>
      </c>
      <c r="T79" s="93" t="s">
        <v>124</v>
      </c>
      <c r="U79" s="93" t="s">
        <v>125</v>
      </c>
      <c r="V79" s="93" t="s">
        <v>126</v>
      </c>
      <c r="W79" s="93" t="s">
        <v>127</v>
      </c>
      <c r="X79" s="94" t="s">
        <v>128</v>
      </c>
      <c r="Y79" s="175"/>
      <c r="Z79" s="175"/>
      <c r="AA79" s="175"/>
      <c r="AB79" s="175"/>
      <c r="AC79" s="175"/>
      <c r="AD79" s="175"/>
      <c r="AE79" s="175"/>
    </row>
    <row r="80" spans="1:63" s="2" customFormat="1" ht="22.8" customHeight="1">
      <c r="A80" s="38"/>
      <c r="B80" s="39"/>
      <c r="C80" s="99" t="s">
        <v>129</v>
      </c>
      <c r="D80" s="40"/>
      <c r="E80" s="40"/>
      <c r="F80" s="40"/>
      <c r="G80" s="40"/>
      <c r="H80" s="40"/>
      <c r="I80" s="40"/>
      <c r="J80" s="40"/>
      <c r="K80" s="181">
        <f>BK80</f>
        <v>0</v>
      </c>
      <c r="L80" s="40"/>
      <c r="M80" s="44"/>
      <c r="N80" s="95"/>
      <c r="O80" s="182"/>
      <c r="P80" s="96"/>
      <c r="Q80" s="183">
        <f>Q81</f>
        <v>0</v>
      </c>
      <c r="R80" s="183">
        <f>R81</f>
        <v>0</v>
      </c>
      <c r="S80" s="96"/>
      <c r="T80" s="184">
        <f>T81</f>
        <v>0</v>
      </c>
      <c r="U80" s="96"/>
      <c r="V80" s="184">
        <f>V81</f>
        <v>0</v>
      </c>
      <c r="W80" s="96"/>
      <c r="X80" s="185">
        <f>X81</f>
        <v>0</v>
      </c>
      <c r="Y80" s="38"/>
      <c r="Z80" s="38"/>
      <c r="AA80" s="38"/>
      <c r="AB80" s="38"/>
      <c r="AC80" s="38"/>
      <c r="AD80" s="38"/>
      <c r="AE80" s="38"/>
      <c r="AT80" s="17" t="s">
        <v>75</v>
      </c>
      <c r="AU80" s="17" t="s">
        <v>107</v>
      </c>
      <c r="BK80" s="186">
        <f>BK81</f>
        <v>0</v>
      </c>
    </row>
    <row r="81" spans="1:63" s="12" customFormat="1" ht="25.9" customHeight="1">
      <c r="A81" s="12"/>
      <c r="B81" s="187"/>
      <c r="C81" s="188"/>
      <c r="D81" s="189" t="s">
        <v>75</v>
      </c>
      <c r="E81" s="190" t="s">
        <v>130</v>
      </c>
      <c r="F81" s="190" t="s">
        <v>131</v>
      </c>
      <c r="G81" s="188"/>
      <c r="H81" s="188"/>
      <c r="I81" s="191"/>
      <c r="J81" s="191"/>
      <c r="K81" s="192">
        <f>BK81</f>
        <v>0</v>
      </c>
      <c r="L81" s="188"/>
      <c r="M81" s="193"/>
      <c r="N81" s="194"/>
      <c r="O81" s="195"/>
      <c r="P81" s="195"/>
      <c r="Q81" s="196">
        <f>Q82+Q101+Q114+Q121</f>
        <v>0</v>
      </c>
      <c r="R81" s="196">
        <f>R82+R101+R114+R121</f>
        <v>0</v>
      </c>
      <c r="S81" s="195"/>
      <c r="T81" s="197">
        <f>T82+T101+T114+T121</f>
        <v>0</v>
      </c>
      <c r="U81" s="195"/>
      <c r="V81" s="197">
        <f>V82+V101+V114+V121</f>
        <v>0</v>
      </c>
      <c r="W81" s="195"/>
      <c r="X81" s="198">
        <f>X82+X101+X114+X121</f>
        <v>0</v>
      </c>
      <c r="Y81" s="12"/>
      <c r="Z81" s="12"/>
      <c r="AA81" s="12"/>
      <c r="AB81" s="12"/>
      <c r="AC81" s="12"/>
      <c r="AD81" s="12"/>
      <c r="AE81" s="12"/>
      <c r="AR81" s="199" t="s">
        <v>132</v>
      </c>
      <c r="AT81" s="200" t="s">
        <v>75</v>
      </c>
      <c r="AU81" s="200" t="s">
        <v>76</v>
      </c>
      <c r="AY81" s="199" t="s">
        <v>133</v>
      </c>
      <c r="BK81" s="201">
        <f>BK82+BK101+BK114+BK121</f>
        <v>0</v>
      </c>
    </row>
    <row r="82" spans="1:63" s="12" customFormat="1" ht="22.8" customHeight="1">
      <c r="A82" s="12"/>
      <c r="B82" s="187"/>
      <c r="C82" s="188"/>
      <c r="D82" s="189" t="s">
        <v>75</v>
      </c>
      <c r="E82" s="202" t="s">
        <v>134</v>
      </c>
      <c r="F82" s="202" t="s">
        <v>135</v>
      </c>
      <c r="G82" s="188"/>
      <c r="H82" s="188"/>
      <c r="I82" s="191"/>
      <c r="J82" s="191"/>
      <c r="K82" s="203">
        <f>BK82</f>
        <v>0</v>
      </c>
      <c r="L82" s="188"/>
      <c r="M82" s="193"/>
      <c r="N82" s="194"/>
      <c r="O82" s="195"/>
      <c r="P82" s="195"/>
      <c r="Q82" s="196">
        <f>SUM(Q83:Q100)</f>
        <v>0</v>
      </c>
      <c r="R82" s="196">
        <f>SUM(R83:R100)</f>
        <v>0</v>
      </c>
      <c r="S82" s="195"/>
      <c r="T82" s="197">
        <f>SUM(T83:T100)</f>
        <v>0</v>
      </c>
      <c r="U82" s="195"/>
      <c r="V82" s="197">
        <f>SUM(V83:V100)</f>
        <v>0</v>
      </c>
      <c r="W82" s="195"/>
      <c r="X82" s="198">
        <f>SUM(X83:X100)</f>
        <v>0</v>
      </c>
      <c r="Y82" s="12"/>
      <c r="Z82" s="12"/>
      <c r="AA82" s="12"/>
      <c r="AB82" s="12"/>
      <c r="AC82" s="12"/>
      <c r="AD82" s="12"/>
      <c r="AE82" s="12"/>
      <c r="AR82" s="199" t="s">
        <v>132</v>
      </c>
      <c r="AT82" s="200" t="s">
        <v>75</v>
      </c>
      <c r="AU82" s="200" t="s">
        <v>81</v>
      </c>
      <c r="AY82" s="199" t="s">
        <v>133</v>
      </c>
      <c r="BK82" s="201">
        <f>SUM(BK83:BK100)</f>
        <v>0</v>
      </c>
    </row>
    <row r="83" spans="1:65" s="2" customFormat="1" ht="24.15" customHeight="1">
      <c r="A83" s="38"/>
      <c r="B83" s="39"/>
      <c r="C83" s="204" t="s">
        <v>81</v>
      </c>
      <c r="D83" s="204" t="s">
        <v>136</v>
      </c>
      <c r="E83" s="205" t="s">
        <v>137</v>
      </c>
      <c r="F83" s="206" t="s">
        <v>138</v>
      </c>
      <c r="G83" s="207" t="s">
        <v>139</v>
      </c>
      <c r="H83" s="208">
        <v>1</v>
      </c>
      <c r="I83" s="209"/>
      <c r="J83" s="209"/>
      <c r="K83" s="210">
        <f>ROUND(P83*H83,2)</f>
        <v>0</v>
      </c>
      <c r="L83" s="206" t="s">
        <v>140</v>
      </c>
      <c r="M83" s="44"/>
      <c r="N83" s="211" t="s">
        <v>20</v>
      </c>
      <c r="O83" s="212" t="s">
        <v>45</v>
      </c>
      <c r="P83" s="213">
        <f>I83+J83</f>
        <v>0</v>
      </c>
      <c r="Q83" s="213">
        <f>ROUND(I83*H83,2)</f>
        <v>0</v>
      </c>
      <c r="R83" s="213">
        <f>ROUND(J83*H83,2)</f>
        <v>0</v>
      </c>
      <c r="S83" s="84"/>
      <c r="T83" s="214">
        <f>S83*H83</f>
        <v>0</v>
      </c>
      <c r="U83" s="214">
        <v>0</v>
      </c>
      <c r="V83" s="214">
        <f>U83*H83</f>
        <v>0</v>
      </c>
      <c r="W83" s="214">
        <v>0</v>
      </c>
      <c r="X83" s="215">
        <f>W83*H83</f>
        <v>0</v>
      </c>
      <c r="Y83" s="38"/>
      <c r="Z83" s="38"/>
      <c r="AA83" s="38"/>
      <c r="AB83" s="38"/>
      <c r="AC83" s="38"/>
      <c r="AD83" s="38"/>
      <c r="AE83" s="38"/>
      <c r="AR83" s="216" t="s">
        <v>141</v>
      </c>
      <c r="AT83" s="216" t="s">
        <v>136</v>
      </c>
      <c r="AU83" s="216" t="s">
        <v>86</v>
      </c>
      <c r="AY83" s="17" t="s">
        <v>133</v>
      </c>
      <c r="BE83" s="217">
        <f>IF(O83="základní",K83,0)</f>
        <v>0</v>
      </c>
      <c r="BF83" s="217">
        <f>IF(O83="snížená",K83,0)</f>
        <v>0</v>
      </c>
      <c r="BG83" s="217">
        <f>IF(O83="zákl. přenesená",K83,0)</f>
        <v>0</v>
      </c>
      <c r="BH83" s="217">
        <f>IF(O83="sníž. přenesená",K83,0)</f>
        <v>0</v>
      </c>
      <c r="BI83" s="217">
        <f>IF(O83="nulová",K83,0)</f>
        <v>0</v>
      </c>
      <c r="BJ83" s="17" t="s">
        <v>81</v>
      </c>
      <c r="BK83" s="217">
        <f>ROUND(P83*H83,2)</f>
        <v>0</v>
      </c>
      <c r="BL83" s="17" t="s">
        <v>141</v>
      </c>
      <c r="BM83" s="216" t="s">
        <v>142</v>
      </c>
    </row>
    <row r="84" spans="1:51" s="13" customFormat="1" ht="12">
      <c r="A84" s="13"/>
      <c r="B84" s="218"/>
      <c r="C84" s="219"/>
      <c r="D84" s="220" t="s">
        <v>143</v>
      </c>
      <c r="E84" s="221" t="s">
        <v>20</v>
      </c>
      <c r="F84" s="222" t="s">
        <v>144</v>
      </c>
      <c r="G84" s="219"/>
      <c r="H84" s="223">
        <v>1</v>
      </c>
      <c r="I84" s="224"/>
      <c r="J84" s="224"/>
      <c r="K84" s="219"/>
      <c r="L84" s="219"/>
      <c r="M84" s="225"/>
      <c r="N84" s="226"/>
      <c r="O84" s="227"/>
      <c r="P84" s="227"/>
      <c r="Q84" s="227"/>
      <c r="R84" s="227"/>
      <c r="S84" s="227"/>
      <c r="T84" s="227"/>
      <c r="U84" s="227"/>
      <c r="V84" s="227"/>
      <c r="W84" s="227"/>
      <c r="X84" s="228"/>
      <c r="Y84" s="13"/>
      <c r="Z84" s="13"/>
      <c r="AA84" s="13"/>
      <c r="AB84" s="13"/>
      <c r="AC84" s="13"/>
      <c r="AD84" s="13"/>
      <c r="AE84" s="13"/>
      <c r="AT84" s="229" t="s">
        <v>143</v>
      </c>
      <c r="AU84" s="229" t="s">
        <v>86</v>
      </c>
      <c r="AV84" s="13" t="s">
        <v>86</v>
      </c>
      <c r="AW84" s="13" t="s">
        <v>5</v>
      </c>
      <c r="AX84" s="13" t="s">
        <v>81</v>
      </c>
      <c r="AY84" s="229" t="s">
        <v>133</v>
      </c>
    </row>
    <row r="85" spans="1:65" s="2" customFormat="1" ht="37.8" customHeight="1">
      <c r="A85" s="38"/>
      <c r="B85" s="39"/>
      <c r="C85" s="204" t="s">
        <v>86</v>
      </c>
      <c r="D85" s="204" t="s">
        <v>136</v>
      </c>
      <c r="E85" s="205" t="s">
        <v>145</v>
      </c>
      <c r="F85" s="206" t="s">
        <v>146</v>
      </c>
      <c r="G85" s="207" t="s">
        <v>139</v>
      </c>
      <c r="H85" s="208">
        <v>1</v>
      </c>
      <c r="I85" s="209"/>
      <c r="J85" s="209"/>
      <c r="K85" s="210">
        <f>ROUND(P85*H85,2)</f>
        <v>0</v>
      </c>
      <c r="L85" s="206" t="s">
        <v>147</v>
      </c>
      <c r="M85" s="44"/>
      <c r="N85" s="211" t="s">
        <v>20</v>
      </c>
      <c r="O85" s="212" t="s">
        <v>45</v>
      </c>
      <c r="P85" s="213">
        <f>I85+J85</f>
        <v>0</v>
      </c>
      <c r="Q85" s="213">
        <f>ROUND(I85*H85,2)</f>
        <v>0</v>
      </c>
      <c r="R85" s="213">
        <f>ROUND(J85*H85,2)</f>
        <v>0</v>
      </c>
      <c r="S85" s="84"/>
      <c r="T85" s="214">
        <f>S85*H85</f>
        <v>0</v>
      </c>
      <c r="U85" s="214">
        <v>0</v>
      </c>
      <c r="V85" s="214">
        <f>U85*H85</f>
        <v>0</v>
      </c>
      <c r="W85" s="214">
        <v>0</v>
      </c>
      <c r="X85" s="215">
        <f>W85*H85</f>
        <v>0</v>
      </c>
      <c r="Y85" s="38"/>
      <c r="Z85" s="38"/>
      <c r="AA85" s="38"/>
      <c r="AB85" s="38"/>
      <c r="AC85" s="38"/>
      <c r="AD85" s="38"/>
      <c r="AE85" s="38"/>
      <c r="AR85" s="216" t="s">
        <v>141</v>
      </c>
      <c r="AT85" s="216" t="s">
        <v>136</v>
      </c>
      <c r="AU85" s="216" t="s">
        <v>86</v>
      </c>
      <c r="AY85" s="17" t="s">
        <v>133</v>
      </c>
      <c r="BE85" s="217">
        <f>IF(O85="základní",K85,0)</f>
        <v>0</v>
      </c>
      <c r="BF85" s="217">
        <f>IF(O85="snížená",K85,0)</f>
        <v>0</v>
      </c>
      <c r="BG85" s="217">
        <f>IF(O85="zákl. přenesená",K85,0)</f>
        <v>0</v>
      </c>
      <c r="BH85" s="217">
        <f>IF(O85="sníž. přenesená",K85,0)</f>
        <v>0</v>
      </c>
      <c r="BI85" s="217">
        <f>IF(O85="nulová",K85,0)</f>
        <v>0</v>
      </c>
      <c r="BJ85" s="17" t="s">
        <v>81</v>
      </c>
      <c r="BK85" s="217">
        <f>ROUND(P85*H85,2)</f>
        <v>0</v>
      </c>
      <c r="BL85" s="17" t="s">
        <v>141</v>
      </c>
      <c r="BM85" s="216" t="s">
        <v>148</v>
      </c>
    </row>
    <row r="86" spans="1:51" s="13" customFormat="1" ht="12">
      <c r="A86" s="13"/>
      <c r="B86" s="218"/>
      <c r="C86" s="219"/>
      <c r="D86" s="220" t="s">
        <v>143</v>
      </c>
      <c r="E86" s="221" t="s">
        <v>20</v>
      </c>
      <c r="F86" s="222" t="s">
        <v>144</v>
      </c>
      <c r="G86" s="219"/>
      <c r="H86" s="223">
        <v>1</v>
      </c>
      <c r="I86" s="224"/>
      <c r="J86" s="224"/>
      <c r="K86" s="219"/>
      <c r="L86" s="219"/>
      <c r="M86" s="225"/>
      <c r="N86" s="226"/>
      <c r="O86" s="227"/>
      <c r="P86" s="227"/>
      <c r="Q86" s="227"/>
      <c r="R86" s="227"/>
      <c r="S86" s="227"/>
      <c r="T86" s="227"/>
      <c r="U86" s="227"/>
      <c r="V86" s="227"/>
      <c r="W86" s="227"/>
      <c r="X86" s="228"/>
      <c r="Y86" s="13"/>
      <c r="Z86" s="13"/>
      <c r="AA86" s="13"/>
      <c r="AB86" s="13"/>
      <c r="AC86" s="13"/>
      <c r="AD86" s="13"/>
      <c r="AE86" s="13"/>
      <c r="AT86" s="229" t="s">
        <v>143</v>
      </c>
      <c r="AU86" s="229" t="s">
        <v>86</v>
      </c>
      <c r="AV86" s="13" t="s">
        <v>86</v>
      </c>
      <c r="AW86" s="13" t="s">
        <v>5</v>
      </c>
      <c r="AX86" s="13" t="s">
        <v>81</v>
      </c>
      <c r="AY86" s="229" t="s">
        <v>133</v>
      </c>
    </row>
    <row r="87" spans="1:65" s="2" customFormat="1" ht="33" customHeight="1">
      <c r="A87" s="38"/>
      <c r="B87" s="39"/>
      <c r="C87" s="204" t="s">
        <v>149</v>
      </c>
      <c r="D87" s="204" t="s">
        <v>136</v>
      </c>
      <c r="E87" s="205" t="s">
        <v>150</v>
      </c>
      <c r="F87" s="206" t="s">
        <v>151</v>
      </c>
      <c r="G87" s="207" t="s">
        <v>139</v>
      </c>
      <c r="H87" s="208">
        <v>1</v>
      </c>
      <c r="I87" s="209"/>
      <c r="J87" s="209"/>
      <c r="K87" s="210">
        <f>ROUND(P87*H87,2)</f>
        <v>0</v>
      </c>
      <c r="L87" s="206" t="s">
        <v>147</v>
      </c>
      <c r="M87" s="44"/>
      <c r="N87" s="211" t="s">
        <v>20</v>
      </c>
      <c r="O87" s="212" t="s">
        <v>45</v>
      </c>
      <c r="P87" s="213">
        <f>I87+J87</f>
        <v>0</v>
      </c>
      <c r="Q87" s="213">
        <f>ROUND(I87*H87,2)</f>
        <v>0</v>
      </c>
      <c r="R87" s="213">
        <f>ROUND(J87*H87,2)</f>
        <v>0</v>
      </c>
      <c r="S87" s="84"/>
      <c r="T87" s="214">
        <f>S87*H87</f>
        <v>0</v>
      </c>
      <c r="U87" s="214">
        <v>0</v>
      </c>
      <c r="V87" s="214">
        <f>U87*H87</f>
        <v>0</v>
      </c>
      <c r="W87" s="214">
        <v>0</v>
      </c>
      <c r="X87" s="215">
        <f>W87*H87</f>
        <v>0</v>
      </c>
      <c r="Y87" s="38"/>
      <c r="Z87" s="38"/>
      <c r="AA87" s="38"/>
      <c r="AB87" s="38"/>
      <c r="AC87" s="38"/>
      <c r="AD87" s="38"/>
      <c r="AE87" s="38"/>
      <c r="AR87" s="216" t="s">
        <v>141</v>
      </c>
      <c r="AT87" s="216" t="s">
        <v>136</v>
      </c>
      <c r="AU87" s="216" t="s">
        <v>86</v>
      </c>
      <c r="AY87" s="17" t="s">
        <v>133</v>
      </c>
      <c r="BE87" s="217">
        <f>IF(O87="základní",K87,0)</f>
        <v>0</v>
      </c>
      <c r="BF87" s="217">
        <f>IF(O87="snížená",K87,0)</f>
        <v>0</v>
      </c>
      <c r="BG87" s="217">
        <f>IF(O87="zákl. přenesená",K87,0)</f>
        <v>0</v>
      </c>
      <c r="BH87" s="217">
        <f>IF(O87="sníž. přenesená",K87,0)</f>
        <v>0</v>
      </c>
      <c r="BI87" s="217">
        <f>IF(O87="nulová",K87,0)</f>
        <v>0</v>
      </c>
      <c r="BJ87" s="17" t="s">
        <v>81</v>
      </c>
      <c r="BK87" s="217">
        <f>ROUND(P87*H87,2)</f>
        <v>0</v>
      </c>
      <c r="BL87" s="17" t="s">
        <v>141</v>
      </c>
      <c r="BM87" s="216" t="s">
        <v>152</v>
      </c>
    </row>
    <row r="88" spans="1:51" s="13" customFormat="1" ht="12">
      <c r="A88" s="13"/>
      <c r="B88" s="218"/>
      <c r="C88" s="219"/>
      <c r="D88" s="220" t="s">
        <v>143</v>
      </c>
      <c r="E88" s="221" t="s">
        <v>20</v>
      </c>
      <c r="F88" s="222" t="s">
        <v>144</v>
      </c>
      <c r="G88" s="219"/>
      <c r="H88" s="223">
        <v>1</v>
      </c>
      <c r="I88" s="224"/>
      <c r="J88" s="224"/>
      <c r="K88" s="219"/>
      <c r="L88" s="219"/>
      <c r="M88" s="225"/>
      <c r="N88" s="226"/>
      <c r="O88" s="227"/>
      <c r="P88" s="227"/>
      <c r="Q88" s="227"/>
      <c r="R88" s="227"/>
      <c r="S88" s="227"/>
      <c r="T88" s="227"/>
      <c r="U88" s="227"/>
      <c r="V88" s="227"/>
      <c r="W88" s="227"/>
      <c r="X88" s="228"/>
      <c r="Y88" s="13"/>
      <c r="Z88" s="13"/>
      <c r="AA88" s="13"/>
      <c r="AB88" s="13"/>
      <c r="AC88" s="13"/>
      <c r="AD88" s="13"/>
      <c r="AE88" s="13"/>
      <c r="AT88" s="229" t="s">
        <v>143</v>
      </c>
      <c r="AU88" s="229" t="s">
        <v>86</v>
      </c>
      <c r="AV88" s="13" t="s">
        <v>86</v>
      </c>
      <c r="AW88" s="13" t="s">
        <v>5</v>
      </c>
      <c r="AX88" s="13" t="s">
        <v>81</v>
      </c>
      <c r="AY88" s="229" t="s">
        <v>133</v>
      </c>
    </row>
    <row r="89" spans="1:65" s="2" customFormat="1" ht="24.15" customHeight="1">
      <c r="A89" s="38"/>
      <c r="B89" s="39"/>
      <c r="C89" s="204" t="s">
        <v>153</v>
      </c>
      <c r="D89" s="204" t="s">
        <v>136</v>
      </c>
      <c r="E89" s="205" t="s">
        <v>154</v>
      </c>
      <c r="F89" s="206" t="s">
        <v>155</v>
      </c>
      <c r="G89" s="207" t="s">
        <v>139</v>
      </c>
      <c r="H89" s="208">
        <v>1</v>
      </c>
      <c r="I89" s="209"/>
      <c r="J89" s="209"/>
      <c r="K89" s="210">
        <f>ROUND(P89*H89,2)</f>
        <v>0</v>
      </c>
      <c r="L89" s="206" t="s">
        <v>140</v>
      </c>
      <c r="M89" s="44"/>
      <c r="N89" s="211" t="s">
        <v>20</v>
      </c>
      <c r="O89" s="212" t="s">
        <v>45</v>
      </c>
      <c r="P89" s="213">
        <f>I89+J89</f>
        <v>0</v>
      </c>
      <c r="Q89" s="213">
        <f>ROUND(I89*H89,2)</f>
        <v>0</v>
      </c>
      <c r="R89" s="213">
        <f>ROUND(J89*H89,2)</f>
        <v>0</v>
      </c>
      <c r="S89" s="84"/>
      <c r="T89" s="214">
        <f>S89*H89</f>
        <v>0</v>
      </c>
      <c r="U89" s="214">
        <v>0</v>
      </c>
      <c r="V89" s="214">
        <f>U89*H89</f>
        <v>0</v>
      </c>
      <c r="W89" s="214">
        <v>0</v>
      </c>
      <c r="X89" s="215">
        <f>W89*H89</f>
        <v>0</v>
      </c>
      <c r="Y89" s="38"/>
      <c r="Z89" s="38"/>
      <c r="AA89" s="38"/>
      <c r="AB89" s="38"/>
      <c r="AC89" s="38"/>
      <c r="AD89" s="38"/>
      <c r="AE89" s="38"/>
      <c r="AR89" s="216" t="s">
        <v>141</v>
      </c>
      <c r="AT89" s="216" t="s">
        <v>136</v>
      </c>
      <c r="AU89" s="216" t="s">
        <v>86</v>
      </c>
      <c r="AY89" s="17" t="s">
        <v>133</v>
      </c>
      <c r="BE89" s="217">
        <f>IF(O89="základní",K89,0)</f>
        <v>0</v>
      </c>
      <c r="BF89" s="217">
        <f>IF(O89="snížená",K89,0)</f>
        <v>0</v>
      </c>
      <c r="BG89" s="217">
        <f>IF(O89="zákl. přenesená",K89,0)</f>
        <v>0</v>
      </c>
      <c r="BH89" s="217">
        <f>IF(O89="sníž. přenesená",K89,0)</f>
        <v>0</v>
      </c>
      <c r="BI89" s="217">
        <f>IF(O89="nulová",K89,0)</f>
        <v>0</v>
      </c>
      <c r="BJ89" s="17" t="s">
        <v>81</v>
      </c>
      <c r="BK89" s="217">
        <f>ROUND(P89*H89,2)</f>
        <v>0</v>
      </c>
      <c r="BL89" s="17" t="s">
        <v>141</v>
      </c>
      <c r="BM89" s="216" t="s">
        <v>156</v>
      </c>
    </row>
    <row r="90" spans="1:51" s="13" customFormat="1" ht="12">
      <c r="A90" s="13"/>
      <c r="B90" s="218"/>
      <c r="C90" s="219"/>
      <c r="D90" s="220" t="s">
        <v>143</v>
      </c>
      <c r="E90" s="221" t="s">
        <v>20</v>
      </c>
      <c r="F90" s="222" t="s">
        <v>144</v>
      </c>
      <c r="G90" s="219"/>
      <c r="H90" s="223">
        <v>1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143</v>
      </c>
      <c r="AU90" s="229" t="s">
        <v>86</v>
      </c>
      <c r="AV90" s="13" t="s">
        <v>86</v>
      </c>
      <c r="AW90" s="13" t="s">
        <v>5</v>
      </c>
      <c r="AX90" s="13" t="s">
        <v>81</v>
      </c>
      <c r="AY90" s="229" t="s">
        <v>133</v>
      </c>
    </row>
    <row r="91" spans="1:65" s="2" customFormat="1" ht="24.15" customHeight="1">
      <c r="A91" s="38"/>
      <c r="B91" s="39"/>
      <c r="C91" s="204" t="s">
        <v>132</v>
      </c>
      <c r="D91" s="204" t="s">
        <v>136</v>
      </c>
      <c r="E91" s="205" t="s">
        <v>157</v>
      </c>
      <c r="F91" s="206" t="s">
        <v>158</v>
      </c>
      <c r="G91" s="207" t="s">
        <v>139</v>
      </c>
      <c r="H91" s="208">
        <v>1</v>
      </c>
      <c r="I91" s="209"/>
      <c r="J91" s="209"/>
      <c r="K91" s="210">
        <f>ROUND(P91*H91,2)</f>
        <v>0</v>
      </c>
      <c r="L91" s="206" t="s">
        <v>140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141</v>
      </c>
      <c r="AT91" s="216" t="s">
        <v>136</v>
      </c>
      <c r="AU91" s="216" t="s">
        <v>86</v>
      </c>
      <c r="AY91" s="17" t="s">
        <v>133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141</v>
      </c>
      <c r="BM91" s="216" t="s">
        <v>159</v>
      </c>
    </row>
    <row r="92" spans="1:51" s="13" customFormat="1" ht="12">
      <c r="A92" s="13"/>
      <c r="B92" s="218"/>
      <c r="C92" s="219"/>
      <c r="D92" s="220" t="s">
        <v>143</v>
      </c>
      <c r="E92" s="221" t="s">
        <v>20</v>
      </c>
      <c r="F92" s="222" t="s">
        <v>144</v>
      </c>
      <c r="G92" s="219"/>
      <c r="H92" s="223">
        <v>1</v>
      </c>
      <c r="I92" s="224"/>
      <c r="J92" s="224"/>
      <c r="K92" s="219"/>
      <c r="L92" s="219"/>
      <c r="M92" s="225"/>
      <c r="N92" s="226"/>
      <c r="O92" s="227"/>
      <c r="P92" s="227"/>
      <c r="Q92" s="227"/>
      <c r="R92" s="227"/>
      <c r="S92" s="227"/>
      <c r="T92" s="227"/>
      <c r="U92" s="227"/>
      <c r="V92" s="227"/>
      <c r="W92" s="227"/>
      <c r="X92" s="228"/>
      <c r="Y92" s="13"/>
      <c r="Z92" s="13"/>
      <c r="AA92" s="13"/>
      <c r="AB92" s="13"/>
      <c r="AC92" s="13"/>
      <c r="AD92" s="13"/>
      <c r="AE92" s="13"/>
      <c r="AT92" s="229" t="s">
        <v>143</v>
      </c>
      <c r="AU92" s="229" t="s">
        <v>86</v>
      </c>
      <c r="AV92" s="13" t="s">
        <v>86</v>
      </c>
      <c r="AW92" s="13" t="s">
        <v>5</v>
      </c>
      <c r="AX92" s="13" t="s">
        <v>81</v>
      </c>
      <c r="AY92" s="229" t="s">
        <v>133</v>
      </c>
    </row>
    <row r="93" spans="1:65" s="2" customFormat="1" ht="24.15" customHeight="1">
      <c r="A93" s="38"/>
      <c r="B93" s="39"/>
      <c r="C93" s="204" t="s">
        <v>160</v>
      </c>
      <c r="D93" s="204" t="s">
        <v>136</v>
      </c>
      <c r="E93" s="205" t="s">
        <v>161</v>
      </c>
      <c r="F93" s="206" t="s">
        <v>162</v>
      </c>
      <c r="G93" s="207" t="s">
        <v>139</v>
      </c>
      <c r="H93" s="208">
        <v>1</v>
      </c>
      <c r="I93" s="209"/>
      <c r="J93" s="209"/>
      <c r="K93" s="210">
        <f>ROUND(P93*H93,2)</f>
        <v>0</v>
      </c>
      <c r="L93" s="206" t="s">
        <v>140</v>
      </c>
      <c r="M93" s="44"/>
      <c r="N93" s="211" t="s">
        <v>20</v>
      </c>
      <c r="O93" s="212" t="s">
        <v>45</v>
      </c>
      <c r="P93" s="213">
        <f>I93+J93</f>
        <v>0</v>
      </c>
      <c r="Q93" s="213">
        <f>ROUND(I93*H93,2)</f>
        <v>0</v>
      </c>
      <c r="R93" s="213">
        <f>ROUND(J93*H93,2)</f>
        <v>0</v>
      </c>
      <c r="S93" s="84"/>
      <c r="T93" s="214">
        <f>S93*H93</f>
        <v>0</v>
      </c>
      <c r="U93" s="214">
        <v>0</v>
      </c>
      <c r="V93" s="214">
        <f>U93*H93</f>
        <v>0</v>
      </c>
      <c r="W93" s="214">
        <v>0</v>
      </c>
      <c r="X93" s="215">
        <f>W93*H93</f>
        <v>0</v>
      </c>
      <c r="Y93" s="38"/>
      <c r="Z93" s="38"/>
      <c r="AA93" s="38"/>
      <c r="AB93" s="38"/>
      <c r="AC93" s="38"/>
      <c r="AD93" s="38"/>
      <c r="AE93" s="38"/>
      <c r="AR93" s="216" t="s">
        <v>141</v>
      </c>
      <c r="AT93" s="216" t="s">
        <v>136</v>
      </c>
      <c r="AU93" s="216" t="s">
        <v>86</v>
      </c>
      <c r="AY93" s="17" t="s">
        <v>133</v>
      </c>
      <c r="BE93" s="217">
        <f>IF(O93="základní",K93,0)</f>
        <v>0</v>
      </c>
      <c r="BF93" s="217">
        <f>IF(O93="snížená",K93,0)</f>
        <v>0</v>
      </c>
      <c r="BG93" s="217">
        <f>IF(O93="zákl. přenesená",K93,0)</f>
        <v>0</v>
      </c>
      <c r="BH93" s="217">
        <f>IF(O93="sníž. přenesená",K93,0)</f>
        <v>0</v>
      </c>
      <c r="BI93" s="217">
        <f>IF(O93="nulová",K93,0)</f>
        <v>0</v>
      </c>
      <c r="BJ93" s="17" t="s">
        <v>81</v>
      </c>
      <c r="BK93" s="217">
        <f>ROUND(P93*H93,2)</f>
        <v>0</v>
      </c>
      <c r="BL93" s="17" t="s">
        <v>141</v>
      </c>
      <c r="BM93" s="216" t="s">
        <v>163</v>
      </c>
    </row>
    <row r="94" spans="1:51" s="13" customFormat="1" ht="12">
      <c r="A94" s="13"/>
      <c r="B94" s="218"/>
      <c r="C94" s="219"/>
      <c r="D94" s="220" t="s">
        <v>143</v>
      </c>
      <c r="E94" s="221" t="s">
        <v>20</v>
      </c>
      <c r="F94" s="222" t="s">
        <v>144</v>
      </c>
      <c r="G94" s="219"/>
      <c r="H94" s="223">
        <v>1</v>
      </c>
      <c r="I94" s="224"/>
      <c r="J94" s="224"/>
      <c r="K94" s="219"/>
      <c r="L94" s="219"/>
      <c r="M94" s="225"/>
      <c r="N94" s="226"/>
      <c r="O94" s="227"/>
      <c r="P94" s="227"/>
      <c r="Q94" s="227"/>
      <c r="R94" s="227"/>
      <c r="S94" s="227"/>
      <c r="T94" s="227"/>
      <c r="U94" s="227"/>
      <c r="V94" s="227"/>
      <c r="W94" s="227"/>
      <c r="X94" s="228"/>
      <c r="Y94" s="13"/>
      <c r="Z94" s="13"/>
      <c r="AA94" s="13"/>
      <c r="AB94" s="13"/>
      <c r="AC94" s="13"/>
      <c r="AD94" s="13"/>
      <c r="AE94" s="13"/>
      <c r="AT94" s="229" t="s">
        <v>143</v>
      </c>
      <c r="AU94" s="229" t="s">
        <v>86</v>
      </c>
      <c r="AV94" s="13" t="s">
        <v>86</v>
      </c>
      <c r="AW94" s="13" t="s">
        <v>5</v>
      </c>
      <c r="AX94" s="13" t="s">
        <v>81</v>
      </c>
      <c r="AY94" s="229" t="s">
        <v>133</v>
      </c>
    </row>
    <row r="95" spans="1:65" s="2" customFormat="1" ht="24.15" customHeight="1">
      <c r="A95" s="38"/>
      <c r="B95" s="39"/>
      <c r="C95" s="204" t="s">
        <v>164</v>
      </c>
      <c r="D95" s="204" t="s">
        <v>136</v>
      </c>
      <c r="E95" s="205" t="s">
        <v>165</v>
      </c>
      <c r="F95" s="206" t="s">
        <v>166</v>
      </c>
      <c r="G95" s="207" t="s">
        <v>139</v>
      </c>
      <c r="H95" s="208">
        <v>1</v>
      </c>
      <c r="I95" s="209"/>
      <c r="J95" s="209"/>
      <c r="K95" s="210">
        <f>ROUND(P95*H95,2)</f>
        <v>0</v>
      </c>
      <c r="L95" s="206" t="s">
        <v>167</v>
      </c>
      <c r="M95" s="44"/>
      <c r="N95" s="211" t="s">
        <v>20</v>
      </c>
      <c r="O95" s="212" t="s">
        <v>45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4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8"/>
      <c r="Z95" s="38"/>
      <c r="AA95" s="38"/>
      <c r="AB95" s="38"/>
      <c r="AC95" s="38"/>
      <c r="AD95" s="38"/>
      <c r="AE95" s="38"/>
      <c r="AR95" s="216" t="s">
        <v>141</v>
      </c>
      <c r="AT95" s="216" t="s">
        <v>136</v>
      </c>
      <c r="AU95" s="216" t="s">
        <v>86</v>
      </c>
      <c r="AY95" s="17" t="s">
        <v>133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7" t="s">
        <v>81</v>
      </c>
      <c r="BK95" s="217">
        <f>ROUND(P95*H95,2)</f>
        <v>0</v>
      </c>
      <c r="BL95" s="17" t="s">
        <v>141</v>
      </c>
      <c r="BM95" s="216" t="s">
        <v>168</v>
      </c>
    </row>
    <row r="96" spans="1:47" s="2" customFormat="1" ht="12">
      <c r="A96" s="38"/>
      <c r="B96" s="39"/>
      <c r="C96" s="40"/>
      <c r="D96" s="230" t="s">
        <v>169</v>
      </c>
      <c r="E96" s="40"/>
      <c r="F96" s="231" t="s">
        <v>170</v>
      </c>
      <c r="G96" s="40"/>
      <c r="H96" s="40"/>
      <c r="I96" s="232"/>
      <c r="J96" s="232"/>
      <c r="K96" s="40"/>
      <c r="L96" s="40"/>
      <c r="M96" s="44"/>
      <c r="N96" s="233"/>
      <c r="O96" s="234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169</v>
      </c>
      <c r="AU96" s="17" t="s">
        <v>86</v>
      </c>
    </row>
    <row r="97" spans="1:47" s="2" customFormat="1" ht="12">
      <c r="A97" s="38"/>
      <c r="B97" s="39"/>
      <c r="C97" s="40"/>
      <c r="D97" s="220" t="s">
        <v>171</v>
      </c>
      <c r="E97" s="40"/>
      <c r="F97" s="235" t="s">
        <v>172</v>
      </c>
      <c r="G97" s="40"/>
      <c r="H97" s="40"/>
      <c r="I97" s="232"/>
      <c r="J97" s="232"/>
      <c r="K97" s="40"/>
      <c r="L97" s="40"/>
      <c r="M97" s="44"/>
      <c r="N97" s="233"/>
      <c r="O97" s="234"/>
      <c r="P97" s="84"/>
      <c r="Q97" s="84"/>
      <c r="R97" s="84"/>
      <c r="S97" s="84"/>
      <c r="T97" s="84"/>
      <c r="U97" s="84"/>
      <c r="V97" s="84"/>
      <c r="W97" s="84"/>
      <c r="X97" s="85"/>
      <c r="Y97" s="38"/>
      <c r="Z97" s="38"/>
      <c r="AA97" s="38"/>
      <c r="AB97" s="38"/>
      <c r="AC97" s="38"/>
      <c r="AD97" s="38"/>
      <c r="AE97" s="38"/>
      <c r="AT97" s="17" t="s">
        <v>171</v>
      </c>
      <c r="AU97" s="17" t="s">
        <v>86</v>
      </c>
    </row>
    <row r="98" spans="1:47" s="2" customFormat="1" ht="12">
      <c r="A98" s="38"/>
      <c r="B98" s="39"/>
      <c r="C98" s="40"/>
      <c r="D98" s="220" t="s">
        <v>173</v>
      </c>
      <c r="E98" s="40"/>
      <c r="F98" s="235" t="s">
        <v>174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173</v>
      </c>
      <c r="AU98" s="17" t="s">
        <v>86</v>
      </c>
    </row>
    <row r="99" spans="1:65" s="2" customFormat="1" ht="24.15" customHeight="1">
      <c r="A99" s="38"/>
      <c r="B99" s="39"/>
      <c r="C99" s="204" t="s">
        <v>175</v>
      </c>
      <c r="D99" s="204" t="s">
        <v>136</v>
      </c>
      <c r="E99" s="205" t="s">
        <v>176</v>
      </c>
      <c r="F99" s="206" t="s">
        <v>177</v>
      </c>
      <c r="G99" s="207" t="s">
        <v>139</v>
      </c>
      <c r="H99" s="208">
        <v>1</v>
      </c>
      <c r="I99" s="209"/>
      <c r="J99" s="209"/>
      <c r="K99" s="210">
        <f>ROUND(P99*H99,2)</f>
        <v>0</v>
      </c>
      <c r="L99" s="206" t="s">
        <v>140</v>
      </c>
      <c r="M99" s="44"/>
      <c r="N99" s="211" t="s">
        <v>20</v>
      </c>
      <c r="O99" s="212" t="s">
        <v>45</v>
      </c>
      <c r="P99" s="213">
        <f>I99+J99</f>
        <v>0</v>
      </c>
      <c r="Q99" s="213">
        <f>ROUND(I99*H99,2)</f>
        <v>0</v>
      </c>
      <c r="R99" s="213">
        <f>ROUND(J99*H99,2)</f>
        <v>0</v>
      </c>
      <c r="S99" s="84"/>
      <c r="T99" s="214">
        <f>S99*H99</f>
        <v>0</v>
      </c>
      <c r="U99" s="214">
        <v>0</v>
      </c>
      <c r="V99" s="214">
        <f>U99*H99</f>
        <v>0</v>
      </c>
      <c r="W99" s="214">
        <v>0</v>
      </c>
      <c r="X99" s="215">
        <f>W99*H99</f>
        <v>0</v>
      </c>
      <c r="Y99" s="38"/>
      <c r="Z99" s="38"/>
      <c r="AA99" s="38"/>
      <c r="AB99" s="38"/>
      <c r="AC99" s="38"/>
      <c r="AD99" s="38"/>
      <c r="AE99" s="38"/>
      <c r="AR99" s="216" t="s">
        <v>141</v>
      </c>
      <c r="AT99" s="216" t="s">
        <v>136</v>
      </c>
      <c r="AU99" s="216" t="s">
        <v>86</v>
      </c>
      <c r="AY99" s="17" t="s">
        <v>133</v>
      </c>
      <c r="BE99" s="217">
        <f>IF(O99="základní",K99,0)</f>
        <v>0</v>
      </c>
      <c r="BF99" s="217">
        <f>IF(O99="snížená",K99,0)</f>
        <v>0</v>
      </c>
      <c r="BG99" s="217">
        <f>IF(O99="zákl. přenesená",K99,0)</f>
        <v>0</v>
      </c>
      <c r="BH99" s="217">
        <f>IF(O99="sníž. přenesená",K99,0)</f>
        <v>0</v>
      </c>
      <c r="BI99" s="217">
        <f>IF(O99="nulová",K99,0)</f>
        <v>0</v>
      </c>
      <c r="BJ99" s="17" t="s">
        <v>81</v>
      </c>
      <c r="BK99" s="217">
        <f>ROUND(P99*H99,2)</f>
        <v>0</v>
      </c>
      <c r="BL99" s="17" t="s">
        <v>141</v>
      </c>
      <c r="BM99" s="216" t="s">
        <v>178</v>
      </c>
    </row>
    <row r="100" spans="1:51" s="13" customFormat="1" ht="12">
      <c r="A100" s="13"/>
      <c r="B100" s="218"/>
      <c r="C100" s="219"/>
      <c r="D100" s="220" t="s">
        <v>143</v>
      </c>
      <c r="E100" s="221" t="s">
        <v>20</v>
      </c>
      <c r="F100" s="222" t="s">
        <v>144</v>
      </c>
      <c r="G100" s="219"/>
      <c r="H100" s="223">
        <v>1</v>
      </c>
      <c r="I100" s="224"/>
      <c r="J100" s="224"/>
      <c r="K100" s="219"/>
      <c r="L100" s="219"/>
      <c r="M100" s="225"/>
      <c r="N100" s="226"/>
      <c r="O100" s="227"/>
      <c r="P100" s="227"/>
      <c r="Q100" s="227"/>
      <c r="R100" s="227"/>
      <c r="S100" s="227"/>
      <c r="T100" s="227"/>
      <c r="U100" s="227"/>
      <c r="V100" s="227"/>
      <c r="W100" s="227"/>
      <c r="X100" s="228"/>
      <c r="Y100" s="13"/>
      <c r="Z100" s="13"/>
      <c r="AA100" s="13"/>
      <c r="AB100" s="13"/>
      <c r="AC100" s="13"/>
      <c r="AD100" s="13"/>
      <c r="AE100" s="13"/>
      <c r="AT100" s="229" t="s">
        <v>143</v>
      </c>
      <c r="AU100" s="229" t="s">
        <v>86</v>
      </c>
      <c r="AV100" s="13" t="s">
        <v>86</v>
      </c>
      <c r="AW100" s="13" t="s">
        <v>5</v>
      </c>
      <c r="AX100" s="13" t="s">
        <v>81</v>
      </c>
      <c r="AY100" s="229" t="s">
        <v>133</v>
      </c>
    </row>
    <row r="101" spans="1:63" s="12" customFormat="1" ht="22.8" customHeight="1">
      <c r="A101" s="12"/>
      <c r="B101" s="187"/>
      <c r="C101" s="188"/>
      <c r="D101" s="189" t="s">
        <v>75</v>
      </c>
      <c r="E101" s="202" t="s">
        <v>179</v>
      </c>
      <c r="F101" s="202" t="s">
        <v>180</v>
      </c>
      <c r="G101" s="188"/>
      <c r="H101" s="188"/>
      <c r="I101" s="191"/>
      <c r="J101" s="191"/>
      <c r="K101" s="203">
        <f>BK101</f>
        <v>0</v>
      </c>
      <c r="L101" s="188"/>
      <c r="M101" s="193"/>
      <c r="N101" s="194"/>
      <c r="O101" s="195"/>
      <c r="P101" s="195"/>
      <c r="Q101" s="196">
        <f>SUM(Q102:Q113)</f>
        <v>0</v>
      </c>
      <c r="R101" s="196">
        <f>SUM(R102:R113)</f>
        <v>0</v>
      </c>
      <c r="S101" s="195"/>
      <c r="T101" s="197">
        <f>SUM(T102:T113)</f>
        <v>0</v>
      </c>
      <c r="U101" s="195"/>
      <c r="V101" s="197">
        <f>SUM(V102:V113)</f>
        <v>0</v>
      </c>
      <c r="W101" s="195"/>
      <c r="X101" s="198">
        <f>SUM(X102:X113)</f>
        <v>0</v>
      </c>
      <c r="Y101" s="12"/>
      <c r="Z101" s="12"/>
      <c r="AA101" s="12"/>
      <c r="AB101" s="12"/>
      <c r="AC101" s="12"/>
      <c r="AD101" s="12"/>
      <c r="AE101" s="12"/>
      <c r="AR101" s="199" t="s">
        <v>132</v>
      </c>
      <c r="AT101" s="200" t="s">
        <v>75</v>
      </c>
      <c r="AU101" s="200" t="s">
        <v>81</v>
      </c>
      <c r="AY101" s="199" t="s">
        <v>133</v>
      </c>
      <c r="BK101" s="201">
        <f>SUM(BK102:BK113)</f>
        <v>0</v>
      </c>
    </row>
    <row r="102" spans="1:65" s="2" customFormat="1" ht="24.15" customHeight="1">
      <c r="A102" s="38"/>
      <c r="B102" s="39"/>
      <c r="C102" s="204" t="s">
        <v>181</v>
      </c>
      <c r="D102" s="204" t="s">
        <v>136</v>
      </c>
      <c r="E102" s="205" t="s">
        <v>182</v>
      </c>
      <c r="F102" s="206" t="s">
        <v>183</v>
      </c>
      <c r="G102" s="207" t="s">
        <v>139</v>
      </c>
      <c r="H102" s="208">
        <v>1</v>
      </c>
      <c r="I102" s="209"/>
      <c r="J102" s="209"/>
      <c r="K102" s="210">
        <f>ROUND(P102*H102,2)</f>
        <v>0</v>
      </c>
      <c r="L102" s="206" t="s">
        <v>140</v>
      </c>
      <c r="M102" s="44"/>
      <c r="N102" s="211" t="s">
        <v>20</v>
      </c>
      <c r="O102" s="212" t="s">
        <v>45</v>
      </c>
      <c r="P102" s="213">
        <f>I102+J102</f>
        <v>0</v>
      </c>
      <c r="Q102" s="213">
        <f>ROUND(I102*H102,2)</f>
        <v>0</v>
      </c>
      <c r="R102" s="213">
        <f>ROUND(J102*H102,2)</f>
        <v>0</v>
      </c>
      <c r="S102" s="84"/>
      <c r="T102" s="214">
        <f>S102*H102</f>
        <v>0</v>
      </c>
      <c r="U102" s="214">
        <v>0</v>
      </c>
      <c r="V102" s="214">
        <f>U102*H102</f>
        <v>0</v>
      </c>
      <c r="W102" s="214">
        <v>0</v>
      </c>
      <c r="X102" s="215">
        <f>W102*H102</f>
        <v>0</v>
      </c>
      <c r="Y102" s="38"/>
      <c r="Z102" s="38"/>
      <c r="AA102" s="38"/>
      <c r="AB102" s="38"/>
      <c r="AC102" s="38"/>
      <c r="AD102" s="38"/>
      <c r="AE102" s="38"/>
      <c r="AR102" s="216" t="s">
        <v>141</v>
      </c>
      <c r="AT102" s="216" t="s">
        <v>136</v>
      </c>
      <c r="AU102" s="216" t="s">
        <v>86</v>
      </c>
      <c r="AY102" s="17" t="s">
        <v>133</v>
      </c>
      <c r="BE102" s="217">
        <f>IF(O102="základní",K102,0)</f>
        <v>0</v>
      </c>
      <c r="BF102" s="217">
        <f>IF(O102="snížená",K102,0)</f>
        <v>0</v>
      </c>
      <c r="BG102" s="217">
        <f>IF(O102="zákl. přenesená",K102,0)</f>
        <v>0</v>
      </c>
      <c r="BH102" s="217">
        <f>IF(O102="sníž. přenesená",K102,0)</f>
        <v>0</v>
      </c>
      <c r="BI102" s="217">
        <f>IF(O102="nulová",K102,0)</f>
        <v>0</v>
      </c>
      <c r="BJ102" s="17" t="s">
        <v>81</v>
      </c>
      <c r="BK102" s="217">
        <f>ROUND(P102*H102,2)</f>
        <v>0</v>
      </c>
      <c r="BL102" s="17" t="s">
        <v>141</v>
      </c>
      <c r="BM102" s="216" t="s">
        <v>184</v>
      </c>
    </row>
    <row r="103" spans="1:51" s="13" customFormat="1" ht="12">
      <c r="A103" s="13"/>
      <c r="B103" s="218"/>
      <c r="C103" s="219"/>
      <c r="D103" s="220" t="s">
        <v>143</v>
      </c>
      <c r="E103" s="221" t="s">
        <v>20</v>
      </c>
      <c r="F103" s="222" t="s">
        <v>144</v>
      </c>
      <c r="G103" s="219"/>
      <c r="H103" s="223">
        <v>1</v>
      </c>
      <c r="I103" s="224"/>
      <c r="J103" s="224"/>
      <c r="K103" s="219"/>
      <c r="L103" s="219"/>
      <c r="M103" s="225"/>
      <c r="N103" s="226"/>
      <c r="O103" s="227"/>
      <c r="P103" s="227"/>
      <c r="Q103" s="227"/>
      <c r="R103" s="227"/>
      <c r="S103" s="227"/>
      <c r="T103" s="227"/>
      <c r="U103" s="227"/>
      <c r="V103" s="227"/>
      <c r="W103" s="227"/>
      <c r="X103" s="228"/>
      <c r="Y103" s="13"/>
      <c r="Z103" s="13"/>
      <c r="AA103" s="13"/>
      <c r="AB103" s="13"/>
      <c r="AC103" s="13"/>
      <c r="AD103" s="13"/>
      <c r="AE103" s="13"/>
      <c r="AT103" s="229" t="s">
        <v>143</v>
      </c>
      <c r="AU103" s="229" t="s">
        <v>86</v>
      </c>
      <c r="AV103" s="13" t="s">
        <v>86</v>
      </c>
      <c r="AW103" s="13" t="s">
        <v>5</v>
      </c>
      <c r="AX103" s="13" t="s">
        <v>81</v>
      </c>
      <c r="AY103" s="229" t="s">
        <v>133</v>
      </c>
    </row>
    <row r="104" spans="1:65" s="2" customFormat="1" ht="24.15" customHeight="1">
      <c r="A104" s="38"/>
      <c r="B104" s="39"/>
      <c r="C104" s="204" t="s">
        <v>185</v>
      </c>
      <c r="D104" s="204" t="s">
        <v>136</v>
      </c>
      <c r="E104" s="205" t="s">
        <v>186</v>
      </c>
      <c r="F104" s="206" t="s">
        <v>187</v>
      </c>
      <c r="G104" s="207" t="s">
        <v>139</v>
      </c>
      <c r="H104" s="208">
        <v>1</v>
      </c>
      <c r="I104" s="209"/>
      <c r="J104" s="209"/>
      <c r="K104" s="210">
        <f>ROUND(P104*H104,2)</f>
        <v>0</v>
      </c>
      <c r="L104" s="206" t="s">
        <v>140</v>
      </c>
      <c r="M104" s="44"/>
      <c r="N104" s="211" t="s">
        <v>20</v>
      </c>
      <c r="O104" s="212" t="s">
        <v>45</v>
      </c>
      <c r="P104" s="213">
        <f>I104+J104</f>
        <v>0</v>
      </c>
      <c r="Q104" s="213">
        <f>ROUND(I104*H104,2)</f>
        <v>0</v>
      </c>
      <c r="R104" s="213">
        <f>ROUND(J104*H104,2)</f>
        <v>0</v>
      </c>
      <c r="S104" s="84"/>
      <c r="T104" s="214">
        <f>S104*H104</f>
        <v>0</v>
      </c>
      <c r="U104" s="214">
        <v>0</v>
      </c>
      <c r="V104" s="214">
        <f>U104*H104</f>
        <v>0</v>
      </c>
      <c r="W104" s="214">
        <v>0</v>
      </c>
      <c r="X104" s="215">
        <f>W104*H104</f>
        <v>0</v>
      </c>
      <c r="Y104" s="38"/>
      <c r="Z104" s="38"/>
      <c r="AA104" s="38"/>
      <c r="AB104" s="38"/>
      <c r="AC104" s="38"/>
      <c r="AD104" s="38"/>
      <c r="AE104" s="38"/>
      <c r="AR104" s="216" t="s">
        <v>141</v>
      </c>
      <c r="AT104" s="216" t="s">
        <v>136</v>
      </c>
      <c r="AU104" s="216" t="s">
        <v>86</v>
      </c>
      <c r="AY104" s="17" t="s">
        <v>133</v>
      </c>
      <c r="BE104" s="217">
        <f>IF(O104="základní",K104,0)</f>
        <v>0</v>
      </c>
      <c r="BF104" s="217">
        <f>IF(O104="snížená",K104,0)</f>
        <v>0</v>
      </c>
      <c r="BG104" s="217">
        <f>IF(O104="zákl. přenesená",K104,0)</f>
        <v>0</v>
      </c>
      <c r="BH104" s="217">
        <f>IF(O104="sníž. přenesená",K104,0)</f>
        <v>0</v>
      </c>
      <c r="BI104" s="217">
        <f>IF(O104="nulová",K104,0)</f>
        <v>0</v>
      </c>
      <c r="BJ104" s="17" t="s">
        <v>81</v>
      </c>
      <c r="BK104" s="217">
        <f>ROUND(P104*H104,2)</f>
        <v>0</v>
      </c>
      <c r="BL104" s="17" t="s">
        <v>141</v>
      </c>
      <c r="BM104" s="216" t="s">
        <v>188</v>
      </c>
    </row>
    <row r="105" spans="1:51" s="13" customFormat="1" ht="12">
      <c r="A105" s="13"/>
      <c r="B105" s="218"/>
      <c r="C105" s="219"/>
      <c r="D105" s="220" t="s">
        <v>143</v>
      </c>
      <c r="E105" s="221" t="s">
        <v>20</v>
      </c>
      <c r="F105" s="222" t="s">
        <v>144</v>
      </c>
      <c r="G105" s="219"/>
      <c r="H105" s="223">
        <v>1</v>
      </c>
      <c r="I105" s="224"/>
      <c r="J105" s="224"/>
      <c r="K105" s="219"/>
      <c r="L105" s="219"/>
      <c r="M105" s="225"/>
      <c r="N105" s="226"/>
      <c r="O105" s="227"/>
      <c r="P105" s="227"/>
      <c r="Q105" s="227"/>
      <c r="R105" s="227"/>
      <c r="S105" s="227"/>
      <c r="T105" s="227"/>
      <c r="U105" s="227"/>
      <c r="V105" s="227"/>
      <c r="W105" s="227"/>
      <c r="X105" s="228"/>
      <c r="Y105" s="13"/>
      <c r="Z105" s="13"/>
      <c r="AA105" s="13"/>
      <c r="AB105" s="13"/>
      <c r="AC105" s="13"/>
      <c r="AD105" s="13"/>
      <c r="AE105" s="13"/>
      <c r="AT105" s="229" t="s">
        <v>143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133</v>
      </c>
    </row>
    <row r="106" spans="1:65" s="2" customFormat="1" ht="24.15" customHeight="1">
      <c r="A106" s="38"/>
      <c r="B106" s="39"/>
      <c r="C106" s="204" t="s">
        <v>189</v>
      </c>
      <c r="D106" s="204" t="s">
        <v>136</v>
      </c>
      <c r="E106" s="205" t="s">
        <v>190</v>
      </c>
      <c r="F106" s="206" t="s">
        <v>191</v>
      </c>
      <c r="G106" s="207" t="s">
        <v>139</v>
      </c>
      <c r="H106" s="208">
        <v>1</v>
      </c>
      <c r="I106" s="209"/>
      <c r="J106" s="209"/>
      <c r="K106" s="210">
        <f>ROUND(P106*H106,2)</f>
        <v>0</v>
      </c>
      <c r="L106" s="206" t="s">
        <v>192</v>
      </c>
      <c r="M106" s="44"/>
      <c r="N106" s="211" t="s">
        <v>20</v>
      </c>
      <c r="O106" s="212" t="s">
        <v>45</v>
      </c>
      <c r="P106" s="213">
        <f>I106+J106</f>
        <v>0</v>
      </c>
      <c r="Q106" s="213">
        <f>ROUND(I106*H106,2)</f>
        <v>0</v>
      </c>
      <c r="R106" s="213">
        <f>ROUND(J106*H106,2)</f>
        <v>0</v>
      </c>
      <c r="S106" s="84"/>
      <c r="T106" s="214">
        <f>S106*H106</f>
        <v>0</v>
      </c>
      <c r="U106" s="214">
        <v>0</v>
      </c>
      <c r="V106" s="214">
        <f>U106*H106</f>
        <v>0</v>
      </c>
      <c r="W106" s="214">
        <v>0</v>
      </c>
      <c r="X106" s="215">
        <f>W106*H106</f>
        <v>0</v>
      </c>
      <c r="Y106" s="38"/>
      <c r="Z106" s="38"/>
      <c r="AA106" s="38"/>
      <c r="AB106" s="38"/>
      <c r="AC106" s="38"/>
      <c r="AD106" s="38"/>
      <c r="AE106" s="38"/>
      <c r="AR106" s="216" t="s">
        <v>141</v>
      </c>
      <c r="AT106" s="216" t="s">
        <v>136</v>
      </c>
      <c r="AU106" s="216" t="s">
        <v>86</v>
      </c>
      <c r="AY106" s="17" t="s">
        <v>133</v>
      </c>
      <c r="BE106" s="217">
        <f>IF(O106="základní",K106,0)</f>
        <v>0</v>
      </c>
      <c r="BF106" s="217">
        <f>IF(O106="snížená",K106,0)</f>
        <v>0</v>
      </c>
      <c r="BG106" s="217">
        <f>IF(O106="zákl. přenesená",K106,0)</f>
        <v>0</v>
      </c>
      <c r="BH106" s="217">
        <f>IF(O106="sníž. přenesená",K106,0)</f>
        <v>0</v>
      </c>
      <c r="BI106" s="217">
        <f>IF(O106="nulová",K106,0)</f>
        <v>0</v>
      </c>
      <c r="BJ106" s="17" t="s">
        <v>81</v>
      </c>
      <c r="BK106" s="217">
        <f>ROUND(P106*H106,2)</f>
        <v>0</v>
      </c>
      <c r="BL106" s="17" t="s">
        <v>141</v>
      </c>
      <c r="BM106" s="216" t="s">
        <v>193</v>
      </c>
    </row>
    <row r="107" spans="1:51" s="13" customFormat="1" ht="12">
      <c r="A107" s="13"/>
      <c r="B107" s="218"/>
      <c r="C107" s="219"/>
      <c r="D107" s="220" t="s">
        <v>143</v>
      </c>
      <c r="E107" s="221" t="s">
        <v>20</v>
      </c>
      <c r="F107" s="222" t="s">
        <v>144</v>
      </c>
      <c r="G107" s="219"/>
      <c r="H107" s="223">
        <v>1</v>
      </c>
      <c r="I107" s="224"/>
      <c r="J107" s="224"/>
      <c r="K107" s="219"/>
      <c r="L107" s="219"/>
      <c r="M107" s="225"/>
      <c r="N107" s="226"/>
      <c r="O107" s="227"/>
      <c r="P107" s="227"/>
      <c r="Q107" s="227"/>
      <c r="R107" s="227"/>
      <c r="S107" s="227"/>
      <c r="T107" s="227"/>
      <c r="U107" s="227"/>
      <c r="V107" s="227"/>
      <c r="W107" s="227"/>
      <c r="X107" s="228"/>
      <c r="Y107" s="13"/>
      <c r="Z107" s="13"/>
      <c r="AA107" s="13"/>
      <c r="AB107" s="13"/>
      <c r="AC107" s="13"/>
      <c r="AD107" s="13"/>
      <c r="AE107" s="13"/>
      <c r="AT107" s="229" t="s">
        <v>143</v>
      </c>
      <c r="AU107" s="229" t="s">
        <v>86</v>
      </c>
      <c r="AV107" s="13" t="s">
        <v>86</v>
      </c>
      <c r="AW107" s="13" t="s">
        <v>5</v>
      </c>
      <c r="AX107" s="13" t="s">
        <v>81</v>
      </c>
      <c r="AY107" s="229" t="s">
        <v>133</v>
      </c>
    </row>
    <row r="108" spans="1:65" s="2" customFormat="1" ht="24.15" customHeight="1">
      <c r="A108" s="38"/>
      <c r="B108" s="39"/>
      <c r="C108" s="204" t="s">
        <v>194</v>
      </c>
      <c r="D108" s="204" t="s">
        <v>136</v>
      </c>
      <c r="E108" s="205" t="s">
        <v>195</v>
      </c>
      <c r="F108" s="206" t="s">
        <v>196</v>
      </c>
      <c r="G108" s="207" t="s">
        <v>139</v>
      </c>
      <c r="H108" s="208">
        <v>1</v>
      </c>
      <c r="I108" s="209"/>
      <c r="J108" s="209"/>
      <c r="K108" s="210">
        <f>ROUND(P108*H108,2)</f>
        <v>0</v>
      </c>
      <c r="L108" s="206" t="s">
        <v>167</v>
      </c>
      <c r="M108" s="44"/>
      <c r="N108" s="211" t="s">
        <v>20</v>
      </c>
      <c r="O108" s="212" t="s">
        <v>45</v>
      </c>
      <c r="P108" s="213">
        <f>I108+J108</f>
        <v>0</v>
      </c>
      <c r="Q108" s="213">
        <f>ROUND(I108*H108,2)</f>
        <v>0</v>
      </c>
      <c r="R108" s="213">
        <f>ROUND(J108*H108,2)</f>
        <v>0</v>
      </c>
      <c r="S108" s="84"/>
      <c r="T108" s="214">
        <f>S108*H108</f>
        <v>0</v>
      </c>
      <c r="U108" s="214">
        <v>0</v>
      </c>
      <c r="V108" s="214">
        <f>U108*H108</f>
        <v>0</v>
      </c>
      <c r="W108" s="214">
        <v>0</v>
      </c>
      <c r="X108" s="215">
        <f>W108*H108</f>
        <v>0</v>
      </c>
      <c r="Y108" s="38"/>
      <c r="Z108" s="38"/>
      <c r="AA108" s="38"/>
      <c r="AB108" s="38"/>
      <c r="AC108" s="38"/>
      <c r="AD108" s="38"/>
      <c r="AE108" s="38"/>
      <c r="AR108" s="216" t="s">
        <v>141</v>
      </c>
      <c r="AT108" s="216" t="s">
        <v>136</v>
      </c>
      <c r="AU108" s="216" t="s">
        <v>86</v>
      </c>
      <c r="AY108" s="17" t="s">
        <v>133</v>
      </c>
      <c r="BE108" s="217">
        <f>IF(O108="základní",K108,0)</f>
        <v>0</v>
      </c>
      <c r="BF108" s="217">
        <f>IF(O108="snížená",K108,0)</f>
        <v>0</v>
      </c>
      <c r="BG108" s="217">
        <f>IF(O108="zákl. přenesená",K108,0)</f>
        <v>0</v>
      </c>
      <c r="BH108" s="217">
        <f>IF(O108="sníž. přenesená",K108,0)</f>
        <v>0</v>
      </c>
      <c r="BI108" s="217">
        <f>IF(O108="nulová",K108,0)</f>
        <v>0</v>
      </c>
      <c r="BJ108" s="17" t="s">
        <v>81</v>
      </c>
      <c r="BK108" s="217">
        <f>ROUND(P108*H108,2)</f>
        <v>0</v>
      </c>
      <c r="BL108" s="17" t="s">
        <v>141</v>
      </c>
      <c r="BM108" s="216" t="s">
        <v>197</v>
      </c>
    </row>
    <row r="109" spans="1:47" s="2" customFormat="1" ht="12">
      <c r="A109" s="38"/>
      <c r="B109" s="39"/>
      <c r="C109" s="40"/>
      <c r="D109" s="230" t="s">
        <v>169</v>
      </c>
      <c r="E109" s="40"/>
      <c r="F109" s="231" t="s">
        <v>198</v>
      </c>
      <c r="G109" s="40"/>
      <c r="H109" s="40"/>
      <c r="I109" s="232"/>
      <c r="J109" s="232"/>
      <c r="K109" s="40"/>
      <c r="L109" s="40"/>
      <c r="M109" s="44"/>
      <c r="N109" s="233"/>
      <c r="O109" s="234"/>
      <c r="P109" s="84"/>
      <c r="Q109" s="84"/>
      <c r="R109" s="84"/>
      <c r="S109" s="84"/>
      <c r="T109" s="84"/>
      <c r="U109" s="84"/>
      <c r="V109" s="84"/>
      <c r="W109" s="84"/>
      <c r="X109" s="85"/>
      <c r="Y109" s="38"/>
      <c r="Z109" s="38"/>
      <c r="AA109" s="38"/>
      <c r="AB109" s="38"/>
      <c r="AC109" s="38"/>
      <c r="AD109" s="38"/>
      <c r="AE109" s="38"/>
      <c r="AT109" s="17" t="s">
        <v>169</v>
      </c>
      <c r="AU109" s="17" t="s">
        <v>86</v>
      </c>
    </row>
    <row r="110" spans="1:47" s="2" customFormat="1" ht="12">
      <c r="A110" s="38"/>
      <c r="B110" s="39"/>
      <c r="C110" s="40"/>
      <c r="D110" s="220" t="s">
        <v>171</v>
      </c>
      <c r="E110" s="40"/>
      <c r="F110" s="235" t="s">
        <v>199</v>
      </c>
      <c r="G110" s="40"/>
      <c r="H110" s="40"/>
      <c r="I110" s="232"/>
      <c r="J110" s="232"/>
      <c r="K110" s="40"/>
      <c r="L110" s="40"/>
      <c r="M110" s="44"/>
      <c r="N110" s="233"/>
      <c r="O110" s="234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171</v>
      </c>
      <c r="AU110" s="17" t="s">
        <v>86</v>
      </c>
    </row>
    <row r="111" spans="1:47" s="2" customFormat="1" ht="12">
      <c r="A111" s="38"/>
      <c r="B111" s="39"/>
      <c r="C111" s="40"/>
      <c r="D111" s="220" t="s">
        <v>173</v>
      </c>
      <c r="E111" s="40"/>
      <c r="F111" s="235" t="s">
        <v>200</v>
      </c>
      <c r="G111" s="40"/>
      <c r="H111" s="40"/>
      <c r="I111" s="232"/>
      <c r="J111" s="232"/>
      <c r="K111" s="40"/>
      <c r="L111" s="40"/>
      <c r="M111" s="44"/>
      <c r="N111" s="233"/>
      <c r="O111" s="234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173</v>
      </c>
      <c r="AU111" s="17" t="s">
        <v>86</v>
      </c>
    </row>
    <row r="112" spans="1:65" s="2" customFormat="1" ht="24.15" customHeight="1">
      <c r="A112" s="38"/>
      <c r="B112" s="39"/>
      <c r="C112" s="204" t="s">
        <v>201</v>
      </c>
      <c r="D112" s="204" t="s">
        <v>136</v>
      </c>
      <c r="E112" s="205" t="s">
        <v>202</v>
      </c>
      <c r="F112" s="206" t="s">
        <v>203</v>
      </c>
      <c r="G112" s="207" t="s">
        <v>139</v>
      </c>
      <c r="H112" s="208">
        <v>1</v>
      </c>
      <c r="I112" s="209"/>
      <c r="J112" s="209"/>
      <c r="K112" s="210">
        <f>ROUND(P112*H112,2)</f>
        <v>0</v>
      </c>
      <c r="L112" s="206" t="s">
        <v>140</v>
      </c>
      <c r="M112" s="44"/>
      <c r="N112" s="211" t="s">
        <v>20</v>
      </c>
      <c r="O112" s="212" t="s">
        <v>45</v>
      </c>
      <c r="P112" s="213">
        <f>I112+J112</f>
        <v>0</v>
      </c>
      <c r="Q112" s="213">
        <f>ROUND(I112*H112,2)</f>
        <v>0</v>
      </c>
      <c r="R112" s="213">
        <f>ROUND(J112*H112,2)</f>
        <v>0</v>
      </c>
      <c r="S112" s="84"/>
      <c r="T112" s="214">
        <f>S112*H112</f>
        <v>0</v>
      </c>
      <c r="U112" s="214">
        <v>0</v>
      </c>
      <c r="V112" s="214">
        <f>U112*H112</f>
        <v>0</v>
      </c>
      <c r="W112" s="214">
        <v>0</v>
      </c>
      <c r="X112" s="215">
        <f>W112*H112</f>
        <v>0</v>
      </c>
      <c r="Y112" s="38"/>
      <c r="Z112" s="38"/>
      <c r="AA112" s="38"/>
      <c r="AB112" s="38"/>
      <c r="AC112" s="38"/>
      <c r="AD112" s="38"/>
      <c r="AE112" s="38"/>
      <c r="AR112" s="216" t="s">
        <v>141</v>
      </c>
      <c r="AT112" s="216" t="s">
        <v>136</v>
      </c>
      <c r="AU112" s="216" t="s">
        <v>86</v>
      </c>
      <c r="AY112" s="17" t="s">
        <v>133</v>
      </c>
      <c r="BE112" s="217">
        <f>IF(O112="základní",K112,0)</f>
        <v>0</v>
      </c>
      <c r="BF112" s="217">
        <f>IF(O112="snížená",K112,0)</f>
        <v>0</v>
      </c>
      <c r="BG112" s="217">
        <f>IF(O112="zákl. přenesená",K112,0)</f>
        <v>0</v>
      </c>
      <c r="BH112" s="217">
        <f>IF(O112="sníž. přenesená",K112,0)</f>
        <v>0</v>
      </c>
      <c r="BI112" s="217">
        <f>IF(O112="nulová",K112,0)</f>
        <v>0</v>
      </c>
      <c r="BJ112" s="17" t="s">
        <v>81</v>
      </c>
      <c r="BK112" s="217">
        <f>ROUND(P112*H112,2)</f>
        <v>0</v>
      </c>
      <c r="BL112" s="17" t="s">
        <v>141</v>
      </c>
      <c r="BM112" s="216" t="s">
        <v>204</v>
      </c>
    </row>
    <row r="113" spans="1:51" s="13" customFormat="1" ht="12">
      <c r="A113" s="13"/>
      <c r="B113" s="218"/>
      <c r="C113" s="219"/>
      <c r="D113" s="220" t="s">
        <v>143</v>
      </c>
      <c r="E113" s="221" t="s">
        <v>20</v>
      </c>
      <c r="F113" s="222" t="s">
        <v>144</v>
      </c>
      <c r="G113" s="219"/>
      <c r="H113" s="223">
        <v>1</v>
      </c>
      <c r="I113" s="224"/>
      <c r="J113" s="224"/>
      <c r="K113" s="219"/>
      <c r="L113" s="219"/>
      <c r="M113" s="225"/>
      <c r="N113" s="226"/>
      <c r="O113" s="227"/>
      <c r="P113" s="227"/>
      <c r="Q113" s="227"/>
      <c r="R113" s="227"/>
      <c r="S113" s="227"/>
      <c r="T113" s="227"/>
      <c r="U113" s="227"/>
      <c r="V113" s="227"/>
      <c r="W113" s="227"/>
      <c r="X113" s="228"/>
      <c r="Y113" s="13"/>
      <c r="Z113" s="13"/>
      <c r="AA113" s="13"/>
      <c r="AB113" s="13"/>
      <c r="AC113" s="13"/>
      <c r="AD113" s="13"/>
      <c r="AE113" s="13"/>
      <c r="AT113" s="229" t="s">
        <v>143</v>
      </c>
      <c r="AU113" s="229" t="s">
        <v>86</v>
      </c>
      <c r="AV113" s="13" t="s">
        <v>86</v>
      </c>
      <c r="AW113" s="13" t="s">
        <v>5</v>
      </c>
      <c r="AX113" s="13" t="s">
        <v>81</v>
      </c>
      <c r="AY113" s="229" t="s">
        <v>133</v>
      </c>
    </row>
    <row r="114" spans="1:63" s="12" customFormat="1" ht="22.8" customHeight="1">
      <c r="A114" s="12"/>
      <c r="B114" s="187"/>
      <c r="C114" s="188"/>
      <c r="D114" s="189" t="s">
        <v>75</v>
      </c>
      <c r="E114" s="202" t="s">
        <v>205</v>
      </c>
      <c r="F114" s="202" t="s">
        <v>206</v>
      </c>
      <c r="G114" s="188"/>
      <c r="H114" s="188"/>
      <c r="I114" s="191"/>
      <c r="J114" s="191"/>
      <c r="K114" s="203">
        <f>BK114</f>
        <v>0</v>
      </c>
      <c r="L114" s="188"/>
      <c r="M114" s="193"/>
      <c r="N114" s="194"/>
      <c r="O114" s="195"/>
      <c r="P114" s="195"/>
      <c r="Q114" s="196">
        <f>SUM(Q115:Q120)</f>
        <v>0</v>
      </c>
      <c r="R114" s="196">
        <f>SUM(R115:R120)</f>
        <v>0</v>
      </c>
      <c r="S114" s="195"/>
      <c r="T114" s="197">
        <f>SUM(T115:T120)</f>
        <v>0</v>
      </c>
      <c r="U114" s="195"/>
      <c r="V114" s="197">
        <f>SUM(V115:V120)</f>
        <v>0</v>
      </c>
      <c r="W114" s="195"/>
      <c r="X114" s="198">
        <f>SUM(X115:X120)</f>
        <v>0</v>
      </c>
      <c r="Y114" s="12"/>
      <c r="Z114" s="12"/>
      <c r="AA114" s="12"/>
      <c r="AB114" s="12"/>
      <c r="AC114" s="12"/>
      <c r="AD114" s="12"/>
      <c r="AE114" s="12"/>
      <c r="AR114" s="199" t="s">
        <v>132</v>
      </c>
      <c r="AT114" s="200" t="s">
        <v>75</v>
      </c>
      <c r="AU114" s="200" t="s">
        <v>81</v>
      </c>
      <c r="AY114" s="199" t="s">
        <v>133</v>
      </c>
      <c r="BK114" s="201">
        <f>SUM(BK115:BK120)</f>
        <v>0</v>
      </c>
    </row>
    <row r="115" spans="1:65" s="2" customFormat="1" ht="16.5" customHeight="1">
      <c r="A115" s="38"/>
      <c r="B115" s="39"/>
      <c r="C115" s="204" t="s">
        <v>9</v>
      </c>
      <c r="D115" s="204" t="s">
        <v>136</v>
      </c>
      <c r="E115" s="205" t="s">
        <v>207</v>
      </c>
      <c r="F115" s="206" t="s">
        <v>208</v>
      </c>
      <c r="G115" s="207" t="s">
        <v>139</v>
      </c>
      <c r="H115" s="208">
        <v>1</v>
      </c>
      <c r="I115" s="209"/>
      <c r="J115" s="209"/>
      <c r="K115" s="210">
        <f>ROUND(P115*H115,2)</f>
        <v>0</v>
      </c>
      <c r="L115" s="206" t="s">
        <v>20</v>
      </c>
      <c r="M115" s="44"/>
      <c r="N115" s="211" t="s">
        <v>20</v>
      </c>
      <c r="O115" s="212" t="s">
        <v>45</v>
      </c>
      <c r="P115" s="213">
        <f>I115+J115</f>
        <v>0</v>
      </c>
      <c r="Q115" s="213">
        <f>ROUND(I115*H115,2)</f>
        <v>0</v>
      </c>
      <c r="R115" s="213">
        <f>ROUND(J115*H115,2)</f>
        <v>0</v>
      </c>
      <c r="S115" s="84"/>
      <c r="T115" s="214">
        <f>S115*H115</f>
        <v>0</v>
      </c>
      <c r="U115" s="214">
        <v>0</v>
      </c>
      <c r="V115" s="214">
        <f>U115*H115</f>
        <v>0</v>
      </c>
      <c r="W115" s="214">
        <v>0</v>
      </c>
      <c r="X115" s="215">
        <f>W115*H115</f>
        <v>0</v>
      </c>
      <c r="Y115" s="38"/>
      <c r="Z115" s="38"/>
      <c r="AA115" s="38"/>
      <c r="AB115" s="38"/>
      <c r="AC115" s="38"/>
      <c r="AD115" s="38"/>
      <c r="AE115" s="38"/>
      <c r="AR115" s="216" t="s">
        <v>141</v>
      </c>
      <c r="AT115" s="216" t="s">
        <v>136</v>
      </c>
      <c r="AU115" s="216" t="s">
        <v>86</v>
      </c>
      <c r="AY115" s="17" t="s">
        <v>133</v>
      </c>
      <c r="BE115" s="217">
        <f>IF(O115="základní",K115,0)</f>
        <v>0</v>
      </c>
      <c r="BF115" s="217">
        <f>IF(O115="snížená",K115,0)</f>
        <v>0</v>
      </c>
      <c r="BG115" s="217">
        <f>IF(O115="zákl. přenesená",K115,0)</f>
        <v>0</v>
      </c>
      <c r="BH115" s="217">
        <f>IF(O115="sníž. přenesená",K115,0)</f>
        <v>0</v>
      </c>
      <c r="BI115" s="217">
        <f>IF(O115="nulová",K115,0)</f>
        <v>0</v>
      </c>
      <c r="BJ115" s="17" t="s">
        <v>81</v>
      </c>
      <c r="BK115" s="217">
        <f>ROUND(P115*H115,2)</f>
        <v>0</v>
      </c>
      <c r="BL115" s="17" t="s">
        <v>141</v>
      </c>
      <c r="BM115" s="216" t="s">
        <v>209</v>
      </c>
    </row>
    <row r="116" spans="1:47" s="2" customFormat="1" ht="12">
      <c r="A116" s="38"/>
      <c r="B116" s="39"/>
      <c r="C116" s="40"/>
      <c r="D116" s="220" t="s">
        <v>173</v>
      </c>
      <c r="E116" s="40"/>
      <c r="F116" s="235" t="s">
        <v>210</v>
      </c>
      <c r="G116" s="40"/>
      <c r="H116" s="40"/>
      <c r="I116" s="232"/>
      <c r="J116" s="232"/>
      <c r="K116" s="40"/>
      <c r="L116" s="40"/>
      <c r="M116" s="44"/>
      <c r="N116" s="233"/>
      <c r="O116" s="234"/>
      <c r="P116" s="84"/>
      <c r="Q116" s="84"/>
      <c r="R116" s="84"/>
      <c r="S116" s="84"/>
      <c r="T116" s="84"/>
      <c r="U116" s="84"/>
      <c r="V116" s="84"/>
      <c r="W116" s="84"/>
      <c r="X116" s="85"/>
      <c r="Y116" s="38"/>
      <c r="Z116" s="38"/>
      <c r="AA116" s="38"/>
      <c r="AB116" s="38"/>
      <c r="AC116" s="38"/>
      <c r="AD116" s="38"/>
      <c r="AE116" s="38"/>
      <c r="AT116" s="17" t="s">
        <v>173</v>
      </c>
      <c r="AU116" s="17" t="s">
        <v>86</v>
      </c>
    </row>
    <row r="117" spans="1:65" s="2" customFormat="1" ht="16.5" customHeight="1">
      <c r="A117" s="38"/>
      <c r="B117" s="39"/>
      <c r="C117" s="204" t="s">
        <v>211</v>
      </c>
      <c r="D117" s="204" t="s">
        <v>136</v>
      </c>
      <c r="E117" s="205" t="s">
        <v>212</v>
      </c>
      <c r="F117" s="206" t="s">
        <v>213</v>
      </c>
      <c r="G117" s="207" t="s">
        <v>139</v>
      </c>
      <c r="H117" s="208">
        <v>1</v>
      </c>
      <c r="I117" s="209"/>
      <c r="J117" s="209"/>
      <c r="K117" s="210">
        <f>ROUND(P117*H117,2)</f>
        <v>0</v>
      </c>
      <c r="L117" s="206" t="s">
        <v>20</v>
      </c>
      <c r="M117" s="44"/>
      <c r="N117" s="211" t="s">
        <v>20</v>
      </c>
      <c r="O117" s="212" t="s">
        <v>45</v>
      </c>
      <c r="P117" s="213">
        <f>I117+J117</f>
        <v>0</v>
      </c>
      <c r="Q117" s="213">
        <f>ROUND(I117*H117,2)</f>
        <v>0</v>
      </c>
      <c r="R117" s="213">
        <f>ROUND(J117*H117,2)</f>
        <v>0</v>
      </c>
      <c r="S117" s="84"/>
      <c r="T117" s="214">
        <f>S117*H117</f>
        <v>0</v>
      </c>
      <c r="U117" s="214">
        <v>0</v>
      </c>
      <c r="V117" s="214">
        <f>U117*H117</f>
        <v>0</v>
      </c>
      <c r="W117" s="214">
        <v>0</v>
      </c>
      <c r="X117" s="215">
        <f>W117*H117</f>
        <v>0</v>
      </c>
      <c r="Y117" s="38"/>
      <c r="Z117" s="38"/>
      <c r="AA117" s="38"/>
      <c r="AB117" s="38"/>
      <c r="AC117" s="38"/>
      <c r="AD117" s="38"/>
      <c r="AE117" s="38"/>
      <c r="AR117" s="216" t="s">
        <v>141</v>
      </c>
      <c r="AT117" s="216" t="s">
        <v>136</v>
      </c>
      <c r="AU117" s="216" t="s">
        <v>86</v>
      </c>
      <c r="AY117" s="17" t="s">
        <v>133</v>
      </c>
      <c r="BE117" s="217">
        <f>IF(O117="základní",K117,0)</f>
        <v>0</v>
      </c>
      <c r="BF117" s="217">
        <f>IF(O117="snížená",K117,0)</f>
        <v>0</v>
      </c>
      <c r="BG117" s="217">
        <f>IF(O117="zákl. přenesená",K117,0)</f>
        <v>0</v>
      </c>
      <c r="BH117" s="217">
        <f>IF(O117="sníž. přenesená",K117,0)</f>
        <v>0</v>
      </c>
      <c r="BI117" s="217">
        <f>IF(O117="nulová",K117,0)</f>
        <v>0</v>
      </c>
      <c r="BJ117" s="17" t="s">
        <v>81</v>
      </c>
      <c r="BK117" s="217">
        <f>ROUND(P117*H117,2)</f>
        <v>0</v>
      </c>
      <c r="BL117" s="17" t="s">
        <v>141</v>
      </c>
      <c r="BM117" s="216" t="s">
        <v>214</v>
      </c>
    </row>
    <row r="118" spans="1:47" s="2" customFormat="1" ht="12">
      <c r="A118" s="38"/>
      <c r="B118" s="39"/>
      <c r="C118" s="40"/>
      <c r="D118" s="220" t="s">
        <v>173</v>
      </c>
      <c r="E118" s="40"/>
      <c r="F118" s="235" t="s">
        <v>210</v>
      </c>
      <c r="G118" s="40"/>
      <c r="H118" s="40"/>
      <c r="I118" s="232"/>
      <c r="J118" s="232"/>
      <c r="K118" s="40"/>
      <c r="L118" s="40"/>
      <c r="M118" s="44"/>
      <c r="N118" s="233"/>
      <c r="O118" s="234"/>
      <c r="P118" s="84"/>
      <c r="Q118" s="84"/>
      <c r="R118" s="84"/>
      <c r="S118" s="84"/>
      <c r="T118" s="84"/>
      <c r="U118" s="84"/>
      <c r="V118" s="84"/>
      <c r="W118" s="84"/>
      <c r="X118" s="85"/>
      <c r="Y118" s="38"/>
      <c r="Z118" s="38"/>
      <c r="AA118" s="38"/>
      <c r="AB118" s="38"/>
      <c r="AC118" s="38"/>
      <c r="AD118" s="38"/>
      <c r="AE118" s="38"/>
      <c r="AT118" s="17" t="s">
        <v>173</v>
      </c>
      <c r="AU118" s="17" t="s">
        <v>86</v>
      </c>
    </row>
    <row r="119" spans="1:65" s="2" customFormat="1" ht="24.15" customHeight="1">
      <c r="A119" s="38"/>
      <c r="B119" s="39"/>
      <c r="C119" s="204" t="s">
        <v>215</v>
      </c>
      <c r="D119" s="204" t="s">
        <v>136</v>
      </c>
      <c r="E119" s="205" t="s">
        <v>216</v>
      </c>
      <c r="F119" s="206" t="s">
        <v>217</v>
      </c>
      <c r="G119" s="207" t="s">
        <v>139</v>
      </c>
      <c r="H119" s="208">
        <v>1</v>
      </c>
      <c r="I119" s="209"/>
      <c r="J119" s="209"/>
      <c r="K119" s="210">
        <f>ROUND(P119*H119,2)</f>
        <v>0</v>
      </c>
      <c r="L119" s="206" t="s">
        <v>140</v>
      </c>
      <c r="M119" s="44"/>
      <c r="N119" s="211" t="s">
        <v>20</v>
      </c>
      <c r="O119" s="212" t="s">
        <v>45</v>
      </c>
      <c r="P119" s="213">
        <f>I119+J119</f>
        <v>0</v>
      </c>
      <c r="Q119" s="213">
        <f>ROUND(I119*H119,2)</f>
        <v>0</v>
      </c>
      <c r="R119" s="213">
        <f>ROUND(J119*H119,2)</f>
        <v>0</v>
      </c>
      <c r="S119" s="84"/>
      <c r="T119" s="214">
        <f>S119*H119</f>
        <v>0</v>
      </c>
      <c r="U119" s="214">
        <v>0</v>
      </c>
      <c r="V119" s="214">
        <f>U119*H119</f>
        <v>0</v>
      </c>
      <c r="W119" s="214">
        <v>0</v>
      </c>
      <c r="X119" s="215">
        <f>W119*H119</f>
        <v>0</v>
      </c>
      <c r="Y119" s="38"/>
      <c r="Z119" s="38"/>
      <c r="AA119" s="38"/>
      <c r="AB119" s="38"/>
      <c r="AC119" s="38"/>
      <c r="AD119" s="38"/>
      <c r="AE119" s="38"/>
      <c r="AR119" s="216" t="s">
        <v>141</v>
      </c>
      <c r="AT119" s="216" t="s">
        <v>136</v>
      </c>
      <c r="AU119" s="216" t="s">
        <v>86</v>
      </c>
      <c r="AY119" s="17" t="s">
        <v>133</v>
      </c>
      <c r="BE119" s="217">
        <f>IF(O119="základní",K119,0)</f>
        <v>0</v>
      </c>
      <c r="BF119" s="217">
        <f>IF(O119="snížená",K119,0)</f>
        <v>0</v>
      </c>
      <c r="BG119" s="217">
        <f>IF(O119="zákl. přenesená",K119,0)</f>
        <v>0</v>
      </c>
      <c r="BH119" s="217">
        <f>IF(O119="sníž. přenesená",K119,0)</f>
        <v>0</v>
      </c>
      <c r="BI119" s="217">
        <f>IF(O119="nulová",K119,0)</f>
        <v>0</v>
      </c>
      <c r="BJ119" s="17" t="s">
        <v>81</v>
      </c>
      <c r="BK119" s="217">
        <f>ROUND(P119*H119,2)</f>
        <v>0</v>
      </c>
      <c r="BL119" s="17" t="s">
        <v>141</v>
      </c>
      <c r="BM119" s="216" t="s">
        <v>218</v>
      </c>
    </row>
    <row r="120" spans="1:51" s="13" customFormat="1" ht="12">
      <c r="A120" s="13"/>
      <c r="B120" s="218"/>
      <c r="C120" s="219"/>
      <c r="D120" s="220" t="s">
        <v>143</v>
      </c>
      <c r="E120" s="221" t="s">
        <v>20</v>
      </c>
      <c r="F120" s="222" t="s">
        <v>144</v>
      </c>
      <c r="G120" s="219"/>
      <c r="H120" s="223">
        <v>1</v>
      </c>
      <c r="I120" s="224"/>
      <c r="J120" s="224"/>
      <c r="K120" s="219"/>
      <c r="L120" s="219"/>
      <c r="M120" s="225"/>
      <c r="N120" s="226"/>
      <c r="O120" s="227"/>
      <c r="P120" s="227"/>
      <c r="Q120" s="227"/>
      <c r="R120" s="227"/>
      <c r="S120" s="227"/>
      <c r="T120" s="227"/>
      <c r="U120" s="227"/>
      <c r="V120" s="227"/>
      <c r="W120" s="227"/>
      <c r="X120" s="228"/>
      <c r="Y120" s="13"/>
      <c r="Z120" s="13"/>
      <c r="AA120" s="13"/>
      <c r="AB120" s="13"/>
      <c r="AC120" s="13"/>
      <c r="AD120" s="13"/>
      <c r="AE120" s="13"/>
      <c r="AT120" s="229" t="s">
        <v>143</v>
      </c>
      <c r="AU120" s="229" t="s">
        <v>86</v>
      </c>
      <c r="AV120" s="13" t="s">
        <v>86</v>
      </c>
      <c r="AW120" s="13" t="s">
        <v>5</v>
      </c>
      <c r="AX120" s="13" t="s">
        <v>81</v>
      </c>
      <c r="AY120" s="229" t="s">
        <v>133</v>
      </c>
    </row>
    <row r="121" spans="1:63" s="12" customFormat="1" ht="22.8" customHeight="1">
      <c r="A121" s="12"/>
      <c r="B121" s="187"/>
      <c r="C121" s="188"/>
      <c r="D121" s="189" t="s">
        <v>75</v>
      </c>
      <c r="E121" s="202" t="s">
        <v>219</v>
      </c>
      <c r="F121" s="202" t="s">
        <v>220</v>
      </c>
      <c r="G121" s="188"/>
      <c r="H121" s="188"/>
      <c r="I121" s="191"/>
      <c r="J121" s="191"/>
      <c r="K121" s="203">
        <f>BK121</f>
        <v>0</v>
      </c>
      <c r="L121" s="188"/>
      <c r="M121" s="193"/>
      <c r="N121" s="194"/>
      <c r="O121" s="195"/>
      <c r="P121" s="195"/>
      <c r="Q121" s="196">
        <f>SUM(Q122:Q123)</f>
        <v>0</v>
      </c>
      <c r="R121" s="196">
        <f>SUM(R122:R123)</f>
        <v>0</v>
      </c>
      <c r="S121" s="195"/>
      <c r="T121" s="197">
        <f>SUM(T122:T123)</f>
        <v>0</v>
      </c>
      <c r="U121" s="195"/>
      <c r="V121" s="197">
        <f>SUM(V122:V123)</f>
        <v>0</v>
      </c>
      <c r="W121" s="195"/>
      <c r="X121" s="198">
        <f>SUM(X122:X123)</f>
        <v>0</v>
      </c>
      <c r="Y121" s="12"/>
      <c r="Z121" s="12"/>
      <c r="AA121" s="12"/>
      <c r="AB121" s="12"/>
      <c r="AC121" s="12"/>
      <c r="AD121" s="12"/>
      <c r="AE121" s="12"/>
      <c r="AR121" s="199" t="s">
        <v>132</v>
      </c>
      <c r="AT121" s="200" t="s">
        <v>75</v>
      </c>
      <c r="AU121" s="200" t="s">
        <v>81</v>
      </c>
      <c r="AY121" s="199" t="s">
        <v>133</v>
      </c>
      <c r="BK121" s="201">
        <f>SUM(BK122:BK123)</f>
        <v>0</v>
      </c>
    </row>
    <row r="122" spans="1:65" s="2" customFormat="1" ht="16.5" customHeight="1">
      <c r="A122" s="38"/>
      <c r="B122" s="39"/>
      <c r="C122" s="204" t="s">
        <v>221</v>
      </c>
      <c r="D122" s="204" t="s">
        <v>136</v>
      </c>
      <c r="E122" s="205" t="s">
        <v>222</v>
      </c>
      <c r="F122" s="206" t="s">
        <v>223</v>
      </c>
      <c r="G122" s="207" t="s">
        <v>139</v>
      </c>
      <c r="H122" s="208">
        <v>1</v>
      </c>
      <c r="I122" s="209"/>
      <c r="J122" s="209"/>
      <c r="K122" s="210">
        <f>ROUND(P122*H122,2)</f>
        <v>0</v>
      </c>
      <c r="L122" s="206" t="s">
        <v>20</v>
      </c>
      <c r="M122" s="44"/>
      <c r="N122" s="211" t="s">
        <v>20</v>
      </c>
      <c r="O122" s="212" t="s">
        <v>45</v>
      </c>
      <c r="P122" s="213">
        <f>I122+J122</f>
        <v>0</v>
      </c>
      <c r="Q122" s="213">
        <f>ROUND(I122*H122,2)</f>
        <v>0</v>
      </c>
      <c r="R122" s="213">
        <f>ROUND(J122*H122,2)</f>
        <v>0</v>
      </c>
      <c r="S122" s="84"/>
      <c r="T122" s="214">
        <f>S122*H122</f>
        <v>0</v>
      </c>
      <c r="U122" s="214">
        <v>0</v>
      </c>
      <c r="V122" s="214">
        <f>U122*H122</f>
        <v>0</v>
      </c>
      <c r="W122" s="214">
        <v>0</v>
      </c>
      <c r="X122" s="215">
        <f>W122*H122</f>
        <v>0</v>
      </c>
      <c r="Y122" s="38"/>
      <c r="Z122" s="38"/>
      <c r="AA122" s="38"/>
      <c r="AB122" s="38"/>
      <c r="AC122" s="38"/>
      <c r="AD122" s="38"/>
      <c r="AE122" s="38"/>
      <c r="AR122" s="216" t="s">
        <v>141</v>
      </c>
      <c r="AT122" s="216" t="s">
        <v>136</v>
      </c>
      <c r="AU122" s="216" t="s">
        <v>86</v>
      </c>
      <c r="AY122" s="17" t="s">
        <v>133</v>
      </c>
      <c r="BE122" s="217">
        <f>IF(O122="základní",K122,0)</f>
        <v>0</v>
      </c>
      <c r="BF122" s="217">
        <f>IF(O122="snížená",K122,0)</f>
        <v>0</v>
      </c>
      <c r="BG122" s="217">
        <f>IF(O122="zákl. přenesená",K122,0)</f>
        <v>0</v>
      </c>
      <c r="BH122" s="217">
        <f>IF(O122="sníž. přenesená",K122,0)</f>
        <v>0</v>
      </c>
      <c r="BI122" s="217">
        <f>IF(O122="nulová",K122,0)</f>
        <v>0</v>
      </c>
      <c r="BJ122" s="17" t="s">
        <v>81</v>
      </c>
      <c r="BK122" s="217">
        <f>ROUND(P122*H122,2)</f>
        <v>0</v>
      </c>
      <c r="BL122" s="17" t="s">
        <v>141</v>
      </c>
      <c r="BM122" s="216" t="s">
        <v>224</v>
      </c>
    </row>
    <row r="123" spans="1:47" s="2" customFormat="1" ht="12">
      <c r="A123" s="38"/>
      <c r="B123" s="39"/>
      <c r="C123" s="40"/>
      <c r="D123" s="220" t="s">
        <v>173</v>
      </c>
      <c r="E123" s="40"/>
      <c r="F123" s="235" t="s">
        <v>225</v>
      </c>
      <c r="G123" s="40"/>
      <c r="H123" s="40"/>
      <c r="I123" s="232"/>
      <c r="J123" s="232"/>
      <c r="K123" s="40"/>
      <c r="L123" s="40"/>
      <c r="M123" s="44"/>
      <c r="N123" s="236"/>
      <c r="O123" s="237"/>
      <c r="P123" s="238"/>
      <c r="Q123" s="238"/>
      <c r="R123" s="238"/>
      <c r="S123" s="238"/>
      <c r="T123" s="238"/>
      <c r="U123" s="238"/>
      <c r="V123" s="238"/>
      <c r="W123" s="238"/>
      <c r="X123" s="239"/>
      <c r="Y123" s="38"/>
      <c r="Z123" s="38"/>
      <c r="AA123" s="38"/>
      <c r="AB123" s="38"/>
      <c r="AC123" s="38"/>
      <c r="AD123" s="38"/>
      <c r="AE123" s="38"/>
      <c r="AT123" s="17" t="s">
        <v>173</v>
      </c>
      <c r="AU123" s="17" t="s">
        <v>86</v>
      </c>
    </row>
    <row r="124" spans="1:31" s="2" customFormat="1" ht="6.95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44"/>
      <c r="N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79:L123"/>
  <mergeCells count="6">
    <mergeCell ref="E7:H7"/>
    <mergeCell ref="E16:H16"/>
    <mergeCell ref="E25:H25"/>
    <mergeCell ref="E48:H48"/>
    <mergeCell ref="E72:H72"/>
    <mergeCell ref="M2:Z2"/>
  </mergeCells>
  <hyperlinks>
    <hyperlink ref="F96" r:id="rId1" display="https://podminky.urs.cz/item/CS_URS_2021_01/013203000"/>
    <hyperlink ref="F109" r:id="rId2" display="https://podminky.urs.cz/item/CS_URS_2021_01/035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226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4" t="s">
        <v>227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ROUND(K90,2)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ROUND((SUM(BE90:BE334)),2)</f>
        <v>0</v>
      </c>
      <c r="G35" s="38"/>
      <c r="H35" s="38"/>
      <c r="I35" s="147">
        <v>0.21</v>
      </c>
      <c r="J35" s="38"/>
      <c r="K35" s="142">
        <f>ROUND(((SUM(BE90:BE334))*I35),2)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ROUND((SUM(BF90:BF334)),2)</f>
        <v>0</v>
      </c>
      <c r="G36" s="38"/>
      <c r="H36" s="38"/>
      <c r="I36" s="147">
        <v>0.15</v>
      </c>
      <c r="J36" s="38"/>
      <c r="K36" s="142">
        <f>ROUND(((SUM(BF90:BF334))*I36),2)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ROUND((SUM(BG90:BG334)),2)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ROUND((SUM(BH90:BH334)),2)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ROUND((SUM(BI90:BI334)),2)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226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>
      <c r="A52" s="38"/>
      <c r="B52" s="39"/>
      <c r="C52" s="40"/>
      <c r="D52" s="40"/>
      <c r="E52" s="69" t="str">
        <f>E9</f>
        <v>SO 101 - 001.01 - Hlavní polní cesta C5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Q90</f>
        <v>0</v>
      </c>
      <c r="J61" s="102">
        <f>R90</f>
        <v>0</v>
      </c>
      <c r="K61" s="102">
        <f>K90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228</v>
      </c>
      <c r="E62" s="166"/>
      <c r="F62" s="166"/>
      <c r="G62" s="166"/>
      <c r="H62" s="166"/>
      <c r="I62" s="167">
        <f>Q91</f>
        <v>0</v>
      </c>
      <c r="J62" s="167">
        <f>R91</f>
        <v>0</v>
      </c>
      <c r="K62" s="167">
        <f>K91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229</v>
      </c>
      <c r="E63" s="172"/>
      <c r="F63" s="172"/>
      <c r="G63" s="172"/>
      <c r="H63" s="172"/>
      <c r="I63" s="173">
        <f>Q92</f>
        <v>0</v>
      </c>
      <c r="J63" s="173">
        <f>R92</f>
        <v>0</v>
      </c>
      <c r="K63" s="173">
        <f>K92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230</v>
      </c>
      <c r="E64" s="172"/>
      <c r="F64" s="172"/>
      <c r="G64" s="172"/>
      <c r="H64" s="172"/>
      <c r="I64" s="173">
        <f>Q198</f>
        <v>0</v>
      </c>
      <c r="J64" s="173">
        <f>R198</f>
        <v>0</v>
      </c>
      <c r="K64" s="173">
        <f>K198</f>
        <v>0</v>
      </c>
      <c r="L64" s="170"/>
      <c r="M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231</v>
      </c>
      <c r="E65" s="172"/>
      <c r="F65" s="172"/>
      <c r="G65" s="172"/>
      <c r="H65" s="172"/>
      <c r="I65" s="173">
        <f>Q205</f>
        <v>0</v>
      </c>
      <c r="J65" s="173">
        <f>R205</f>
        <v>0</v>
      </c>
      <c r="K65" s="173">
        <f>K205</f>
        <v>0</v>
      </c>
      <c r="L65" s="170"/>
      <c r="M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232</v>
      </c>
      <c r="E66" s="172"/>
      <c r="F66" s="172"/>
      <c r="G66" s="172"/>
      <c r="H66" s="172"/>
      <c r="I66" s="173">
        <f>Q227</f>
        <v>0</v>
      </c>
      <c r="J66" s="173">
        <f>R227</f>
        <v>0</v>
      </c>
      <c r="K66" s="173">
        <f>K227</f>
        <v>0</v>
      </c>
      <c r="L66" s="170"/>
      <c r="M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233</v>
      </c>
      <c r="E67" s="172"/>
      <c r="F67" s="172"/>
      <c r="G67" s="172"/>
      <c r="H67" s="172"/>
      <c r="I67" s="173">
        <f>Q265</f>
        <v>0</v>
      </c>
      <c r="J67" s="173">
        <f>R265</f>
        <v>0</v>
      </c>
      <c r="K67" s="173">
        <f>K265</f>
        <v>0</v>
      </c>
      <c r="L67" s="170"/>
      <c r="M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234</v>
      </c>
      <c r="E68" s="172"/>
      <c r="F68" s="172"/>
      <c r="G68" s="172"/>
      <c r="H68" s="172"/>
      <c r="I68" s="173">
        <f>Q294</f>
        <v>0</v>
      </c>
      <c r="J68" s="173">
        <f>R294</f>
        <v>0</v>
      </c>
      <c r="K68" s="173">
        <f>K294</f>
        <v>0</v>
      </c>
      <c r="L68" s="170"/>
      <c r="M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235</v>
      </c>
      <c r="E69" s="172"/>
      <c r="F69" s="172"/>
      <c r="G69" s="172"/>
      <c r="H69" s="172"/>
      <c r="I69" s="173">
        <f>Q310</f>
        <v>0</v>
      </c>
      <c r="J69" s="173">
        <f>R310</f>
        <v>0</v>
      </c>
      <c r="K69" s="173">
        <f>K310</f>
        <v>0</v>
      </c>
      <c r="L69" s="170"/>
      <c r="M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236</v>
      </c>
      <c r="E70" s="172"/>
      <c r="F70" s="172"/>
      <c r="G70" s="172"/>
      <c r="H70" s="172"/>
      <c r="I70" s="173">
        <f>Q332</f>
        <v>0</v>
      </c>
      <c r="J70" s="173">
        <f>R332</f>
        <v>0</v>
      </c>
      <c r="K70" s="173">
        <f>K332</f>
        <v>0</v>
      </c>
      <c r="L70" s="170"/>
      <c r="M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113</v>
      </c>
      <c r="D77" s="40"/>
      <c r="E77" s="40"/>
      <c r="F77" s="40"/>
      <c r="G77" s="40"/>
      <c r="H77" s="40"/>
      <c r="I77" s="40"/>
      <c r="J77" s="40"/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17</v>
      </c>
      <c r="D79" s="40"/>
      <c r="E79" s="40"/>
      <c r="F79" s="40"/>
      <c r="G79" s="40"/>
      <c r="H79" s="40"/>
      <c r="I79" s="40"/>
      <c r="J79" s="40"/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241" t="str">
        <f>E7</f>
        <v>Realizace SZ Košatka n. O. - polní cesta C5 (2. část)</v>
      </c>
      <c r="F80" s="32"/>
      <c r="G80" s="32"/>
      <c r="H80" s="32"/>
      <c r="I80" s="40"/>
      <c r="J80" s="40"/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226</v>
      </c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SO 101 - 001.01 - Hlavní polní cesta C5</v>
      </c>
      <c r="F82" s="40"/>
      <c r="G82" s="40"/>
      <c r="H82" s="40"/>
      <c r="I82" s="40"/>
      <c r="J82" s="40"/>
      <c r="K82" s="40"/>
      <c r="L82" s="40"/>
      <c r="M82" s="13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3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22</v>
      </c>
      <c r="D84" s="40"/>
      <c r="E84" s="40"/>
      <c r="F84" s="27" t="str">
        <f>F12</f>
        <v>Obec Stará Ves nad Ondřejnicí</v>
      </c>
      <c r="G84" s="40"/>
      <c r="H84" s="40"/>
      <c r="I84" s="32" t="s">
        <v>24</v>
      </c>
      <c r="J84" s="72" t="str">
        <f>IF(J12="","",J12)</f>
        <v>8. 10. 2021</v>
      </c>
      <c r="K84" s="40"/>
      <c r="L84" s="40"/>
      <c r="M84" s="13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3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26</v>
      </c>
      <c r="D86" s="40"/>
      <c r="E86" s="40"/>
      <c r="F86" s="27" t="str">
        <f>E15</f>
        <v>ČR-SPÚ, KPÚ pro MS kraj, Pobočka Frýdek-Místek</v>
      </c>
      <c r="G86" s="40"/>
      <c r="H86" s="40"/>
      <c r="I86" s="32" t="s">
        <v>33</v>
      </c>
      <c r="J86" s="36" t="str">
        <f>E21</f>
        <v>GEOCENTRUM, spol. s r. o.</v>
      </c>
      <c r="K86" s="40"/>
      <c r="L86" s="40"/>
      <c r="M86" s="13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31</v>
      </c>
      <c r="D87" s="40"/>
      <c r="E87" s="40"/>
      <c r="F87" s="27" t="str">
        <f>IF(E18="","",E18)</f>
        <v>Vyplň údaj</v>
      </c>
      <c r="G87" s="40"/>
      <c r="H87" s="40"/>
      <c r="I87" s="32" t="s">
        <v>37</v>
      </c>
      <c r="J87" s="36" t="str">
        <f>E24</f>
        <v>GEOCENTRUM, spol. s r. o.</v>
      </c>
      <c r="K87" s="40"/>
      <c r="L87" s="40"/>
      <c r="M87" s="13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3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5"/>
      <c r="B89" s="176"/>
      <c r="C89" s="177" t="s">
        <v>114</v>
      </c>
      <c r="D89" s="178" t="s">
        <v>59</v>
      </c>
      <c r="E89" s="178" t="s">
        <v>55</v>
      </c>
      <c r="F89" s="178" t="s">
        <v>56</v>
      </c>
      <c r="G89" s="178" t="s">
        <v>115</v>
      </c>
      <c r="H89" s="178" t="s">
        <v>116</v>
      </c>
      <c r="I89" s="178" t="s">
        <v>117</v>
      </c>
      <c r="J89" s="178" t="s">
        <v>118</v>
      </c>
      <c r="K89" s="178" t="s">
        <v>106</v>
      </c>
      <c r="L89" s="179" t="s">
        <v>119</v>
      </c>
      <c r="M89" s="180"/>
      <c r="N89" s="92" t="s">
        <v>20</v>
      </c>
      <c r="O89" s="93" t="s">
        <v>44</v>
      </c>
      <c r="P89" s="93" t="s">
        <v>120</v>
      </c>
      <c r="Q89" s="93" t="s">
        <v>121</v>
      </c>
      <c r="R89" s="93" t="s">
        <v>122</v>
      </c>
      <c r="S89" s="93" t="s">
        <v>123</v>
      </c>
      <c r="T89" s="93" t="s">
        <v>124</v>
      </c>
      <c r="U89" s="93" t="s">
        <v>125</v>
      </c>
      <c r="V89" s="93" t="s">
        <v>126</v>
      </c>
      <c r="W89" s="93" t="s">
        <v>127</v>
      </c>
      <c r="X89" s="94" t="s">
        <v>128</v>
      </c>
      <c r="Y89" s="175"/>
      <c r="Z89" s="175"/>
      <c r="AA89" s="175"/>
      <c r="AB89" s="175"/>
      <c r="AC89" s="175"/>
      <c r="AD89" s="175"/>
      <c r="AE89" s="175"/>
    </row>
    <row r="90" spans="1:63" s="2" customFormat="1" ht="22.8" customHeight="1">
      <c r="A90" s="38"/>
      <c r="B90" s="39"/>
      <c r="C90" s="99" t="s">
        <v>129</v>
      </c>
      <c r="D90" s="40"/>
      <c r="E90" s="40"/>
      <c r="F90" s="40"/>
      <c r="G90" s="40"/>
      <c r="H90" s="40"/>
      <c r="I90" s="40"/>
      <c r="J90" s="40"/>
      <c r="K90" s="181">
        <f>BK90</f>
        <v>0</v>
      </c>
      <c r="L90" s="40"/>
      <c r="M90" s="44"/>
      <c r="N90" s="95"/>
      <c r="O90" s="182"/>
      <c r="P90" s="96"/>
      <c r="Q90" s="183">
        <f>Q91</f>
        <v>0</v>
      </c>
      <c r="R90" s="183">
        <f>R91</f>
        <v>0</v>
      </c>
      <c r="S90" s="96"/>
      <c r="T90" s="184">
        <f>T91</f>
        <v>0</v>
      </c>
      <c r="U90" s="96"/>
      <c r="V90" s="184">
        <f>V91</f>
        <v>1057.781792791208</v>
      </c>
      <c r="W90" s="96"/>
      <c r="X90" s="185">
        <f>X91</f>
        <v>55.25</v>
      </c>
      <c r="Y90" s="38"/>
      <c r="Z90" s="38"/>
      <c r="AA90" s="38"/>
      <c r="AB90" s="38"/>
      <c r="AC90" s="38"/>
      <c r="AD90" s="38"/>
      <c r="AE90" s="38"/>
      <c r="AT90" s="17" t="s">
        <v>75</v>
      </c>
      <c r="AU90" s="17" t="s">
        <v>107</v>
      </c>
      <c r="BK90" s="186">
        <f>BK91</f>
        <v>0</v>
      </c>
    </row>
    <row r="91" spans="1:63" s="12" customFormat="1" ht="25.9" customHeight="1">
      <c r="A91" s="12"/>
      <c r="B91" s="187"/>
      <c r="C91" s="188"/>
      <c r="D91" s="189" t="s">
        <v>75</v>
      </c>
      <c r="E91" s="190" t="s">
        <v>237</v>
      </c>
      <c r="F91" s="190" t="s">
        <v>238</v>
      </c>
      <c r="G91" s="188"/>
      <c r="H91" s="188"/>
      <c r="I91" s="191"/>
      <c r="J91" s="191"/>
      <c r="K91" s="192">
        <f>BK91</f>
        <v>0</v>
      </c>
      <c r="L91" s="188"/>
      <c r="M91" s="193"/>
      <c r="N91" s="194"/>
      <c r="O91" s="195"/>
      <c r="P91" s="195"/>
      <c r="Q91" s="196">
        <f>Q92+Q198+Q205+Q227+Q265+Q294+Q310+Q332</f>
        <v>0</v>
      </c>
      <c r="R91" s="196">
        <f>R92+R198+R205+R227+R265+R294+R310+R332</f>
        <v>0</v>
      </c>
      <c r="S91" s="195"/>
      <c r="T91" s="197">
        <f>T92+T198+T205+T227+T265+T294+T310+T332</f>
        <v>0</v>
      </c>
      <c r="U91" s="195"/>
      <c r="V91" s="197">
        <f>V92+V198+V205+V227+V265+V294+V310+V332</f>
        <v>1057.781792791208</v>
      </c>
      <c r="W91" s="195"/>
      <c r="X91" s="198">
        <f>X92+X198+X205+X227+X265+X294+X310+X332</f>
        <v>55.25</v>
      </c>
      <c r="Y91" s="12"/>
      <c r="Z91" s="12"/>
      <c r="AA91" s="12"/>
      <c r="AB91" s="12"/>
      <c r="AC91" s="12"/>
      <c r="AD91" s="12"/>
      <c r="AE91" s="12"/>
      <c r="AR91" s="199" t="s">
        <v>81</v>
      </c>
      <c r="AT91" s="200" t="s">
        <v>75</v>
      </c>
      <c r="AU91" s="200" t="s">
        <v>76</v>
      </c>
      <c r="AY91" s="199" t="s">
        <v>133</v>
      </c>
      <c r="BK91" s="201">
        <f>BK92+BK198+BK205+BK227+BK265+BK294+BK310+BK332</f>
        <v>0</v>
      </c>
    </row>
    <row r="92" spans="1:63" s="12" customFormat="1" ht="22.8" customHeight="1">
      <c r="A92" s="12"/>
      <c r="B92" s="187"/>
      <c r="C92" s="188"/>
      <c r="D92" s="189" t="s">
        <v>75</v>
      </c>
      <c r="E92" s="202" t="s">
        <v>81</v>
      </c>
      <c r="F92" s="202" t="s">
        <v>239</v>
      </c>
      <c r="G92" s="188"/>
      <c r="H92" s="188"/>
      <c r="I92" s="191"/>
      <c r="J92" s="191"/>
      <c r="K92" s="203">
        <f>BK92</f>
        <v>0</v>
      </c>
      <c r="L92" s="188"/>
      <c r="M92" s="193"/>
      <c r="N92" s="194"/>
      <c r="O92" s="195"/>
      <c r="P92" s="195"/>
      <c r="Q92" s="196">
        <f>SUM(Q93:Q197)</f>
        <v>0</v>
      </c>
      <c r="R92" s="196">
        <f>SUM(R93:R197)</f>
        <v>0</v>
      </c>
      <c r="S92" s="195"/>
      <c r="T92" s="197">
        <f>SUM(T93:T197)</f>
        <v>0</v>
      </c>
      <c r="U92" s="195"/>
      <c r="V92" s="197">
        <f>SUM(V93:V197)</f>
        <v>6.976806</v>
      </c>
      <c r="W92" s="195"/>
      <c r="X92" s="198">
        <f>SUM(X93:X197)</f>
        <v>55.25</v>
      </c>
      <c r="Y92" s="12"/>
      <c r="Z92" s="12"/>
      <c r="AA92" s="12"/>
      <c r="AB92" s="12"/>
      <c r="AC92" s="12"/>
      <c r="AD92" s="12"/>
      <c r="AE92" s="12"/>
      <c r="AR92" s="199" t="s">
        <v>81</v>
      </c>
      <c r="AT92" s="200" t="s">
        <v>75</v>
      </c>
      <c r="AU92" s="200" t="s">
        <v>81</v>
      </c>
      <c r="AY92" s="199" t="s">
        <v>133</v>
      </c>
      <c r="BK92" s="201">
        <f>SUM(BK93:BK197)</f>
        <v>0</v>
      </c>
    </row>
    <row r="93" spans="1:65" s="2" customFormat="1" ht="24.15" customHeight="1">
      <c r="A93" s="38"/>
      <c r="B93" s="39"/>
      <c r="C93" s="204" t="s">
        <v>81</v>
      </c>
      <c r="D93" s="204" t="s">
        <v>136</v>
      </c>
      <c r="E93" s="205" t="s">
        <v>240</v>
      </c>
      <c r="F93" s="206" t="s">
        <v>241</v>
      </c>
      <c r="G93" s="207" t="s">
        <v>242</v>
      </c>
      <c r="H93" s="208">
        <v>16</v>
      </c>
      <c r="I93" s="209"/>
      <c r="J93" s="209"/>
      <c r="K93" s="210">
        <f>ROUND(P93*H93,2)</f>
        <v>0</v>
      </c>
      <c r="L93" s="206" t="s">
        <v>243</v>
      </c>
      <c r="M93" s="44"/>
      <c r="N93" s="211" t="s">
        <v>20</v>
      </c>
      <c r="O93" s="212" t="s">
        <v>45</v>
      </c>
      <c r="P93" s="213">
        <f>I93+J93</f>
        <v>0</v>
      </c>
      <c r="Q93" s="213">
        <f>ROUND(I93*H93,2)</f>
        <v>0</v>
      </c>
      <c r="R93" s="213">
        <f>ROUND(J93*H93,2)</f>
        <v>0</v>
      </c>
      <c r="S93" s="84"/>
      <c r="T93" s="214">
        <f>S93*H93</f>
        <v>0</v>
      </c>
      <c r="U93" s="214">
        <v>0</v>
      </c>
      <c r="V93" s="214">
        <f>U93*H93</f>
        <v>0</v>
      </c>
      <c r="W93" s="214">
        <v>0</v>
      </c>
      <c r="X93" s="215">
        <f>W93*H93</f>
        <v>0</v>
      </c>
      <c r="Y93" s="38"/>
      <c r="Z93" s="38"/>
      <c r="AA93" s="38"/>
      <c r="AB93" s="38"/>
      <c r="AC93" s="38"/>
      <c r="AD93" s="38"/>
      <c r="AE93" s="38"/>
      <c r="AR93" s="216" t="s">
        <v>153</v>
      </c>
      <c r="AT93" s="216" t="s">
        <v>136</v>
      </c>
      <c r="AU93" s="216" t="s">
        <v>86</v>
      </c>
      <c r="AY93" s="17" t="s">
        <v>133</v>
      </c>
      <c r="BE93" s="217">
        <f>IF(O93="základní",K93,0)</f>
        <v>0</v>
      </c>
      <c r="BF93" s="217">
        <f>IF(O93="snížená",K93,0)</f>
        <v>0</v>
      </c>
      <c r="BG93" s="217">
        <f>IF(O93="zákl. přenesená",K93,0)</f>
        <v>0</v>
      </c>
      <c r="BH93" s="217">
        <f>IF(O93="sníž. přenesená",K93,0)</f>
        <v>0</v>
      </c>
      <c r="BI93" s="217">
        <f>IF(O93="nulová",K93,0)</f>
        <v>0</v>
      </c>
      <c r="BJ93" s="17" t="s">
        <v>81</v>
      </c>
      <c r="BK93" s="217">
        <f>ROUND(P93*H93,2)</f>
        <v>0</v>
      </c>
      <c r="BL93" s="17" t="s">
        <v>153</v>
      </c>
      <c r="BM93" s="216" t="s">
        <v>244</v>
      </c>
    </row>
    <row r="94" spans="1:47" s="2" customFormat="1" ht="12">
      <c r="A94" s="38"/>
      <c r="B94" s="39"/>
      <c r="C94" s="40"/>
      <c r="D94" s="230" t="s">
        <v>169</v>
      </c>
      <c r="E94" s="40"/>
      <c r="F94" s="231" t="s">
        <v>245</v>
      </c>
      <c r="G94" s="40"/>
      <c r="H94" s="40"/>
      <c r="I94" s="232"/>
      <c r="J94" s="232"/>
      <c r="K94" s="40"/>
      <c r="L94" s="40"/>
      <c r="M94" s="44"/>
      <c r="N94" s="233"/>
      <c r="O94" s="234"/>
      <c r="P94" s="84"/>
      <c r="Q94" s="84"/>
      <c r="R94" s="84"/>
      <c r="S94" s="84"/>
      <c r="T94" s="84"/>
      <c r="U94" s="84"/>
      <c r="V94" s="84"/>
      <c r="W94" s="84"/>
      <c r="X94" s="85"/>
      <c r="Y94" s="38"/>
      <c r="Z94" s="38"/>
      <c r="AA94" s="38"/>
      <c r="AB94" s="38"/>
      <c r="AC94" s="38"/>
      <c r="AD94" s="38"/>
      <c r="AE94" s="38"/>
      <c r="AT94" s="17" t="s">
        <v>169</v>
      </c>
      <c r="AU94" s="17" t="s">
        <v>86</v>
      </c>
    </row>
    <row r="95" spans="1:65" s="2" customFormat="1" ht="33" customHeight="1">
      <c r="A95" s="38"/>
      <c r="B95" s="39"/>
      <c r="C95" s="204" t="s">
        <v>86</v>
      </c>
      <c r="D95" s="204" t="s">
        <v>136</v>
      </c>
      <c r="E95" s="205" t="s">
        <v>246</v>
      </c>
      <c r="F95" s="206" t="s">
        <v>247</v>
      </c>
      <c r="G95" s="207" t="s">
        <v>242</v>
      </c>
      <c r="H95" s="208">
        <v>12</v>
      </c>
      <c r="I95" s="209"/>
      <c r="J95" s="209"/>
      <c r="K95" s="210">
        <f>ROUND(P95*H95,2)</f>
        <v>0</v>
      </c>
      <c r="L95" s="206" t="s">
        <v>243</v>
      </c>
      <c r="M95" s="44"/>
      <c r="N95" s="211" t="s">
        <v>20</v>
      </c>
      <c r="O95" s="212" t="s">
        <v>45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4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8"/>
      <c r="Z95" s="38"/>
      <c r="AA95" s="38"/>
      <c r="AB95" s="38"/>
      <c r="AC95" s="38"/>
      <c r="AD95" s="38"/>
      <c r="AE95" s="38"/>
      <c r="AR95" s="216" t="s">
        <v>153</v>
      </c>
      <c r="AT95" s="216" t="s">
        <v>136</v>
      </c>
      <c r="AU95" s="216" t="s">
        <v>86</v>
      </c>
      <c r="AY95" s="17" t="s">
        <v>133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7" t="s">
        <v>81</v>
      </c>
      <c r="BK95" s="217">
        <f>ROUND(P95*H95,2)</f>
        <v>0</v>
      </c>
      <c r="BL95" s="17" t="s">
        <v>153</v>
      </c>
      <c r="BM95" s="216" t="s">
        <v>248</v>
      </c>
    </row>
    <row r="96" spans="1:47" s="2" customFormat="1" ht="12">
      <c r="A96" s="38"/>
      <c r="B96" s="39"/>
      <c r="C96" s="40"/>
      <c r="D96" s="230" t="s">
        <v>169</v>
      </c>
      <c r="E96" s="40"/>
      <c r="F96" s="231" t="s">
        <v>249</v>
      </c>
      <c r="G96" s="40"/>
      <c r="H96" s="40"/>
      <c r="I96" s="232"/>
      <c r="J96" s="232"/>
      <c r="K96" s="40"/>
      <c r="L96" s="40"/>
      <c r="M96" s="44"/>
      <c r="N96" s="233"/>
      <c r="O96" s="234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169</v>
      </c>
      <c r="AU96" s="17" t="s">
        <v>86</v>
      </c>
    </row>
    <row r="97" spans="1:65" s="2" customFormat="1" ht="33" customHeight="1">
      <c r="A97" s="38"/>
      <c r="B97" s="39"/>
      <c r="C97" s="204" t="s">
        <v>149</v>
      </c>
      <c r="D97" s="204" t="s">
        <v>136</v>
      </c>
      <c r="E97" s="205" t="s">
        <v>250</v>
      </c>
      <c r="F97" s="206" t="s">
        <v>251</v>
      </c>
      <c r="G97" s="207" t="s">
        <v>242</v>
      </c>
      <c r="H97" s="208">
        <v>3</v>
      </c>
      <c r="I97" s="209"/>
      <c r="J97" s="209"/>
      <c r="K97" s="210">
        <f>ROUND(P97*H97,2)</f>
        <v>0</v>
      </c>
      <c r="L97" s="206" t="s">
        <v>243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153</v>
      </c>
      <c r="AT97" s="216" t="s">
        <v>136</v>
      </c>
      <c r="AU97" s="216" t="s">
        <v>86</v>
      </c>
      <c r="AY97" s="17" t="s">
        <v>133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153</v>
      </c>
      <c r="BM97" s="216" t="s">
        <v>252</v>
      </c>
    </row>
    <row r="98" spans="1:47" s="2" customFormat="1" ht="12">
      <c r="A98" s="38"/>
      <c r="B98" s="39"/>
      <c r="C98" s="40"/>
      <c r="D98" s="230" t="s">
        <v>169</v>
      </c>
      <c r="E98" s="40"/>
      <c r="F98" s="231" t="s">
        <v>253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169</v>
      </c>
      <c r="AU98" s="17" t="s">
        <v>86</v>
      </c>
    </row>
    <row r="99" spans="1:65" s="2" customFormat="1" ht="33" customHeight="1">
      <c r="A99" s="38"/>
      <c r="B99" s="39"/>
      <c r="C99" s="204" t="s">
        <v>153</v>
      </c>
      <c r="D99" s="204" t="s">
        <v>136</v>
      </c>
      <c r="E99" s="205" t="s">
        <v>254</v>
      </c>
      <c r="F99" s="206" t="s">
        <v>255</v>
      </c>
      <c r="G99" s="207" t="s">
        <v>242</v>
      </c>
      <c r="H99" s="208">
        <v>1</v>
      </c>
      <c r="I99" s="209"/>
      <c r="J99" s="209"/>
      <c r="K99" s="210">
        <f>ROUND(P99*H99,2)</f>
        <v>0</v>
      </c>
      <c r="L99" s="206" t="s">
        <v>243</v>
      </c>
      <c r="M99" s="44"/>
      <c r="N99" s="211" t="s">
        <v>20</v>
      </c>
      <c r="O99" s="212" t="s">
        <v>45</v>
      </c>
      <c r="P99" s="213">
        <f>I99+J99</f>
        <v>0</v>
      </c>
      <c r="Q99" s="213">
        <f>ROUND(I99*H99,2)</f>
        <v>0</v>
      </c>
      <c r="R99" s="213">
        <f>ROUND(J99*H99,2)</f>
        <v>0</v>
      </c>
      <c r="S99" s="84"/>
      <c r="T99" s="214">
        <f>S99*H99</f>
        <v>0</v>
      </c>
      <c r="U99" s="214">
        <v>0</v>
      </c>
      <c r="V99" s="214">
        <f>U99*H99</f>
        <v>0</v>
      </c>
      <c r="W99" s="214">
        <v>0</v>
      </c>
      <c r="X99" s="215">
        <f>W99*H99</f>
        <v>0</v>
      </c>
      <c r="Y99" s="38"/>
      <c r="Z99" s="38"/>
      <c r="AA99" s="38"/>
      <c r="AB99" s="38"/>
      <c r="AC99" s="38"/>
      <c r="AD99" s="38"/>
      <c r="AE99" s="38"/>
      <c r="AR99" s="216" t="s">
        <v>153</v>
      </c>
      <c r="AT99" s="216" t="s">
        <v>136</v>
      </c>
      <c r="AU99" s="216" t="s">
        <v>86</v>
      </c>
      <c r="AY99" s="17" t="s">
        <v>133</v>
      </c>
      <c r="BE99" s="217">
        <f>IF(O99="základní",K99,0)</f>
        <v>0</v>
      </c>
      <c r="BF99" s="217">
        <f>IF(O99="snížená",K99,0)</f>
        <v>0</v>
      </c>
      <c r="BG99" s="217">
        <f>IF(O99="zákl. přenesená",K99,0)</f>
        <v>0</v>
      </c>
      <c r="BH99" s="217">
        <f>IF(O99="sníž. přenesená",K99,0)</f>
        <v>0</v>
      </c>
      <c r="BI99" s="217">
        <f>IF(O99="nulová",K99,0)</f>
        <v>0</v>
      </c>
      <c r="BJ99" s="17" t="s">
        <v>81</v>
      </c>
      <c r="BK99" s="217">
        <f>ROUND(P99*H99,2)</f>
        <v>0</v>
      </c>
      <c r="BL99" s="17" t="s">
        <v>153</v>
      </c>
      <c r="BM99" s="216" t="s">
        <v>256</v>
      </c>
    </row>
    <row r="100" spans="1:47" s="2" customFormat="1" ht="12">
      <c r="A100" s="38"/>
      <c r="B100" s="39"/>
      <c r="C100" s="40"/>
      <c r="D100" s="230" t="s">
        <v>169</v>
      </c>
      <c r="E100" s="40"/>
      <c r="F100" s="231" t="s">
        <v>257</v>
      </c>
      <c r="G100" s="40"/>
      <c r="H100" s="40"/>
      <c r="I100" s="232"/>
      <c r="J100" s="232"/>
      <c r="K100" s="40"/>
      <c r="L100" s="40"/>
      <c r="M100" s="44"/>
      <c r="N100" s="233"/>
      <c r="O100" s="234"/>
      <c r="P100" s="84"/>
      <c r="Q100" s="84"/>
      <c r="R100" s="84"/>
      <c r="S100" s="84"/>
      <c r="T100" s="84"/>
      <c r="U100" s="84"/>
      <c r="V100" s="84"/>
      <c r="W100" s="84"/>
      <c r="X100" s="85"/>
      <c r="Y100" s="38"/>
      <c r="Z100" s="38"/>
      <c r="AA100" s="38"/>
      <c r="AB100" s="38"/>
      <c r="AC100" s="38"/>
      <c r="AD100" s="38"/>
      <c r="AE100" s="38"/>
      <c r="AT100" s="17" t="s">
        <v>169</v>
      </c>
      <c r="AU100" s="17" t="s">
        <v>86</v>
      </c>
    </row>
    <row r="101" spans="1:65" s="2" customFormat="1" ht="33" customHeight="1">
      <c r="A101" s="38"/>
      <c r="B101" s="39"/>
      <c r="C101" s="204" t="s">
        <v>132</v>
      </c>
      <c r="D101" s="204" t="s">
        <v>136</v>
      </c>
      <c r="E101" s="205" t="s">
        <v>258</v>
      </c>
      <c r="F101" s="206" t="s">
        <v>259</v>
      </c>
      <c r="G101" s="207" t="s">
        <v>242</v>
      </c>
      <c r="H101" s="208">
        <v>12</v>
      </c>
      <c r="I101" s="209"/>
      <c r="J101" s="209"/>
      <c r="K101" s="210">
        <f>ROUND(P101*H101,2)</f>
        <v>0</v>
      </c>
      <c r="L101" s="206" t="s">
        <v>243</v>
      </c>
      <c r="M101" s="44"/>
      <c r="N101" s="211" t="s">
        <v>20</v>
      </c>
      <c r="O101" s="212" t="s">
        <v>45</v>
      </c>
      <c r="P101" s="213">
        <f>I101+J101</f>
        <v>0</v>
      </c>
      <c r="Q101" s="213">
        <f>ROUND(I101*H101,2)</f>
        <v>0</v>
      </c>
      <c r="R101" s="213">
        <f>ROUND(J101*H101,2)</f>
        <v>0</v>
      </c>
      <c r="S101" s="84"/>
      <c r="T101" s="214">
        <f>S101*H101</f>
        <v>0</v>
      </c>
      <c r="U101" s="214">
        <v>0</v>
      </c>
      <c r="V101" s="214">
        <f>U101*H101</f>
        <v>0</v>
      </c>
      <c r="W101" s="214">
        <v>0</v>
      </c>
      <c r="X101" s="215">
        <f>W101*H101</f>
        <v>0</v>
      </c>
      <c r="Y101" s="38"/>
      <c r="Z101" s="38"/>
      <c r="AA101" s="38"/>
      <c r="AB101" s="38"/>
      <c r="AC101" s="38"/>
      <c r="AD101" s="38"/>
      <c r="AE101" s="38"/>
      <c r="AR101" s="216" t="s">
        <v>153</v>
      </c>
      <c r="AT101" s="216" t="s">
        <v>136</v>
      </c>
      <c r="AU101" s="216" t="s">
        <v>86</v>
      </c>
      <c r="AY101" s="17" t="s">
        <v>133</v>
      </c>
      <c r="BE101" s="217">
        <f>IF(O101="základní",K101,0)</f>
        <v>0</v>
      </c>
      <c r="BF101" s="217">
        <f>IF(O101="snížená",K101,0)</f>
        <v>0</v>
      </c>
      <c r="BG101" s="217">
        <f>IF(O101="zákl. přenesená",K101,0)</f>
        <v>0</v>
      </c>
      <c r="BH101" s="217">
        <f>IF(O101="sníž. přenesená",K101,0)</f>
        <v>0</v>
      </c>
      <c r="BI101" s="217">
        <f>IF(O101="nulová",K101,0)</f>
        <v>0</v>
      </c>
      <c r="BJ101" s="17" t="s">
        <v>81</v>
      </c>
      <c r="BK101" s="217">
        <f>ROUND(P101*H101,2)</f>
        <v>0</v>
      </c>
      <c r="BL101" s="17" t="s">
        <v>153</v>
      </c>
      <c r="BM101" s="216" t="s">
        <v>260</v>
      </c>
    </row>
    <row r="102" spans="1:47" s="2" customFormat="1" ht="12">
      <c r="A102" s="38"/>
      <c r="B102" s="39"/>
      <c r="C102" s="40"/>
      <c r="D102" s="230" t="s">
        <v>169</v>
      </c>
      <c r="E102" s="40"/>
      <c r="F102" s="231" t="s">
        <v>261</v>
      </c>
      <c r="G102" s="40"/>
      <c r="H102" s="40"/>
      <c r="I102" s="232"/>
      <c r="J102" s="232"/>
      <c r="K102" s="40"/>
      <c r="L102" s="40"/>
      <c r="M102" s="44"/>
      <c r="N102" s="233"/>
      <c r="O102" s="234"/>
      <c r="P102" s="84"/>
      <c r="Q102" s="84"/>
      <c r="R102" s="84"/>
      <c r="S102" s="84"/>
      <c r="T102" s="84"/>
      <c r="U102" s="84"/>
      <c r="V102" s="84"/>
      <c r="W102" s="84"/>
      <c r="X102" s="85"/>
      <c r="Y102" s="38"/>
      <c r="Z102" s="38"/>
      <c r="AA102" s="38"/>
      <c r="AB102" s="38"/>
      <c r="AC102" s="38"/>
      <c r="AD102" s="38"/>
      <c r="AE102" s="38"/>
      <c r="AT102" s="17" t="s">
        <v>169</v>
      </c>
      <c r="AU102" s="17" t="s">
        <v>86</v>
      </c>
    </row>
    <row r="103" spans="1:65" s="2" customFormat="1" ht="33" customHeight="1">
      <c r="A103" s="38"/>
      <c r="B103" s="39"/>
      <c r="C103" s="204" t="s">
        <v>160</v>
      </c>
      <c r="D103" s="204" t="s">
        <v>136</v>
      </c>
      <c r="E103" s="205" t="s">
        <v>262</v>
      </c>
      <c r="F103" s="206" t="s">
        <v>263</v>
      </c>
      <c r="G103" s="207" t="s">
        <v>242</v>
      </c>
      <c r="H103" s="208">
        <v>3</v>
      </c>
      <c r="I103" s="209"/>
      <c r="J103" s="209"/>
      <c r="K103" s="210">
        <f>ROUND(P103*H103,2)</f>
        <v>0</v>
      </c>
      <c r="L103" s="206" t="s">
        <v>243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153</v>
      </c>
      <c r="AT103" s="216" t="s">
        <v>136</v>
      </c>
      <c r="AU103" s="216" t="s">
        <v>86</v>
      </c>
      <c r="AY103" s="17" t="s">
        <v>133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153</v>
      </c>
      <c r="BM103" s="216" t="s">
        <v>264</v>
      </c>
    </row>
    <row r="104" spans="1:47" s="2" customFormat="1" ht="12">
      <c r="A104" s="38"/>
      <c r="B104" s="39"/>
      <c r="C104" s="40"/>
      <c r="D104" s="230" t="s">
        <v>169</v>
      </c>
      <c r="E104" s="40"/>
      <c r="F104" s="231" t="s">
        <v>265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169</v>
      </c>
      <c r="AU104" s="17" t="s">
        <v>86</v>
      </c>
    </row>
    <row r="105" spans="1:65" s="2" customFormat="1" ht="33" customHeight="1">
      <c r="A105" s="38"/>
      <c r="B105" s="39"/>
      <c r="C105" s="204" t="s">
        <v>164</v>
      </c>
      <c r="D105" s="204" t="s">
        <v>136</v>
      </c>
      <c r="E105" s="205" t="s">
        <v>266</v>
      </c>
      <c r="F105" s="206" t="s">
        <v>267</v>
      </c>
      <c r="G105" s="207" t="s">
        <v>242</v>
      </c>
      <c r="H105" s="208">
        <v>1</v>
      </c>
      <c r="I105" s="209"/>
      <c r="J105" s="209"/>
      <c r="K105" s="210">
        <f>ROUND(P105*H105,2)</f>
        <v>0</v>
      </c>
      <c r="L105" s="206" t="s">
        <v>243</v>
      </c>
      <c r="M105" s="44"/>
      <c r="N105" s="211" t="s">
        <v>20</v>
      </c>
      <c r="O105" s="212" t="s">
        <v>45</v>
      </c>
      <c r="P105" s="213">
        <f>I105+J105</f>
        <v>0</v>
      </c>
      <c r="Q105" s="213">
        <f>ROUND(I105*H105,2)</f>
        <v>0</v>
      </c>
      <c r="R105" s="213">
        <f>ROUND(J105*H105,2)</f>
        <v>0</v>
      </c>
      <c r="S105" s="84"/>
      <c r="T105" s="214">
        <f>S105*H105</f>
        <v>0</v>
      </c>
      <c r="U105" s="214">
        <v>0</v>
      </c>
      <c r="V105" s="214">
        <f>U105*H105</f>
        <v>0</v>
      </c>
      <c r="W105" s="214">
        <v>0</v>
      </c>
      <c r="X105" s="215">
        <f>W105*H105</f>
        <v>0</v>
      </c>
      <c r="Y105" s="38"/>
      <c r="Z105" s="38"/>
      <c r="AA105" s="38"/>
      <c r="AB105" s="38"/>
      <c r="AC105" s="38"/>
      <c r="AD105" s="38"/>
      <c r="AE105" s="38"/>
      <c r="AR105" s="216" t="s">
        <v>153</v>
      </c>
      <c r="AT105" s="216" t="s">
        <v>136</v>
      </c>
      <c r="AU105" s="216" t="s">
        <v>86</v>
      </c>
      <c r="AY105" s="17" t="s">
        <v>133</v>
      </c>
      <c r="BE105" s="217">
        <f>IF(O105="základní",K105,0)</f>
        <v>0</v>
      </c>
      <c r="BF105" s="217">
        <f>IF(O105="snížená",K105,0)</f>
        <v>0</v>
      </c>
      <c r="BG105" s="217">
        <f>IF(O105="zákl. přenesená",K105,0)</f>
        <v>0</v>
      </c>
      <c r="BH105" s="217">
        <f>IF(O105="sníž. přenesená",K105,0)</f>
        <v>0</v>
      </c>
      <c r="BI105" s="217">
        <f>IF(O105="nulová",K105,0)</f>
        <v>0</v>
      </c>
      <c r="BJ105" s="17" t="s">
        <v>81</v>
      </c>
      <c r="BK105" s="217">
        <f>ROUND(P105*H105,2)</f>
        <v>0</v>
      </c>
      <c r="BL105" s="17" t="s">
        <v>153</v>
      </c>
      <c r="BM105" s="216" t="s">
        <v>268</v>
      </c>
    </row>
    <row r="106" spans="1:47" s="2" customFormat="1" ht="12">
      <c r="A106" s="38"/>
      <c r="B106" s="39"/>
      <c r="C106" s="40"/>
      <c r="D106" s="230" t="s">
        <v>169</v>
      </c>
      <c r="E106" s="40"/>
      <c r="F106" s="231" t="s">
        <v>269</v>
      </c>
      <c r="G106" s="40"/>
      <c r="H106" s="40"/>
      <c r="I106" s="232"/>
      <c r="J106" s="232"/>
      <c r="K106" s="40"/>
      <c r="L106" s="40"/>
      <c r="M106" s="44"/>
      <c r="N106" s="233"/>
      <c r="O106" s="234"/>
      <c r="P106" s="84"/>
      <c r="Q106" s="84"/>
      <c r="R106" s="84"/>
      <c r="S106" s="84"/>
      <c r="T106" s="84"/>
      <c r="U106" s="84"/>
      <c r="V106" s="84"/>
      <c r="W106" s="84"/>
      <c r="X106" s="85"/>
      <c r="Y106" s="38"/>
      <c r="Z106" s="38"/>
      <c r="AA106" s="38"/>
      <c r="AB106" s="38"/>
      <c r="AC106" s="38"/>
      <c r="AD106" s="38"/>
      <c r="AE106" s="38"/>
      <c r="AT106" s="17" t="s">
        <v>169</v>
      </c>
      <c r="AU106" s="17" t="s">
        <v>86</v>
      </c>
    </row>
    <row r="107" spans="1:65" s="2" customFormat="1" ht="24.15" customHeight="1">
      <c r="A107" s="38"/>
      <c r="B107" s="39"/>
      <c r="C107" s="204" t="s">
        <v>175</v>
      </c>
      <c r="D107" s="204" t="s">
        <v>136</v>
      </c>
      <c r="E107" s="205" t="s">
        <v>270</v>
      </c>
      <c r="F107" s="206" t="s">
        <v>271</v>
      </c>
      <c r="G107" s="207" t="s">
        <v>242</v>
      </c>
      <c r="H107" s="208">
        <v>15</v>
      </c>
      <c r="I107" s="209"/>
      <c r="J107" s="209"/>
      <c r="K107" s="210">
        <f>ROUND(P107*H107,2)</f>
        <v>0</v>
      </c>
      <c r="L107" s="206" t="s">
        <v>243</v>
      </c>
      <c r="M107" s="44"/>
      <c r="N107" s="211" t="s">
        <v>20</v>
      </c>
      <c r="O107" s="212" t="s">
        <v>45</v>
      </c>
      <c r="P107" s="213">
        <f>I107+J107</f>
        <v>0</v>
      </c>
      <c r="Q107" s="213">
        <f>ROUND(I107*H107,2)</f>
        <v>0</v>
      </c>
      <c r="R107" s="213">
        <f>ROUND(J107*H107,2)</f>
        <v>0</v>
      </c>
      <c r="S107" s="84"/>
      <c r="T107" s="214">
        <f>S107*H107</f>
        <v>0</v>
      </c>
      <c r="U107" s="214">
        <v>9E-05</v>
      </c>
      <c r="V107" s="214">
        <f>U107*H107</f>
        <v>0.00135</v>
      </c>
      <c r="W107" s="214">
        <v>0</v>
      </c>
      <c r="X107" s="215">
        <f>W107*H107</f>
        <v>0</v>
      </c>
      <c r="Y107" s="38"/>
      <c r="Z107" s="38"/>
      <c r="AA107" s="38"/>
      <c r="AB107" s="38"/>
      <c r="AC107" s="38"/>
      <c r="AD107" s="38"/>
      <c r="AE107" s="38"/>
      <c r="AR107" s="216" t="s">
        <v>153</v>
      </c>
      <c r="AT107" s="216" t="s">
        <v>136</v>
      </c>
      <c r="AU107" s="216" t="s">
        <v>86</v>
      </c>
      <c r="AY107" s="17" t="s">
        <v>133</v>
      </c>
      <c r="BE107" s="217">
        <f>IF(O107="základní",K107,0)</f>
        <v>0</v>
      </c>
      <c r="BF107" s="217">
        <f>IF(O107="snížená",K107,0)</f>
        <v>0</v>
      </c>
      <c r="BG107" s="217">
        <f>IF(O107="zákl. přenesená",K107,0)</f>
        <v>0</v>
      </c>
      <c r="BH107" s="217">
        <f>IF(O107="sníž. přenesená",K107,0)</f>
        <v>0</v>
      </c>
      <c r="BI107" s="217">
        <f>IF(O107="nulová",K107,0)</f>
        <v>0</v>
      </c>
      <c r="BJ107" s="17" t="s">
        <v>81</v>
      </c>
      <c r="BK107" s="217">
        <f>ROUND(P107*H107,2)</f>
        <v>0</v>
      </c>
      <c r="BL107" s="17" t="s">
        <v>153</v>
      </c>
      <c r="BM107" s="216" t="s">
        <v>272</v>
      </c>
    </row>
    <row r="108" spans="1:47" s="2" customFormat="1" ht="12">
      <c r="A108" s="38"/>
      <c r="B108" s="39"/>
      <c r="C108" s="40"/>
      <c r="D108" s="230" t="s">
        <v>169</v>
      </c>
      <c r="E108" s="40"/>
      <c r="F108" s="231" t="s">
        <v>273</v>
      </c>
      <c r="G108" s="40"/>
      <c r="H108" s="40"/>
      <c r="I108" s="232"/>
      <c r="J108" s="232"/>
      <c r="K108" s="40"/>
      <c r="L108" s="40"/>
      <c r="M108" s="44"/>
      <c r="N108" s="233"/>
      <c r="O108" s="234"/>
      <c r="P108" s="84"/>
      <c r="Q108" s="84"/>
      <c r="R108" s="84"/>
      <c r="S108" s="84"/>
      <c r="T108" s="84"/>
      <c r="U108" s="84"/>
      <c r="V108" s="84"/>
      <c r="W108" s="84"/>
      <c r="X108" s="85"/>
      <c r="Y108" s="38"/>
      <c r="Z108" s="38"/>
      <c r="AA108" s="38"/>
      <c r="AB108" s="38"/>
      <c r="AC108" s="38"/>
      <c r="AD108" s="38"/>
      <c r="AE108" s="38"/>
      <c r="AT108" s="17" t="s">
        <v>169</v>
      </c>
      <c r="AU108" s="17" t="s">
        <v>86</v>
      </c>
    </row>
    <row r="109" spans="1:65" s="2" customFormat="1" ht="44.25" customHeight="1">
      <c r="A109" s="38"/>
      <c r="B109" s="39"/>
      <c r="C109" s="204" t="s">
        <v>181</v>
      </c>
      <c r="D109" s="204" t="s">
        <v>136</v>
      </c>
      <c r="E109" s="205" t="s">
        <v>274</v>
      </c>
      <c r="F109" s="206" t="s">
        <v>275</v>
      </c>
      <c r="G109" s="207" t="s">
        <v>276</v>
      </c>
      <c r="H109" s="208">
        <v>650</v>
      </c>
      <c r="I109" s="209"/>
      <c r="J109" s="209"/>
      <c r="K109" s="210">
        <f>ROUND(P109*H109,2)</f>
        <v>0</v>
      </c>
      <c r="L109" s="206" t="s">
        <v>243</v>
      </c>
      <c r="M109" s="44"/>
      <c r="N109" s="211" t="s">
        <v>20</v>
      </c>
      <c r="O109" s="212" t="s">
        <v>45</v>
      </c>
      <c r="P109" s="213">
        <f>I109+J109</f>
        <v>0</v>
      </c>
      <c r="Q109" s="213">
        <f>ROUND(I109*H109,2)</f>
        <v>0</v>
      </c>
      <c r="R109" s="213">
        <f>ROUND(J109*H109,2)</f>
        <v>0</v>
      </c>
      <c r="S109" s="84"/>
      <c r="T109" s="214">
        <f>S109*H109</f>
        <v>0</v>
      </c>
      <c r="U109" s="214">
        <v>0</v>
      </c>
      <c r="V109" s="214">
        <f>U109*H109</f>
        <v>0</v>
      </c>
      <c r="W109" s="214">
        <v>0</v>
      </c>
      <c r="X109" s="215">
        <f>W109*H109</f>
        <v>0</v>
      </c>
      <c r="Y109" s="38"/>
      <c r="Z109" s="38"/>
      <c r="AA109" s="38"/>
      <c r="AB109" s="38"/>
      <c r="AC109" s="38"/>
      <c r="AD109" s="38"/>
      <c r="AE109" s="38"/>
      <c r="AR109" s="216" t="s">
        <v>153</v>
      </c>
      <c r="AT109" s="216" t="s">
        <v>136</v>
      </c>
      <c r="AU109" s="216" t="s">
        <v>86</v>
      </c>
      <c r="AY109" s="17" t="s">
        <v>133</v>
      </c>
      <c r="BE109" s="217">
        <f>IF(O109="základní",K109,0)</f>
        <v>0</v>
      </c>
      <c r="BF109" s="217">
        <f>IF(O109="snížená",K109,0)</f>
        <v>0</v>
      </c>
      <c r="BG109" s="217">
        <f>IF(O109="zákl. přenesená",K109,0)</f>
        <v>0</v>
      </c>
      <c r="BH109" s="217">
        <f>IF(O109="sníž. přenesená",K109,0)</f>
        <v>0</v>
      </c>
      <c r="BI109" s="217">
        <f>IF(O109="nulová",K109,0)</f>
        <v>0</v>
      </c>
      <c r="BJ109" s="17" t="s">
        <v>81</v>
      </c>
      <c r="BK109" s="217">
        <f>ROUND(P109*H109,2)</f>
        <v>0</v>
      </c>
      <c r="BL109" s="17" t="s">
        <v>153</v>
      </c>
      <c r="BM109" s="216" t="s">
        <v>277</v>
      </c>
    </row>
    <row r="110" spans="1:47" s="2" customFormat="1" ht="12">
      <c r="A110" s="38"/>
      <c r="B110" s="39"/>
      <c r="C110" s="40"/>
      <c r="D110" s="230" t="s">
        <v>169</v>
      </c>
      <c r="E110" s="40"/>
      <c r="F110" s="231" t="s">
        <v>278</v>
      </c>
      <c r="G110" s="40"/>
      <c r="H110" s="40"/>
      <c r="I110" s="232"/>
      <c r="J110" s="232"/>
      <c r="K110" s="40"/>
      <c r="L110" s="40"/>
      <c r="M110" s="44"/>
      <c r="N110" s="233"/>
      <c r="O110" s="234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169</v>
      </c>
      <c r="AU110" s="17" t="s">
        <v>86</v>
      </c>
    </row>
    <row r="111" spans="1:51" s="13" customFormat="1" ht="12">
      <c r="A111" s="13"/>
      <c r="B111" s="218"/>
      <c r="C111" s="219"/>
      <c r="D111" s="220" t="s">
        <v>143</v>
      </c>
      <c r="E111" s="221" t="s">
        <v>20</v>
      </c>
      <c r="F111" s="222" t="s">
        <v>279</v>
      </c>
      <c r="G111" s="219"/>
      <c r="H111" s="223">
        <v>650</v>
      </c>
      <c r="I111" s="224"/>
      <c r="J111" s="224"/>
      <c r="K111" s="219"/>
      <c r="L111" s="219"/>
      <c r="M111" s="225"/>
      <c r="N111" s="226"/>
      <c r="O111" s="227"/>
      <c r="P111" s="227"/>
      <c r="Q111" s="227"/>
      <c r="R111" s="227"/>
      <c r="S111" s="227"/>
      <c r="T111" s="227"/>
      <c r="U111" s="227"/>
      <c r="V111" s="227"/>
      <c r="W111" s="227"/>
      <c r="X111" s="228"/>
      <c r="Y111" s="13"/>
      <c r="Z111" s="13"/>
      <c r="AA111" s="13"/>
      <c r="AB111" s="13"/>
      <c r="AC111" s="13"/>
      <c r="AD111" s="13"/>
      <c r="AE111" s="13"/>
      <c r="AT111" s="229" t="s">
        <v>143</v>
      </c>
      <c r="AU111" s="229" t="s">
        <v>86</v>
      </c>
      <c r="AV111" s="13" t="s">
        <v>86</v>
      </c>
      <c r="AW111" s="13" t="s">
        <v>5</v>
      </c>
      <c r="AX111" s="13" t="s">
        <v>81</v>
      </c>
      <c r="AY111" s="229" t="s">
        <v>133</v>
      </c>
    </row>
    <row r="112" spans="1:65" s="2" customFormat="1" ht="24.15" customHeight="1">
      <c r="A112" s="38"/>
      <c r="B112" s="39"/>
      <c r="C112" s="204" t="s">
        <v>185</v>
      </c>
      <c r="D112" s="204" t="s">
        <v>136</v>
      </c>
      <c r="E112" s="205" t="s">
        <v>280</v>
      </c>
      <c r="F112" s="206" t="s">
        <v>281</v>
      </c>
      <c r="G112" s="207" t="s">
        <v>276</v>
      </c>
      <c r="H112" s="208">
        <v>650</v>
      </c>
      <c r="I112" s="209"/>
      <c r="J112" s="209"/>
      <c r="K112" s="210">
        <f>ROUND(P112*H112,2)</f>
        <v>0</v>
      </c>
      <c r="L112" s="206" t="s">
        <v>243</v>
      </c>
      <c r="M112" s="44"/>
      <c r="N112" s="211" t="s">
        <v>20</v>
      </c>
      <c r="O112" s="212" t="s">
        <v>45</v>
      </c>
      <c r="P112" s="213">
        <f>I112+J112</f>
        <v>0</v>
      </c>
      <c r="Q112" s="213">
        <f>ROUND(I112*H112,2)</f>
        <v>0</v>
      </c>
      <c r="R112" s="213">
        <f>ROUND(J112*H112,2)</f>
        <v>0</v>
      </c>
      <c r="S112" s="84"/>
      <c r="T112" s="214">
        <f>S112*H112</f>
        <v>0</v>
      </c>
      <c r="U112" s="214">
        <v>9E-05</v>
      </c>
      <c r="V112" s="214">
        <f>U112*H112</f>
        <v>0.0585</v>
      </c>
      <c r="W112" s="214">
        <v>0</v>
      </c>
      <c r="X112" s="215">
        <f>W112*H112</f>
        <v>0</v>
      </c>
      <c r="Y112" s="38"/>
      <c r="Z112" s="38"/>
      <c r="AA112" s="38"/>
      <c r="AB112" s="38"/>
      <c r="AC112" s="38"/>
      <c r="AD112" s="38"/>
      <c r="AE112" s="38"/>
      <c r="AR112" s="216" t="s">
        <v>153</v>
      </c>
      <c r="AT112" s="216" t="s">
        <v>136</v>
      </c>
      <c r="AU112" s="216" t="s">
        <v>86</v>
      </c>
      <c r="AY112" s="17" t="s">
        <v>133</v>
      </c>
      <c r="BE112" s="217">
        <f>IF(O112="základní",K112,0)</f>
        <v>0</v>
      </c>
      <c r="BF112" s="217">
        <f>IF(O112="snížená",K112,0)</f>
        <v>0</v>
      </c>
      <c r="BG112" s="217">
        <f>IF(O112="zákl. přenesená",K112,0)</f>
        <v>0</v>
      </c>
      <c r="BH112" s="217">
        <f>IF(O112="sníž. přenesená",K112,0)</f>
        <v>0</v>
      </c>
      <c r="BI112" s="217">
        <f>IF(O112="nulová",K112,0)</f>
        <v>0</v>
      </c>
      <c r="BJ112" s="17" t="s">
        <v>81</v>
      </c>
      <c r="BK112" s="217">
        <f>ROUND(P112*H112,2)</f>
        <v>0</v>
      </c>
      <c r="BL112" s="17" t="s">
        <v>153</v>
      </c>
      <c r="BM112" s="216" t="s">
        <v>282</v>
      </c>
    </row>
    <row r="113" spans="1:47" s="2" customFormat="1" ht="12">
      <c r="A113" s="38"/>
      <c r="B113" s="39"/>
      <c r="C113" s="40"/>
      <c r="D113" s="230" t="s">
        <v>169</v>
      </c>
      <c r="E113" s="40"/>
      <c r="F113" s="231" t="s">
        <v>283</v>
      </c>
      <c r="G113" s="40"/>
      <c r="H113" s="40"/>
      <c r="I113" s="232"/>
      <c r="J113" s="232"/>
      <c r="K113" s="40"/>
      <c r="L113" s="40"/>
      <c r="M113" s="44"/>
      <c r="N113" s="233"/>
      <c r="O113" s="234"/>
      <c r="P113" s="84"/>
      <c r="Q113" s="84"/>
      <c r="R113" s="84"/>
      <c r="S113" s="84"/>
      <c r="T113" s="84"/>
      <c r="U113" s="84"/>
      <c r="V113" s="84"/>
      <c r="W113" s="84"/>
      <c r="X113" s="85"/>
      <c r="Y113" s="38"/>
      <c r="Z113" s="38"/>
      <c r="AA113" s="38"/>
      <c r="AB113" s="38"/>
      <c r="AC113" s="38"/>
      <c r="AD113" s="38"/>
      <c r="AE113" s="38"/>
      <c r="AT113" s="17" t="s">
        <v>169</v>
      </c>
      <c r="AU113" s="17" t="s">
        <v>86</v>
      </c>
    </row>
    <row r="114" spans="1:51" s="13" customFormat="1" ht="12">
      <c r="A114" s="13"/>
      <c r="B114" s="218"/>
      <c r="C114" s="219"/>
      <c r="D114" s="220" t="s">
        <v>143</v>
      </c>
      <c r="E114" s="221" t="s">
        <v>20</v>
      </c>
      <c r="F114" s="222" t="s">
        <v>279</v>
      </c>
      <c r="G114" s="219"/>
      <c r="H114" s="223">
        <v>650</v>
      </c>
      <c r="I114" s="224"/>
      <c r="J114" s="224"/>
      <c r="K114" s="219"/>
      <c r="L114" s="219"/>
      <c r="M114" s="225"/>
      <c r="N114" s="226"/>
      <c r="O114" s="227"/>
      <c r="P114" s="227"/>
      <c r="Q114" s="227"/>
      <c r="R114" s="227"/>
      <c r="S114" s="227"/>
      <c r="T114" s="227"/>
      <c r="U114" s="227"/>
      <c r="V114" s="227"/>
      <c r="W114" s="227"/>
      <c r="X114" s="228"/>
      <c r="Y114" s="13"/>
      <c r="Z114" s="13"/>
      <c r="AA114" s="13"/>
      <c r="AB114" s="13"/>
      <c r="AC114" s="13"/>
      <c r="AD114" s="13"/>
      <c r="AE114" s="13"/>
      <c r="AT114" s="229" t="s">
        <v>143</v>
      </c>
      <c r="AU114" s="229" t="s">
        <v>86</v>
      </c>
      <c r="AV114" s="13" t="s">
        <v>86</v>
      </c>
      <c r="AW114" s="13" t="s">
        <v>5</v>
      </c>
      <c r="AX114" s="13" t="s">
        <v>81</v>
      </c>
      <c r="AY114" s="229" t="s">
        <v>133</v>
      </c>
    </row>
    <row r="115" spans="1:65" s="2" customFormat="1" ht="90" customHeight="1">
      <c r="A115" s="38"/>
      <c r="B115" s="39"/>
      <c r="C115" s="204" t="s">
        <v>189</v>
      </c>
      <c r="D115" s="204" t="s">
        <v>136</v>
      </c>
      <c r="E115" s="205" t="s">
        <v>284</v>
      </c>
      <c r="F115" s="206" t="s">
        <v>285</v>
      </c>
      <c r="G115" s="207" t="s">
        <v>276</v>
      </c>
      <c r="H115" s="208">
        <v>130</v>
      </c>
      <c r="I115" s="209"/>
      <c r="J115" s="209"/>
      <c r="K115" s="210">
        <f>ROUND(P115*H115,2)</f>
        <v>0</v>
      </c>
      <c r="L115" s="206" t="s">
        <v>243</v>
      </c>
      <c r="M115" s="44"/>
      <c r="N115" s="211" t="s">
        <v>20</v>
      </c>
      <c r="O115" s="212" t="s">
        <v>45</v>
      </c>
      <c r="P115" s="213">
        <f>I115+J115</f>
        <v>0</v>
      </c>
      <c r="Q115" s="213">
        <f>ROUND(I115*H115,2)</f>
        <v>0</v>
      </c>
      <c r="R115" s="213">
        <f>ROUND(J115*H115,2)</f>
        <v>0</v>
      </c>
      <c r="S115" s="84"/>
      <c r="T115" s="214">
        <f>S115*H115</f>
        <v>0</v>
      </c>
      <c r="U115" s="214">
        <v>0</v>
      </c>
      <c r="V115" s="214">
        <f>U115*H115</f>
        <v>0</v>
      </c>
      <c r="W115" s="214">
        <v>0.425</v>
      </c>
      <c r="X115" s="215">
        <f>W115*H115</f>
        <v>55.25</v>
      </c>
      <c r="Y115" s="38"/>
      <c r="Z115" s="38"/>
      <c r="AA115" s="38"/>
      <c r="AB115" s="38"/>
      <c r="AC115" s="38"/>
      <c r="AD115" s="38"/>
      <c r="AE115" s="38"/>
      <c r="AR115" s="216" t="s">
        <v>153</v>
      </c>
      <c r="AT115" s="216" t="s">
        <v>136</v>
      </c>
      <c r="AU115" s="216" t="s">
        <v>86</v>
      </c>
      <c r="AY115" s="17" t="s">
        <v>133</v>
      </c>
      <c r="BE115" s="217">
        <f>IF(O115="základní",K115,0)</f>
        <v>0</v>
      </c>
      <c r="BF115" s="217">
        <f>IF(O115="snížená",K115,0)</f>
        <v>0</v>
      </c>
      <c r="BG115" s="217">
        <f>IF(O115="zákl. přenesená",K115,0)</f>
        <v>0</v>
      </c>
      <c r="BH115" s="217">
        <f>IF(O115="sníž. přenesená",K115,0)</f>
        <v>0</v>
      </c>
      <c r="BI115" s="217">
        <f>IF(O115="nulová",K115,0)</f>
        <v>0</v>
      </c>
      <c r="BJ115" s="17" t="s">
        <v>81</v>
      </c>
      <c r="BK115" s="217">
        <f>ROUND(P115*H115,2)</f>
        <v>0</v>
      </c>
      <c r="BL115" s="17" t="s">
        <v>153</v>
      </c>
      <c r="BM115" s="216" t="s">
        <v>286</v>
      </c>
    </row>
    <row r="116" spans="1:47" s="2" customFormat="1" ht="12">
      <c r="A116" s="38"/>
      <c r="B116" s="39"/>
      <c r="C116" s="40"/>
      <c r="D116" s="230" t="s">
        <v>169</v>
      </c>
      <c r="E116" s="40"/>
      <c r="F116" s="231" t="s">
        <v>287</v>
      </c>
      <c r="G116" s="40"/>
      <c r="H116" s="40"/>
      <c r="I116" s="232"/>
      <c r="J116" s="232"/>
      <c r="K116" s="40"/>
      <c r="L116" s="40"/>
      <c r="M116" s="44"/>
      <c r="N116" s="233"/>
      <c r="O116" s="234"/>
      <c r="P116" s="84"/>
      <c r="Q116" s="84"/>
      <c r="R116" s="84"/>
      <c r="S116" s="84"/>
      <c r="T116" s="84"/>
      <c r="U116" s="84"/>
      <c r="V116" s="84"/>
      <c r="W116" s="84"/>
      <c r="X116" s="85"/>
      <c r="Y116" s="38"/>
      <c r="Z116" s="38"/>
      <c r="AA116" s="38"/>
      <c r="AB116" s="38"/>
      <c r="AC116" s="38"/>
      <c r="AD116" s="38"/>
      <c r="AE116" s="38"/>
      <c r="AT116" s="17" t="s">
        <v>169</v>
      </c>
      <c r="AU116" s="17" t="s">
        <v>86</v>
      </c>
    </row>
    <row r="117" spans="1:51" s="13" customFormat="1" ht="12">
      <c r="A117" s="13"/>
      <c r="B117" s="218"/>
      <c r="C117" s="219"/>
      <c r="D117" s="220" t="s">
        <v>143</v>
      </c>
      <c r="E117" s="221" t="s">
        <v>20</v>
      </c>
      <c r="F117" s="222" t="s">
        <v>288</v>
      </c>
      <c r="G117" s="219"/>
      <c r="H117" s="223">
        <v>130</v>
      </c>
      <c r="I117" s="224"/>
      <c r="J117" s="224"/>
      <c r="K117" s="219"/>
      <c r="L117" s="219"/>
      <c r="M117" s="225"/>
      <c r="N117" s="226"/>
      <c r="O117" s="227"/>
      <c r="P117" s="227"/>
      <c r="Q117" s="227"/>
      <c r="R117" s="227"/>
      <c r="S117" s="227"/>
      <c r="T117" s="227"/>
      <c r="U117" s="227"/>
      <c r="V117" s="227"/>
      <c r="W117" s="227"/>
      <c r="X117" s="228"/>
      <c r="Y117" s="13"/>
      <c r="Z117" s="13"/>
      <c r="AA117" s="13"/>
      <c r="AB117" s="13"/>
      <c r="AC117" s="13"/>
      <c r="AD117" s="13"/>
      <c r="AE117" s="13"/>
      <c r="AT117" s="229" t="s">
        <v>143</v>
      </c>
      <c r="AU117" s="229" t="s">
        <v>86</v>
      </c>
      <c r="AV117" s="13" t="s">
        <v>86</v>
      </c>
      <c r="AW117" s="13" t="s">
        <v>5</v>
      </c>
      <c r="AX117" s="13" t="s">
        <v>81</v>
      </c>
      <c r="AY117" s="229" t="s">
        <v>133</v>
      </c>
    </row>
    <row r="118" spans="1:65" s="2" customFormat="1" ht="24.15" customHeight="1">
      <c r="A118" s="38"/>
      <c r="B118" s="39"/>
      <c r="C118" s="204" t="s">
        <v>194</v>
      </c>
      <c r="D118" s="204" t="s">
        <v>136</v>
      </c>
      <c r="E118" s="205" t="s">
        <v>289</v>
      </c>
      <c r="F118" s="206" t="s">
        <v>290</v>
      </c>
      <c r="G118" s="207" t="s">
        <v>276</v>
      </c>
      <c r="H118" s="208">
        <v>10614</v>
      </c>
      <c r="I118" s="209"/>
      <c r="J118" s="209"/>
      <c r="K118" s="210">
        <f>ROUND(P118*H118,2)</f>
        <v>0</v>
      </c>
      <c r="L118" s="206" t="s">
        <v>243</v>
      </c>
      <c r="M118" s="44"/>
      <c r="N118" s="211" t="s">
        <v>20</v>
      </c>
      <c r="O118" s="212" t="s">
        <v>45</v>
      </c>
      <c r="P118" s="213">
        <f>I118+J118</f>
        <v>0</v>
      </c>
      <c r="Q118" s="213">
        <f>ROUND(I118*H118,2)</f>
        <v>0</v>
      </c>
      <c r="R118" s="213">
        <f>ROUND(J118*H118,2)</f>
        <v>0</v>
      </c>
      <c r="S118" s="84"/>
      <c r="T118" s="214">
        <f>S118*H118</f>
        <v>0</v>
      </c>
      <c r="U118" s="214">
        <v>0</v>
      </c>
      <c r="V118" s="214">
        <f>U118*H118</f>
        <v>0</v>
      </c>
      <c r="W118" s="214">
        <v>0</v>
      </c>
      <c r="X118" s="215">
        <f>W118*H118</f>
        <v>0</v>
      </c>
      <c r="Y118" s="38"/>
      <c r="Z118" s="38"/>
      <c r="AA118" s="38"/>
      <c r="AB118" s="38"/>
      <c r="AC118" s="38"/>
      <c r="AD118" s="38"/>
      <c r="AE118" s="38"/>
      <c r="AR118" s="216" t="s">
        <v>153</v>
      </c>
      <c r="AT118" s="216" t="s">
        <v>136</v>
      </c>
      <c r="AU118" s="216" t="s">
        <v>86</v>
      </c>
      <c r="AY118" s="17" t="s">
        <v>133</v>
      </c>
      <c r="BE118" s="217">
        <f>IF(O118="základní",K118,0)</f>
        <v>0</v>
      </c>
      <c r="BF118" s="217">
        <f>IF(O118="snížená",K118,0)</f>
        <v>0</v>
      </c>
      <c r="BG118" s="217">
        <f>IF(O118="zákl. přenesená",K118,0)</f>
        <v>0</v>
      </c>
      <c r="BH118" s="217">
        <f>IF(O118="sníž. přenesená",K118,0)</f>
        <v>0</v>
      </c>
      <c r="BI118" s="217">
        <f>IF(O118="nulová",K118,0)</f>
        <v>0</v>
      </c>
      <c r="BJ118" s="17" t="s">
        <v>81</v>
      </c>
      <c r="BK118" s="217">
        <f>ROUND(P118*H118,2)</f>
        <v>0</v>
      </c>
      <c r="BL118" s="17" t="s">
        <v>153</v>
      </c>
      <c r="BM118" s="216" t="s">
        <v>291</v>
      </c>
    </row>
    <row r="119" spans="1:47" s="2" customFormat="1" ht="12">
      <c r="A119" s="38"/>
      <c r="B119" s="39"/>
      <c r="C119" s="40"/>
      <c r="D119" s="230" t="s">
        <v>169</v>
      </c>
      <c r="E119" s="40"/>
      <c r="F119" s="231" t="s">
        <v>292</v>
      </c>
      <c r="G119" s="40"/>
      <c r="H119" s="40"/>
      <c r="I119" s="232"/>
      <c r="J119" s="232"/>
      <c r="K119" s="40"/>
      <c r="L119" s="40"/>
      <c r="M119" s="44"/>
      <c r="N119" s="233"/>
      <c r="O119" s="234"/>
      <c r="P119" s="84"/>
      <c r="Q119" s="84"/>
      <c r="R119" s="84"/>
      <c r="S119" s="84"/>
      <c r="T119" s="84"/>
      <c r="U119" s="84"/>
      <c r="V119" s="84"/>
      <c r="W119" s="84"/>
      <c r="X119" s="85"/>
      <c r="Y119" s="38"/>
      <c r="Z119" s="38"/>
      <c r="AA119" s="38"/>
      <c r="AB119" s="38"/>
      <c r="AC119" s="38"/>
      <c r="AD119" s="38"/>
      <c r="AE119" s="38"/>
      <c r="AT119" s="17" t="s">
        <v>169</v>
      </c>
      <c r="AU119" s="17" t="s">
        <v>86</v>
      </c>
    </row>
    <row r="120" spans="1:51" s="13" customFormat="1" ht="12">
      <c r="A120" s="13"/>
      <c r="B120" s="218"/>
      <c r="C120" s="219"/>
      <c r="D120" s="220" t="s">
        <v>143</v>
      </c>
      <c r="E120" s="221" t="s">
        <v>20</v>
      </c>
      <c r="F120" s="222" t="s">
        <v>293</v>
      </c>
      <c r="G120" s="219"/>
      <c r="H120" s="223">
        <v>10614</v>
      </c>
      <c r="I120" s="224"/>
      <c r="J120" s="224"/>
      <c r="K120" s="219"/>
      <c r="L120" s="219"/>
      <c r="M120" s="225"/>
      <c r="N120" s="226"/>
      <c r="O120" s="227"/>
      <c r="P120" s="227"/>
      <c r="Q120" s="227"/>
      <c r="R120" s="227"/>
      <c r="S120" s="227"/>
      <c r="T120" s="227"/>
      <c r="U120" s="227"/>
      <c r="V120" s="227"/>
      <c r="W120" s="227"/>
      <c r="X120" s="228"/>
      <c r="Y120" s="13"/>
      <c r="Z120" s="13"/>
      <c r="AA120" s="13"/>
      <c r="AB120" s="13"/>
      <c r="AC120" s="13"/>
      <c r="AD120" s="13"/>
      <c r="AE120" s="13"/>
      <c r="AT120" s="229" t="s">
        <v>143</v>
      </c>
      <c r="AU120" s="229" t="s">
        <v>86</v>
      </c>
      <c r="AV120" s="13" t="s">
        <v>86</v>
      </c>
      <c r="AW120" s="13" t="s">
        <v>5</v>
      </c>
      <c r="AX120" s="13" t="s">
        <v>81</v>
      </c>
      <c r="AY120" s="229" t="s">
        <v>133</v>
      </c>
    </row>
    <row r="121" spans="1:65" s="2" customFormat="1" ht="33" customHeight="1">
      <c r="A121" s="38"/>
      <c r="B121" s="39"/>
      <c r="C121" s="204" t="s">
        <v>201</v>
      </c>
      <c r="D121" s="204" t="s">
        <v>136</v>
      </c>
      <c r="E121" s="205" t="s">
        <v>294</v>
      </c>
      <c r="F121" s="206" t="s">
        <v>295</v>
      </c>
      <c r="G121" s="207" t="s">
        <v>296</v>
      </c>
      <c r="H121" s="208">
        <v>4539</v>
      </c>
      <c r="I121" s="209"/>
      <c r="J121" s="209"/>
      <c r="K121" s="210">
        <f>ROUND(P121*H121,2)</f>
        <v>0</v>
      </c>
      <c r="L121" s="206" t="s">
        <v>243</v>
      </c>
      <c r="M121" s="44"/>
      <c r="N121" s="211" t="s">
        <v>20</v>
      </c>
      <c r="O121" s="212" t="s">
        <v>45</v>
      </c>
      <c r="P121" s="213">
        <f>I121+J121</f>
        <v>0</v>
      </c>
      <c r="Q121" s="213">
        <f>ROUND(I121*H121,2)</f>
        <v>0</v>
      </c>
      <c r="R121" s="213">
        <f>ROUND(J121*H121,2)</f>
        <v>0</v>
      </c>
      <c r="S121" s="84"/>
      <c r="T121" s="214">
        <f>S121*H121</f>
        <v>0</v>
      </c>
      <c r="U121" s="214">
        <v>0</v>
      </c>
      <c r="V121" s="214">
        <f>U121*H121</f>
        <v>0</v>
      </c>
      <c r="W121" s="214">
        <v>0</v>
      </c>
      <c r="X121" s="215">
        <f>W121*H121</f>
        <v>0</v>
      </c>
      <c r="Y121" s="38"/>
      <c r="Z121" s="38"/>
      <c r="AA121" s="38"/>
      <c r="AB121" s="38"/>
      <c r="AC121" s="38"/>
      <c r="AD121" s="38"/>
      <c r="AE121" s="38"/>
      <c r="AR121" s="216" t="s">
        <v>153</v>
      </c>
      <c r="AT121" s="216" t="s">
        <v>136</v>
      </c>
      <c r="AU121" s="216" t="s">
        <v>86</v>
      </c>
      <c r="AY121" s="17" t="s">
        <v>133</v>
      </c>
      <c r="BE121" s="217">
        <f>IF(O121="základní",K121,0)</f>
        <v>0</v>
      </c>
      <c r="BF121" s="217">
        <f>IF(O121="snížená",K121,0)</f>
        <v>0</v>
      </c>
      <c r="BG121" s="217">
        <f>IF(O121="zákl. přenesená",K121,0)</f>
        <v>0</v>
      </c>
      <c r="BH121" s="217">
        <f>IF(O121="sníž. přenesená",K121,0)</f>
        <v>0</v>
      </c>
      <c r="BI121" s="217">
        <f>IF(O121="nulová",K121,0)</f>
        <v>0</v>
      </c>
      <c r="BJ121" s="17" t="s">
        <v>81</v>
      </c>
      <c r="BK121" s="217">
        <f>ROUND(P121*H121,2)</f>
        <v>0</v>
      </c>
      <c r="BL121" s="17" t="s">
        <v>153</v>
      </c>
      <c r="BM121" s="216" t="s">
        <v>297</v>
      </c>
    </row>
    <row r="122" spans="1:47" s="2" customFormat="1" ht="12">
      <c r="A122" s="38"/>
      <c r="B122" s="39"/>
      <c r="C122" s="40"/>
      <c r="D122" s="230" t="s">
        <v>169</v>
      </c>
      <c r="E122" s="40"/>
      <c r="F122" s="231" t="s">
        <v>298</v>
      </c>
      <c r="G122" s="40"/>
      <c r="H122" s="40"/>
      <c r="I122" s="232"/>
      <c r="J122" s="232"/>
      <c r="K122" s="40"/>
      <c r="L122" s="40"/>
      <c r="M122" s="44"/>
      <c r="N122" s="233"/>
      <c r="O122" s="234"/>
      <c r="P122" s="84"/>
      <c r="Q122" s="84"/>
      <c r="R122" s="84"/>
      <c r="S122" s="84"/>
      <c r="T122" s="84"/>
      <c r="U122" s="84"/>
      <c r="V122" s="84"/>
      <c r="W122" s="84"/>
      <c r="X122" s="85"/>
      <c r="Y122" s="38"/>
      <c r="Z122" s="38"/>
      <c r="AA122" s="38"/>
      <c r="AB122" s="38"/>
      <c r="AC122" s="38"/>
      <c r="AD122" s="38"/>
      <c r="AE122" s="38"/>
      <c r="AT122" s="17" t="s">
        <v>169</v>
      </c>
      <c r="AU122" s="17" t="s">
        <v>86</v>
      </c>
    </row>
    <row r="123" spans="1:51" s="13" customFormat="1" ht="12">
      <c r="A123" s="13"/>
      <c r="B123" s="218"/>
      <c r="C123" s="219"/>
      <c r="D123" s="220" t="s">
        <v>143</v>
      </c>
      <c r="E123" s="221" t="s">
        <v>20</v>
      </c>
      <c r="F123" s="222" t="s">
        <v>299</v>
      </c>
      <c r="G123" s="219"/>
      <c r="H123" s="223">
        <v>2994.6</v>
      </c>
      <c r="I123" s="224"/>
      <c r="J123" s="224"/>
      <c r="K123" s="219"/>
      <c r="L123" s="219"/>
      <c r="M123" s="225"/>
      <c r="N123" s="226"/>
      <c r="O123" s="227"/>
      <c r="P123" s="227"/>
      <c r="Q123" s="227"/>
      <c r="R123" s="227"/>
      <c r="S123" s="227"/>
      <c r="T123" s="227"/>
      <c r="U123" s="227"/>
      <c r="V123" s="227"/>
      <c r="W123" s="227"/>
      <c r="X123" s="228"/>
      <c r="Y123" s="13"/>
      <c r="Z123" s="13"/>
      <c r="AA123" s="13"/>
      <c r="AB123" s="13"/>
      <c r="AC123" s="13"/>
      <c r="AD123" s="13"/>
      <c r="AE123" s="13"/>
      <c r="AT123" s="229" t="s">
        <v>143</v>
      </c>
      <c r="AU123" s="229" t="s">
        <v>86</v>
      </c>
      <c r="AV123" s="13" t="s">
        <v>86</v>
      </c>
      <c r="AW123" s="13" t="s">
        <v>5</v>
      </c>
      <c r="AX123" s="13" t="s">
        <v>76</v>
      </c>
      <c r="AY123" s="229" t="s">
        <v>133</v>
      </c>
    </row>
    <row r="124" spans="1:51" s="13" customFormat="1" ht="12">
      <c r="A124" s="13"/>
      <c r="B124" s="218"/>
      <c r="C124" s="219"/>
      <c r="D124" s="220" t="s">
        <v>143</v>
      </c>
      <c r="E124" s="221" t="s">
        <v>20</v>
      </c>
      <c r="F124" s="222" t="s">
        <v>300</v>
      </c>
      <c r="G124" s="219"/>
      <c r="H124" s="223">
        <v>1544.4</v>
      </c>
      <c r="I124" s="224"/>
      <c r="J124" s="224"/>
      <c r="K124" s="219"/>
      <c r="L124" s="219"/>
      <c r="M124" s="225"/>
      <c r="N124" s="226"/>
      <c r="O124" s="227"/>
      <c r="P124" s="227"/>
      <c r="Q124" s="227"/>
      <c r="R124" s="227"/>
      <c r="S124" s="227"/>
      <c r="T124" s="227"/>
      <c r="U124" s="227"/>
      <c r="V124" s="227"/>
      <c r="W124" s="227"/>
      <c r="X124" s="228"/>
      <c r="Y124" s="13"/>
      <c r="Z124" s="13"/>
      <c r="AA124" s="13"/>
      <c r="AB124" s="13"/>
      <c r="AC124" s="13"/>
      <c r="AD124" s="13"/>
      <c r="AE124" s="13"/>
      <c r="AT124" s="229" t="s">
        <v>143</v>
      </c>
      <c r="AU124" s="229" t="s">
        <v>86</v>
      </c>
      <c r="AV124" s="13" t="s">
        <v>86</v>
      </c>
      <c r="AW124" s="13" t="s">
        <v>5</v>
      </c>
      <c r="AX124" s="13" t="s">
        <v>76</v>
      </c>
      <c r="AY124" s="229" t="s">
        <v>133</v>
      </c>
    </row>
    <row r="125" spans="1:51" s="14" customFormat="1" ht="12">
      <c r="A125" s="14"/>
      <c r="B125" s="242"/>
      <c r="C125" s="243"/>
      <c r="D125" s="220" t="s">
        <v>143</v>
      </c>
      <c r="E125" s="244" t="s">
        <v>20</v>
      </c>
      <c r="F125" s="245" t="s">
        <v>301</v>
      </c>
      <c r="G125" s="243"/>
      <c r="H125" s="246">
        <v>4539</v>
      </c>
      <c r="I125" s="247"/>
      <c r="J125" s="247"/>
      <c r="K125" s="243"/>
      <c r="L125" s="243"/>
      <c r="M125" s="248"/>
      <c r="N125" s="249"/>
      <c r="O125" s="250"/>
      <c r="P125" s="250"/>
      <c r="Q125" s="250"/>
      <c r="R125" s="250"/>
      <c r="S125" s="250"/>
      <c r="T125" s="250"/>
      <c r="U125" s="250"/>
      <c r="V125" s="250"/>
      <c r="W125" s="250"/>
      <c r="X125" s="251"/>
      <c r="Y125" s="14"/>
      <c r="Z125" s="14"/>
      <c r="AA125" s="14"/>
      <c r="AB125" s="14"/>
      <c r="AC125" s="14"/>
      <c r="AD125" s="14"/>
      <c r="AE125" s="14"/>
      <c r="AT125" s="252" t="s">
        <v>143</v>
      </c>
      <c r="AU125" s="252" t="s">
        <v>86</v>
      </c>
      <c r="AV125" s="14" t="s">
        <v>153</v>
      </c>
      <c r="AW125" s="14" t="s">
        <v>5</v>
      </c>
      <c r="AX125" s="14" t="s">
        <v>81</v>
      </c>
      <c r="AY125" s="252" t="s">
        <v>133</v>
      </c>
    </row>
    <row r="126" spans="1:65" s="2" customFormat="1" ht="44.25" customHeight="1">
      <c r="A126" s="38"/>
      <c r="B126" s="39"/>
      <c r="C126" s="204" t="s">
        <v>215</v>
      </c>
      <c r="D126" s="204" t="s">
        <v>136</v>
      </c>
      <c r="E126" s="205" t="s">
        <v>302</v>
      </c>
      <c r="F126" s="206" t="s">
        <v>303</v>
      </c>
      <c r="G126" s="207" t="s">
        <v>296</v>
      </c>
      <c r="H126" s="208">
        <v>63.75</v>
      </c>
      <c r="I126" s="209"/>
      <c r="J126" s="209"/>
      <c r="K126" s="210">
        <f>ROUND(P126*H126,2)</f>
        <v>0</v>
      </c>
      <c r="L126" s="206" t="s">
        <v>243</v>
      </c>
      <c r="M126" s="44"/>
      <c r="N126" s="211" t="s">
        <v>20</v>
      </c>
      <c r="O126" s="212" t="s">
        <v>45</v>
      </c>
      <c r="P126" s="213">
        <f>I126+J126</f>
        <v>0</v>
      </c>
      <c r="Q126" s="213">
        <f>ROUND(I126*H126,2)</f>
        <v>0</v>
      </c>
      <c r="R126" s="213">
        <f>ROUND(J126*H126,2)</f>
        <v>0</v>
      </c>
      <c r="S126" s="84"/>
      <c r="T126" s="214">
        <f>S126*H126</f>
        <v>0</v>
      </c>
      <c r="U126" s="214">
        <v>0</v>
      </c>
      <c r="V126" s="214">
        <f>U126*H126</f>
        <v>0</v>
      </c>
      <c r="W126" s="214">
        <v>0</v>
      </c>
      <c r="X126" s="215">
        <f>W126*H126</f>
        <v>0</v>
      </c>
      <c r="Y126" s="38"/>
      <c r="Z126" s="38"/>
      <c r="AA126" s="38"/>
      <c r="AB126" s="38"/>
      <c r="AC126" s="38"/>
      <c r="AD126" s="38"/>
      <c r="AE126" s="38"/>
      <c r="AR126" s="216" t="s">
        <v>153</v>
      </c>
      <c r="AT126" s="216" t="s">
        <v>136</v>
      </c>
      <c r="AU126" s="216" t="s">
        <v>86</v>
      </c>
      <c r="AY126" s="17" t="s">
        <v>133</v>
      </c>
      <c r="BE126" s="217">
        <f>IF(O126="základní",K126,0)</f>
        <v>0</v>
      </c>
      <c r="BF126" s="217">
        <f>IF(O126="snížená",K126,0)</f>
        <v>0</v>
      </c>
      <c r="BG126" s="217">
        <f>IF(O126="zákl. přenesená",K126,0)</f>
        <v>0</v>
      </c>
      <c r="BH126" s="217">
        <f>IF(O126="sníž. přenesená",K126,0)</f>
        <v>0</v>
      </c>
      <c r="BI126" s="217">
        <f>IF(O126="nulová",K126,0)</f>
        <v>0</v>
      </c>
      <c r="BJ126" s="17" t="s">
        <v>81</v>
      </c>
      <c r="BK126" s="217">
        <f>ROUND(P126*H126,2)</f>
        <v>0</v>
      </c>
      <c r="BL126" s="17" t="s">
        <v>153</v>
      </c>
      <c r="BM126" s="216" t="s">
        <v>304</v>
      </c>
    </row>
    <row r="127" spans="1:47" s="2" customFormat="1" ht="12">
      <c r="A127" s="38"/>
      <c r="B127" s="39"/>
      <c r="C127" s="40"/>
      <c r="D127" s="230" t="s">
        <v>169</v>
      </c>
      <c r="E127" s="40"/>
      <c r="F127" s="231" t="s">
        <v>305</v>
      </c>
      <c r="G127" s="40"/>
      <c r="H127" s="40"/>
      <c r="I127" s="232"/>
      <c r="J127" s="232"/>
      <c r="K127" s="40"/>
      <c r="L127" s="40"/>
      <c r="M127" s="44"/>
      <c r="N127" s="233"/>
      <c r="O127" s="234"/>
      <c r="P127" s="84"/>
      <c r="Q127" s="84"/>
      <c r="R127" s="84"/>
      <c r="S127" s="84"/>
      <c r="T127" s="84"/>
      <c r="U127" s="84"/>
      <c r="V127" s="84"/>
      <c r="W127" s="84"/>
      <c r="X127" s="85"/>
      <c r="Y127" s="38"/>
      <c r="Z127" s="38"/>
      <c r="AA127" s="38"/>
      <c r="AB127" s="38"/>
      <c r="AC127" s="38"/>
      <c r="AD127" s="38"/>
      <c r="AE127" s="38"/>
      <c r="AT127" s="17" t="s">
        <v>169</v>
      </c>
      <c r="AU127" s="17" t="s">
        <v>86</v>
      </c>
    </row>
    <row r="128" spans="1:51" s="13" customFormat="1" ht="12">
      <c r="A128" s="13"/>
      <c r="B128" s="218"/>
      <c r="C128" s="219"/>
      <c r="D128" s="220" t="s">
        <v>143</v>
      </c>
      <c r="E128" s="221" t="s">
        <v>20</v>
      </c>
      <c r="F128" s="222" t="s">
        <v>306</v>
      </c>
      <c r="G128" s="219"/>
      <c r="H128" s="223">
        <v>63.75</v>
      </c>
      <c r="I128" s="224"/>
      <c r="J128" s="224"/>
      <c r="K128" s="219"/>
      <c r="L128" s="219"/>
      <c r="M128" s="225"/>
      <c r="N128" s="226"/>
      <c r="O128" s="227"/>
      <c r="P128" s="227"/>
      <c r="Q128" s="227"/>
      <c r="R128" s="227"/>
      <c r="S128" s="227"/>
      <c r="T128" s="227"/>
      <c r="U128" s="227"/>
      <c r="V128" s="227"/>
      <c r="W128" s="227"/>
      <c r="X128" s="228"/>
      <c r="Y128" s="13"/>
      <c r="Z128" s="13"/>
      <c r="AA128" s="13"/>
      <c r="AB128" s="13"/>
      <c r="AC128" s="13"/>
      <c r="AD128" s="13"/>
      <c r="AE128" s="13"/>
      <c r="AT128" s="229" t="s">
        <v>143</v>
      </c>
      <c r="AU128" s="229" t="s">
        <v>86</v>
      </c>
      <c r="AV128" s="13" t="s">
        <v>86</v>
      </c>
      <c r="AW128" s="13" t="s">
        <v>5</v>
      </c>
      <c r="AX128" s="13" t="s">
        <v>81</v>
      </c>
      <c r="AY128" s="229" t="s">
        <v>133</v>
      </c>
    </row>
    <row r="129" spans="1:65" s="2" customFormat="1" ht="62.7" customHeight="1">
      <c r="A129" s="38"/>
      <c r="B129" s="39"/>
      <c r="C129" s="204" t="s">
        <v>9</v>
      </c>
      <c r="D129" s="204" t="s">
        <v>136</v>
      </c>
      <c r="E129" s="205" t="s">
        <v>307</v>
      </c>
      <c r="F129" s="206" t="s">
        <v>308</v>
      </c>
      <c r="G129" s="207" t="s">
        <v>296</v>
      </c>
      <c r="H129" s="208">
        <v>3161.4</v>
      </c>
      <c r="I129" s="209"/>
      <c r="J129" s="209"/>
      <c r="K129" s="210">
        <f>ROUND(P129*H129,2)</f>
        <v>0</v>
      </c>
      <c r="L129" s="206" t="s">
        <v>243</v>
      </c>
      <c r="M129" s="44"/>
      <c r="N129" s="211" t="s">
        <v>20</v>
      </c>
      <c r="O129" s="212" t="s">
        <v>45</v>
      </c>
      <c r="P129" s="213">
        <f>I129+J129</f>
        <v>0</v>
      </c>
      <c r="Q129" s="213">
        <f>ROUND(I129*H129,2)</f>
        <v>0</v>
      </c>
      <c r="R129" s="213">
        <f>ROUND(J129*H129,2)</f>
        <v>0</v>
      </c>
      <c r="S129" s="84"/>
      <c r="T129" s="214">
        <f>S129*H129</f>
        <v>0</v>
      </c>
      <c r="U129" s="214">
        <v>0</v>
      </c>
      <c r="V129" s="214">
        <f>U129*H129</f>
        <v>0</v>
      </c>
      <c r="W129" s="214">
        <v>0</v>
      </c>
      <c r="X129" s="215">
        <f>W129*H129</f>
        <v>0</v>
      </c>
      <c r="Y129" s="38"/>
      <c r="Z129" s="38"/>
      <c r="AA129" s="38"/>
      <c r="AB129" s="38"/>
      <c r="AC129" s="38"/>
      <c r="AD129" s="38"/>
      <c r="AE129" s="38"/>
      <c r="AR129" s="216" t="s">
        <v>153</v>
      </c>
      <c r="AT129" s="216" t="s">
        <v>136</v>
      </c>
      <c r="AU129" s="216" t="s">
        <v>86</v>
      </c>
      <c r="AY129" s="17" t="s">
        <v>133</v>
      </c>
      <c r="BE129" s="217">
        <f>IF(O129="základní",K129,0)</f>
        <v>0</v>
      </c>
      <c r="BF129" s="217">
        <f>IF(O129="snížená",K129,0)</f>
        <v>0</v>
      </c>
      <c r="BG129" s="217">
        <f>IF(O129="zákl. přenesená",K129,0)</f>
        <v>0</v>
      </c>
      <c r="BH129" s="217">
        <f>IF(O129="sníž. přenesená",K129,0)</f>
        <v>0</v>
      </c>
      <c r="BI129" s="217">
        <f>IF(O129="nulová",K129,0)</f>
        <v>0</v>
      </c>
      <c r="BJ129" s="17" t="s">
        <v>81</v>
      </c>
      <c r="BK129" s="217">
        <f>ROUND(P129*H129,2)</f>
        <v>0</v>
      </c>
      <c r="BL129" s="17" t="s">
        <v>153</v>
      </c>
      <c r="BM129" s="216" t="s">
        <v>309</v>
      </c>
    </row>
    <row r="130" spans="1:47" s="2" customFormat="1" ht="12">
      <c r="A130" s="38"/>
      <c r="B130" s="39"/>
      <c r="C130" s="40"/>
      <c r="D130" s="230" t="s">
        <v>169</v>
      </c>
      <c r="E130" s="40"/>
      <c r="F130" s="231" t="s">
        <v>310</v>
      </c>
      <c r="G130" s="40"/>
      <c r="H130" s="40"/>
      <c r="I130" s="232"/>
      <c r="J130" s="232"/>
      <c r="K130" s="40"/>
      <c r="L130" s="40"/>
      <c r="M130" s="44"/>
      <c r="N130" s="233"/>
      <c r="O130" s="234"/>
      <c r="P130" s="84"/>
      <c r="Q130" s="84"/>
      <c r="R130" s="84"/>
      <c r="S130" s="84"/>
      <c r="T130" s="84"/>
      <c r="U130" s="84"/>
      <c r="V130" s="84"/>
      <c r="W130" s="84"/>
      <c r="X130" s="85"/>
      <c r="Y130" s="38"/>
      <c r="Z130" s="38"/>
      <c r="AA130" s="38"/>
      <c r="AB130" s="38"/>
      <c r="AC130" s="38"/>
      <c r="AD130" s="38"/>
      <c r="AE130" s="38"/>
      <c r="AT130" s="17" t="s">
        <v>169</v>
      </c>
      <c r="AU130" s="17" t="s">
        <v>86</v>
      </c>
    </row>
    <row r="131" spans="1:51" s="13" customFormat="1" ht="12">
      <c r="A131" s="13"/>
      <c r="B131" s="218"/>
      <c r="C131" s="219"/>
      <c r="D131" s="220" t="s">
        <v>143</v>
      </c>
      <c r="E131" s="221" t="s">
        <v>20</v>
      </c>
      <c r="F131" s="222" t="s">
        <v>311</v>
      </c>
      <c r="G131" s="219"/>
      <c r="H131" s="223">
        <v>1553.25</v>
      </c>
      <c r="I131" s="224"/>
      <c r="J131" s="224"/>
      <c r="K131" s="219"/>
      <c r="L131" s="219"/>
      <c r="M131" s="225"/>
      <c r="N131" s="226"/>
      <c r="O131" s="227"/>
      <c r="P131" s="227"/>
      <c r="Q131" s="227"/>
      <c r="R131" s="227"/>
      <c r="S131" s="227"/>
      <c r="T131" s="227"/>
      <c r="U131" s="227"/>
      <c r="V131" s="227"/>
      <c r="W131" s="227"/>
      <c r="X131" s="228"/>
      <c r="Y131" s="13"/>
      <c r="Z131" s="13"/>
      <c r="AA131" s="13"/>
      <c r="AB131" s="13"/>
      <c r="AC131" s="13"/>
      <c r="AD131" s="13"/>
      <c r="AE131" s="13"/>
      <c r="AT131" s="229" t="s">
        <v>143</v>
      </c>
      <c r="AU131" s="229" t="s">
        <v>86</v>
      </c>
      <c r="AV131" s="13" t="s">
        <v>86</v>
      </c>
      <c r="AW131" s="13" t="s">
        <v>5</v>
      </c>
      <c r="AX131" s="13" t="s">
        <v>76</v>
      </c>
      <c r="AY131" s="229" t="s">
        <v>133</v>
      </c>
    </row>
    <row r="132" spans="1:51" s="13" customFormat="1" ht="12">
      <c r="A132" s="13"/>
      <c r="B132" s="218"/>
      <c r="C132" s="219"/>
      <c r="D132" s="220" t="s">
        <v>143</v>
      </c>
      <c r="E132" s="221" t="s">
        <v>20</v>
      </c>
      <c r="F132" s="222" t="s">
        <v>306</v>
      </c>
      <c r="G132" s="219"/>
      <c r="H132" s="223">
        <v>63.75</v>
      </c>
      <c r="I132" s="224"/>
      <c r="J132" s="224"/>
      <c r="K132" s="219"/>
      <c r="L132" s="219"/>
      <c r="M132" s="225"/>
      <c r="N132" s="226"/>
      <c r="O132" s="227"/>
      <c r="P132" s="227"/>
      <c r="Q132" s="227"/>
      <c r="R132" s="227"/>
      <c r="S132" s="227"/>
      <c r="T132" s="227"/>
      <c r="U132" s="227"/>
      <c r="V132" s="227"/>
      <c r="W132" s="227"/>
      <c r="X132" s="228"/>
      <c r="Y132" s="13"/>
      <c r="Z132" s="13"/>
      <c r="AA132" s="13"/>
      <c r="AB132" s="13"/>
      <c r="AC132" s="13"/>
      <c r="AD132" s="13"/>
      <c r="AE132" s="13"/>
      <c r="AT132" s="229" t="s">
        <v>143</v>
      </c>
      <c r="AU132" s="229" t="s">
        <v>86</v>
      </c>
      <c r="AV132" s="13" t="s">
        <v>86</v>
      </c>
      <c r="AW132" s="13" t="s">
        <v>5</v>
      </c>
      <c r="AX132" s="13" t="s">
        <v>76</v>
      </c>
      <c r="AY132" s="229" t="s">
        <v>133</v>
      </c>
    </row>
    <row r="133" spans="1:51" s="13" customFormat="1" ht="12">
      <c r="A133" s="13"/>
      <c r="B133" s="218"/>
      <c r="C133" s="219"/>
      <c r="D133" s="220" t="s">
        <v>143</v>
      </c>
      <c r="E133" s="221" t="s">
        <v>20</v>
      </c>
      <c r="F133" s="222" t="s">
        <v>300</v>
      </c>
      <c r="G133" s="219"/>
      <c r="H133" s="223">
        <v>1544.4</v>
      </c>
      <c r="I133" s="224"/>
      <c r="J133" s="224"/>
      <c r="K133" s="219"/>
      <c r="L133" s="219"/>
      <c r="M133" s="225"/>
      <c r="N133" s="226"/>
      <c r="O133" s="227"/>
      <c r="P133" s="227"/>
      <c r="Q133" s="227"/>
      <c r="R133" s="227"/>
      <c r="S133" s="227"/>
      <c r="T133" s="227"/>
      <c r="U133" s="227"/>
      <c r="V133" s="227"/>
      <c r="W133" s="227"/>
      <c r="X133" s="228"/>
      <c r="Y133" s="13"/>
      <c r="Z133" s="13"/>
      <c r="AA133" s="13"/>
      <c r="AB133" s="13"/>
      <c r="AC133" s="13"/>
      <c r="AD133" s="13"/>
      <c r="AE133" s="13"/>
      <c r="AT133" s="229" t="s">
        <v>143</v>
      </c>
      <c r="AU133" s="229" t="s">
        <v>86</v>
      </c>
      <c r="AV133" s="13" t="s">
        <v>86</v>
      </c>
      <c r="AW133" s="13" t="s">
        <v>5</v>
      </c>
      <c r="AX133" s="13" t="s">
        <v>76</v>
      </c>
      <c r="AY133" s="229" t="s">
        <v>133</v>
      </c>
    </row>
    <row r="134" spans="1:51" s="14" customFormat="1" ht="12">
      <c r="A134" s="14"/>
      <c r="B134" s="242"/>
      <c r="C134" s="243"/>
      <c r="D134" s="220" t="s">
        <v>143</v>
      </c>
      <c r="E134" s="244" t="s">
        <v>20</v>
      </c>
      <c r="F134" s="245" t="s">
        <v>301</v>
      </c>
      <c r="G134" s="243"/>
      <c r="H134" s="246">
        <v>3161.4</v>
      </c>
      <c r="I134" s="247"/>
      <c r="J134" s="247"/>
      <c r="K134" s="243"/>
      <c r="L134" s="243"/>
      <c r="M134" s="248"/>
      <c r="N134" s="249"/>
      <c r="O134" s="250"/>
      <c r="P134" s="250"/>
      <c r="Q134" s="250"/>
      <c r="R134" s="250"/>
      <c r="S134" s="250"/>
      <c r="T134" s="250"/>
      <c r="U134" s="250"/>
      <c r="V134" s="250"/>
      <c r="W134" s="250"/>
      <c r="X134" s="251"/>
      <c r="Y134" s="14"/>
      <c r="Z134" s="14"/>
      <c r="AA134" s="14"/>
      <c r="AB134" s="14"/>
      <c r="AC134" s="14"/>
      <c r="AD134" s="14"/>
      <c r="AE134" s="14"/>
      <c r="AT134" s="252" t="s">
        <v>143</v>
      </c>
      <c r="AU134" s="252" t="s">
        <v>86</v>
      </c>
      <c r="AV134" s="14" t="s">
        <v>153</v>
      </c>
      <c r="AW134" s="14" t="s">
        <v>5</v>
      </c>
      <c r="AX134" s="14" t="s">
        <v>81</v>
      </c>
      <c r="AY134" s="252" t="s">
        <v>133</v>
      </c>
    </row>
    <row r="135" spans="1:65" s="2" customFormat="1" ht="66.75" customHeight="1">
      <c r="A135" s="38"/>
      <c r="B135" s="39"/>
      <c r="C135" s="204" t="s">
        <v>211</v>
      </c>
      <c r="D135" s="204" t="s">
        <v>136</v>
      </c>
      <c r="E135" s="205" t="s">
        <v>312</v>
      </c>
      <c r="F135" s="206" t="s">
        <v>313</v>
      </c>
      <c r="G135" s="207" t="s">
        <v>296</v>
      </c>
      <c r="H135" s="208">
        <v>63228</v>
      </c>
      <c r="I135" s="209"/>
      <c r="J135" s="209"/>
      <c r="K135" s="210">
        <f>ROUND(P135*H135,2)</f>
        <v>0</v>
      </c>
      <c r="L135" s="206" t="s">
        <v>243</v>
      </c>
      <c r="M135" s="44"/>
      <c r="N135" s="211" t="s">
        <v>20</v>
      </c>
      <c r="O135" s="212" t="s">
        <v>45</v>
      </c>
      <c r="P135" s="213">
        <f>I135+J135</f>
        <v>0</v>
      </c>
      <c r="Q135" s="213">
        <f>ROUND(I135*H135,2)</f>
        <v>0</v>
      </c>
      <c r="R135" s="213">
        <f>ROUND(J135*H135,2)</f>
        <v>0</v>
      </c>
      <c r="S135" s="84"/>
      <c r="T135" s="214">
        <f>S135*H135</f>
        <v>0</v>
      </c>
      <c r="U135" s="214">
        <v>0</v>
      </c>
      <c r="V135" s="214">
        <f>U135*H135</f>
        <v>0</v>
      </c>
      <c r="W135" s="214">
        <v>0</v>
      </c>
      <c r="X135" s="215">
        <f>W135*H135</f>
        <v>0</v>
      </c>
      <c r="Y135" s="38"/>
      <c r="Z135" s="38"/>
      <c r="AA135" s="38"/>
      <c r="AB135" s="38"/>
      <c r="AC135" s="38"/>
      <c r="AD135" s="38"/>
      <c r="AE135" s="38"/>
      <c r="AR135" s="216" t="s">
        <v>153</v>
      </c>
      <c r="AT135" s="216" t="s">
        <v>136</v>
      </c>
      <c r="AU135" s="216" t="s">
        <v>86</v>
      </c>
      <c r="AY135" s="17" t="s">
        <v>133</v>
      </c>
      <c r="BE135" s="217">
        <f>IF(O135="základní",K135,0)</f>
        <v>0</v>
      </c>
      <c r="BF135" s="217">
        <f>IF(O135="snížená",K135,0)</f>
        <v>0</v>
      </c>
      <c r="BG135" s="217">
        <f>IF(O135="zákl. přenesená",K135,0)</f>
        <v>0</v>
      </c>
      <c r="BH135" s="217">
        <f>IF(O135="sníž. přenesená",K135,0)</f>
        <v>0</v>
      </c>
      <c r="BI135" s="217">
        <f>IF(O135="nulová",K135,0)</f>
        <v>0</v>
      </c>
      <c r="BJ135" s="17" t="s">
        <v>81</v>
      </c>
      <c r="BK135" s="217">
        <f>ROUND(P135*H135,2)</f>
        <v>0</v>
      </c>
      <c r="BL135" s="17" t="s">
        <v>153</v>
      </c>
      <c r="BM135" s="216" t="s">
        <v>314</v>
      </c>
    </row>
    <row r="136" spans="1:47" s="2" customFormat="1" ht="12">
      <c r="A136" s="38"/>
      <c r="B136" s="39"/>
      <c r="C136" s="40"/>
      <c r="D136" s="230" t="s">
        <v>169</v>
      </c>
      <c r="E136" s="40"/>
      <c r="F136" s="231" t="s">
        <v>315</v>
      </c>
      <c r="G136" s="40"/>
      <c r="H136" s="40"/>
      <c r="I136" s="232"/>
      <c r="J136" s="232"/>
      <c r="K136" s="40"/>
      <c r="L136" s="40"/>
      <c r="M136" s="44"/>
      <c r="N136" s="233"/>
      <c r="O136" s="234"/>
      <c r="P136" s="84"/>
      <c r="Q136" s="84"/>
      <c r="R136" s="84"/>
      <c r="S136" s="84"/>
      <c r="T136" s="84"/>
      <c r="U136" s="84"/>
      <c r="V136" s="84"/>
      <c r="W136" s="84"/>
      <c r="X136" s="85"/>
      <c r="Y136" s="38"/>
      <c r="Z136" s="38"/>
      <c r="AA136" s="38"/>
      <c r="AB136" s="38"/>
      <c r="AC136" s="38"/>
      <c r="AD136" s="38"/>
      <c r="AE136" s="38"/>
      <c r="AT136" s="17" t="s">
        <v>169</v>
      </c>
      <c r="AU136" s="17" t="s">
        <v>86</v>
      </c>
    </row>
    <row r="137" spans="1:51" s="13" customFormat="1" ht="12">
      <c r="A137" s="13"/>
      <c r="B137" s="218"/>
      <c r="C137" s="219"/>
      <c r="D137" s="220" t="s">
        <v>143</v>
      </c>
      <c r="E137" s="221" t="s">
        <v>20</v>
      </c>
      <c r="F137" s="222" t="s">
        <v>316</v>
      </c>
      <c r="G137" s="219"/>
      <c r="H137" s="223">
        <v>31065</v>
      </c>
      <c r="I137" s="224"/>
      <c r="J137" s="224"/>
      <c r="K137" s="219"/>
      <c r="L137" s="219"/>
      <c r="M137" s="225"/>
      <c r="N137" s="226"/>
      <c r="O137" s="227"/>
      <c r="P137" s="227"/>
      <c r="Q137" s="227"/>
      <c r="R137" s="227"/>
      <c r="S137" s="227"/>
      <c r="T137" s="227"/>
      <c r="U137" s="227"/>
      <c r="V137" s="227"/>
      <c r="W137" s="227"/>
      <c r="X137" s="228"/>
      <c r="Y137" s="13"/>
      <c r="Z137" s="13"/>
      <c r="AA137" s="13"/>
      <c r="AB137" s="13"/>
      <c r="AC137" s="13"/>
      <c r="AD137" s="13"/>
      <c r="AE137" s="13"/>
      <c r="AT137" s="229" t="s">
        <v>143</v>
      </c>
      <c r="AU137" s="229" t="s">
        <v>86</v>
      </c>
      <c r="AV137" s="13" t="s">
        <v>86</v>
      </c>
      <c r="AW137" s="13" t="s">
        <v>5</v>
      </c>
      <c r="AX137" s="13" t="s">
        <v>76</v>
      </c>
      <c r="AY137" s="229" t="s">
        <v>133</v>
      </c>
    </row>
    <row r="138" spans="1:51" s="13" customFormat="1" ht="12">
      <c r="A138" s="13"/>
      <c r="B138" s="218"/>
      <c r="C138" s="219"/>
      <c r="D138" s="220" t="s">
        <v>143</v>
      </c>
      <c r="E138" s="221" t="s">
        <v>20</v>
      </c>
      <c r="F138" s="222" t="s">
        <v>317</v>
      </c>
      <c r="G138" s="219"/>
      <c r="H138" s="223">
        <v>1275</v>
      </c>
      <c r="I138" s="224"/>
      <c r="J138" s="224"/>
      <c r="K138" s="219"/>
      <c r="L138" s="219"/>
      <c r="M138" s="225"/>
      <c r="N138" s="226"/>
      <c r="O138" s="227"/>
      <c r="P138" s="227"/>
      <c r="Q138" s="227"/>
      <c r="R138" s="227"/>
      <c r="S138" s="227"/>
      <c r="T138" s="227"/>
      <c r="U138" s="227"/>
      <c r="V138" s="227"/>
      <c r="W138" s="227"/>
      <c r="X138" s="228"/>
      <c r="Y138" s="13"/>
      <c r="Z138" s="13"/>
      <c r="AA138" s="13"/>
      <c r="AB138" s="13"/>
      <c r="AC138" s="13"/>
      <c r="AD138" s="13"/>
      <c r="AE138" s="13"/>
      <c r="AT138" s="229" t="s">
        <v>143</v>
      </c>
      <c r="AU138" s="229" t="s">
        <v>86</v>
      </c>
      <c r="AV138" s="13" t="s">
        <v>86</v>
      </c>
      <c r="AW138" s="13" t="s">
        <v>5</v>
      </c>
      <c r="AX138" s="13" t="s">
        <v>76</v>
      </c>
      <c r="AY138" s="229" t="s">
        <v>133</v>
      </c>
    </row>
    <row r="139" spans="1:51" s="13" customFormat="1" ht="12">
      <c r="A139" s="13"/>
      <c r="B139" s="218"/>
      <c r="C139" s="219"/>
      <c r="D139" s="220" t="s">
        <v>143</v>
      </c>
      <c r="E139" s="221" t="s">
        <v>20</v>
      </c>
      <c r="F139" s="222" t="s">
        <v>318</v>
      </c>
      <c r="G139" s="219"/>
      <c r="H139" s="223">
        <v>30888</v>
      </c>
      <c r="I139" s="224"/>
      <c r="J139" s="224"/>
      <c r="K139" s="219"/>
      <c r="L139" s="219"/>
      <c r="M139" s="225"/>
      <c r="N139" s="226"/>
      <c r="O139" s="227"/>
      <c r="P139" s="227"/>
      <c r="Q139" s="227"/>
      <c r="R139" s="227"/>
      <c r="S139" s="227"/>
      <c r="T139" s="227"/>
      <c r="U139" s="227"/>
      <c r="V139" s="227"/>
      <c r="W139" s="227"/>
      <c r="X139" s="228"/>
      <c r="Y139" s="13"/>
      <c r="Z139" s="13"/>
      <c r="AA139" s="13"/>
      <c r="AB139" s="13"/>
      <c r="AC139" s="13"/>
      <c r="AD139" s="13"/>
      <c r="AE139" s="13"/>
      <c r="AT139" s="229" t="s">
        <v>143</v>
      </c>
      <c r="AU139" s="229" t="s">
        <v>86</v>
      </c>
      <c r="AV139" s="13" t="s">
        <v>86</v>
      </c>
      <c r="AW139" s="13" t="s">
        <v>5</v>
      </c>
      <c r="AX139" s="13" t="s">
        <v>76</v>
      </c>
      <c r="AY139" s="229" t="s">
        <v>133</v>
      </c>
    </row>
    <row r="140" spans="1:51" s="14" customFormat="1" ht="12">
      <c r="A140" s="14"/>
      <c r="B140" s="242"/>
      <c r="C140" s="243"/>
      <c r="D140" s="220" t="s">
        <v>143</v>
      </c>
      <c r="E140" s="244" t="s">
        <v>20</v>
      </c>
      <c r="F140" s="245" t="s">
        <v>301</v>
      </c>
      <c r="G140" s="243"/>
      <c r="H140" s="246">
        <v>63228</v>
      </c>
      <c r="I140" s="247"/>
      <c r="J140" s="247"/>
      <c r="K140" s="243"/>
      <c r="L140" s="243"/>
      <c r="M140" s="248"/>
      <c r="N140" s="249"/>
      <c r="O140" s="250"/>
      <c r="P140" s="250"/>
      <c r="Q140" s="250"/>
      <c r="R140" s="250"/>
      <c r="S140" s="250"/>
      <c r="T140" s="250"/>
      <c r="U140" s="250"/>
      <c r="V140" s="250"/>
      <c r="W140" s="250"/>
      <c r="X140" s="251"/>
      <c r="Y140" s="14"/>
      <c r="Z140" s="14"/>
      <c r="AA140" s="14"/>
      <c r="AB140" s="14"/>
      <c r="AC140" s="14"/>
      <c r="AD140" s="14"/>
      <c r="AE140" s="14"/>
      <c r="AT140" s="252" t="s">
        <v>143</v>
      </c>
      <c r="AU140" s="252" t="s">
        <v>86</v>
      </c>
      <c r="AV140" s="14" t="s">
        <v>153</v>
      </c>
      <c r="AW140" s="14" t="s">
        <v>5</v>
      </c>
      <c r="AX140" s="14" t="s">
        <v>81</v>
      </c>
      <c r="AY140" s="252" t="s">
        <v>133</v>
      </c>
    </row>
    <row r="141" spans="1:65" s="2" customFormat="1" ht="44.25" customHeight="1">
      <c r="A141" s="38"/>
      <c r="B141" s="39"/>
      <c r="C141" s="204" t="s">
        <v>221</v>
      </c>
      <c r="D141" s="204" t="s">
        <v>136</v>
      </c>
      <c r="E141" s="205" t="s">
        <v>319</v>
      </c>
      <c r="F141" s="206" t="s">
        <v>320</v>
      </c>
      <c r="G141" s="207" t="s">
        <v>321</v>
      </c>
      <c r="H141" s="208">
        <v>5532.451</v>
      </c>
      <c r="I141" s="209"/>
      <c r="J141" s="209"/>
      <c r="K141" s="210">
        <f>ROUND(P141*H141,2)</f>
        <v>0</v>
      </c>
      <c r="L141" s="206" t="s">
        <v>243</v>
      </c>
      <c r="M141" s="44"/>
      <c r="N141" s="211" t="s">
        <v>20</v>
      </c>
      <c r="O141" s="212" t="s">
        <v>45</v>
      </c>
      <c r="P141" s="213">
        <f>I141+J141</f>
        <v>0</v>
      </c>
      <c r="Q141" s="213">
        <f>ROUND(I141*H141,2)</f>
        <v>0</v>
      </c>
      <c r="R141" s="213">
        <f>ROUND(J141*H141,2)</f>
        <v>0</v>
      </c>
      <c r="S141" s="84"/>
      <c r="T141" s="214">
        <f>S141*H141</f>
        <v>0</v>
      </c>
      <c r="U141" s="214">
        <v>0</v>
      </c>
      <c r="V141" s="214">
        <f>U141*H141</f>
        <v>0</v>
      </c>
      <c r="W141" s="214">
        <v>0</v>
      </c>
      <c r="X141" s="215">
        <f>W141*H141</f>
        <v>0</v>
      </c>
      <c r="Y141" s="38"/>
      <c r="Z141" s="38"/>
      <c r="AA141" s="38"/>
      <c r="AB141" s="38"/>
      <c r="AC141" s="38"/>
      <c r="AD141" s="38"/>
      <c r="AE141" s="38"/>
      <c r="AR141" s="216" t="s">
        <v>153</v>
      </c>
      <c r="AT141" s="216" t="s">
        <v>136</v>
      </c>
      <c r="AU141" s="216" t="s">
        <v>86</v>
      </c>
      <c r="AY141" s="17" t="s">
        <v>133</v>
      </c>
      <c r="BE141" s="217">
        <f>IF(O141="základní",K141,0)</f>
        <v>0</v>
      </c>
      <c r="BF141" s="217">
        <f>IF(O141="snížená",K141,0)</f>
        <v>0</v>
      </c>
      <c r="BG141" s="217">
        <f>IF(O141="zákl. přenesená",K141,0)</f>
        <v>0</v>
      </c>
      <c r="BH141" s="217">
        <f>IF(O141="sníž. přenesená",K141,0)</f>
        <v>0</v>
      </c>
      <c r="BI141" s="217">
        <f>IF(O141="nulová",K141,0)</f>
        <v>0</v>
      </c>
      <c r="BJ141" s="17" t="s">
        <v>81</v>
      </c>
      <c r="BK141" s="217">
        <f>ROUND(P141*H141,2)</f>
        <v>0</v>
      </c>
      <c r="BL141" s="17" t="s">
        <v>153</v>
      </c>
      <c r="BM141" s="216" t="s">
        <v>322</v>
      </c>
    </row>
    <row r="142" spans="1:47" s="2" customFormat="1" ht="12">
      <c r="A142" s="38"/>
      <c r="B142" s="39"/>
      <c r="C142" s="40"/>
      <c r="D142" s="230" t="s">
        <v>169</v>
      </c>
      <c r="E142" s="40"/>
      <c r="F142" s="231" t="s">
        <v>323</v>
      </c>
      <c r="G142" s="40"/>
      <c r="H142" s="40"/>
      <c r="I142" s="232"/>
      <c r="J142" s="232"/>
      <c r="K142" s="40"/>
      <c r="L142" s="40"/>
      <c r="M142" s="44"/>
      <c r="N142" s="233"/>
      <c r="O142" s="234"/>
      <c r="P142" s="84"/>
      <c r="Q142" s="84"/>
      <c r="R142" s="84"/>
      <c r="S142" s="84"/>
      <c r="T142" s="84"/>
      <c r="U142" s="84"/>
      <c r="V142" s="84"/>
      <c r="W142" s="84"/>
      <c r="X142" s="85"/>
      <c r="Y142" s="38"/>
      <c r="Z142" s="38"/>
      <c r="AA142" s="38"/>
      <c r="AB142" s="38"/>
      <c r="AC142" s="38"/>
      <c r="AD142" s="38"/>
      <c r="AE142" s="38"/>
      <c r="AT142" s="17" t="s">
        <v>169</v>
      </c>
      <c r="AU142" s="17" t="s">
        <v>86</v>
      </c>
    </row>
    <row r="143" spans="1:51" s="13" customFormat="1" ht="12">
      <c r="A143" s="13"/>
      <c r="B143" s="218"/>
      <c r="C143" s="219"/>
      <c r="D143" s="220" t="s">
        <v>143</v>
      </c>
      <c r="E143" s="221" t="s">
        <v>20</v>
      </c>
      <c r="F143" s="222" t="s">
        <v>324</v>
      </c>
      <c r="G143" s="219"/>
      <c r="H143" s="223">
        <v>2718.188</v>
      </c>
      <c r="I143" s="224"/>
      <c r="J143" s="224"/>
      <c r="K143" s="219"/>
      <c r="L143" s="219"/>
      <c r="M143" s="225"/>
      <c r="N143" s="226"/>
      <c r="O143" s="227"/>
      <c r="P143" s="227"/>
      <c r="Q143" s="227"/>
      <c r="R143" s="227"/>
      <c r="S143" s="227"/>
      <c r="T143" s="227"/>
      <c r="U143" s="227"/>
      <c r="V143" s="227"/>
      <c r="W143" s="227"/>
      <c r="X143" s="228"/>
      <c r="Y143" s="13"/>
      <c r="Z143" s="13"/>
      <c r="AA143" s="13"/>
      <c r="AB143" s="13"/>
      <c r="AC143" s="13"/>
      <c r="AD143" s="13"/>
      <c r="AE143" s="13"/>
      <c r="AT143" s="229" t="s">
        <v>143</v>
      </c>
      <c r="AU143" s="229" t="s">
        <v>86</v>
      </c>
      <c r="AV143" s="13" t="s">
        <v>86</v>
      </c>
      <c r="AW143" s="13" t="s">
        <v>5</v>
      </c>
      <c r="AX143" s="13" t="s">
        <v>76</v>
      </c>
      <c r="AY143" s="229" t="s">
        <v>133</v>
      </c>
    </row>
    <row r="144" spans="1:51" s="13" customFormat="1" ht="12">
      <c r="A144" s="13"/>
      <c r="B144" s="218"/>
      <c r="C144" s="219"/>
      <c r="D144" s="220" t="s">
        <v>143</v>
      </c>
      <c r="E144" s="221" t="s">
        <v>20</v>
      </c>
      <c r="F144" s="222" t="s">
        <v>325</v>
      </c>
      <c r="G144" s="219"/>
      <c r="H144" s="223">
        <v>111.563</v>
      </c>
      <c r="I144" s="224"/>
      <c r="J144" s="224"/>
      <c r="K144" s="219"/>
      <c r="L144" s="219"/>
      <c r="M144" s="225"/>
      <c r="N144" s="226"/>
      <c r="O144" s="227"/>
      <c r="P144" s="227"/>
      <c r="Q144" s="227"/>
      <c r="R144" s="227"/>
      <c r="S144" s="227"/>
      <c r="T144" s="227"/>
      <c r="U144" s="227"/>
      <c r="V144" s="227"/>
      <c r="W144" s="227"/>
      <c r="X144" s="228"/>
      <c r="Y144" s="13"/>
      <c r="Z144" s="13"/>
      <c r="AA144" s="13"/>
      <c r="AB144" s="13"/>
      <c r="AC144" s="13"/>
      <c r="AD144" s="13"/>
      <c r="AE144" s="13"/>
      <c r="AT144" s="229" t="s">
        <v>143</v>
      </c>
      <c r="AU144" s="229" t="s">
        <v>86</v>
      </c>
      <c r="AV144" s="13" t="s">
        <v>86</v>
      </c>
      <c r="AW144" s="13" t="s">
        <v>5</v>
      </c>
      <c r="AX144" s="13" t="s">
        <v>76</v>
      </c>
      <c r="AY144" s="229" t="s">
        <v>133</v>
      </c>
    </row>
    <row r="145" spans="1:51" s="13" customFormat="1" ht="12">
      <c r="A145" s="13"/>
      <c r="B145" s="218"/>
      <c r="C145" s="219"/>
      <c r="D145" s="220" t="s">
        <v>143</v>
      </c>
      <c r="E145" s="221" t="s">
        <v>20</v>
      </c>
      <c r="F145" s="222" t="s">
        <v>326</v>
      </c>
      <c r="G145" s="219"/>
      <c r="H145" s="223">
        <v>2702.7</v>
      </c>
      <c r="I145" s="224"/>
      <c r="J145" s="224"/>
      <c r="K145" s="219"/>
      <c r="L145" s="219"/>
      <c r="M145" s="225"/>
      <c r="N145" s="226"/>
      <c r="O145" s="227"/>
      <c r="P145" s="227"/>
      <c r="Q145" s="227"/>
      <c r="R145" s="227"/>
      <c r="S145" s="227"/>
      <c r="T145" s="227"/>
      <c r="U145" s="227"/>
      <c r="V145" s="227"/>
      <c r="W145" s="227"/>
      <c r="X145" s="228"/>
      <c r="Y145" s="13"/>
      <c r="Z145" s="13"/>
      <c r="AA145" s="13"/>
      <c r="AB145" s="13"/>
      <c r="AC145" s="13"/>
      <c r="AD145" s="13"/>
      <c r="AE145" s="13"/>
      <c r="AT145" s="229" t="s">
        <v>143</v>
      </c>
      <c r="AU145" s="229" t="s">
        <v>86</v>
      </c>
      <c r="AV145" s="13" t="s">
        <v>86</v>
      </c>
      <c r="AW145" s="13" t="s">
        <v>5</v>
      </c>
      <c r="AX145" s="13" t="s">
        <v>76</v>
      </c>
      <c r="AY145" s="229" t="s">
        <v>133</v>
      </c>
    </row>
    <row r="146" spans="1:51" s="14" customFormat="1" ht="12">
      <c r="A146" s="14"/>
      <c r="B146" s="242"/>
      <c r="C146" s="243"/>
      <c r="D146" s="220" t="s">
        <v>143</v>
      </c>
      <c r="E146" s="244" t="s">
        <v>20</v>
      </c>
      <c r="F146" s="245" t="s">
        <v>301</v>
      </c>
      <c r="G146" s="243"/>
      <c r="H146" s="246">
        <v>5532.451</v>
      </c>
      <c r="I146" s="247"/>
      <c r="J146" s="247"/>
      <c r="K146" s="243"/>
      <c r="L146" s="243"/>
      <c r="M146" s="248"/>
      <c r="N146" s="249"/>
      <c r="O146" s="250"/>
      <c r="P146" s="250"/>
      <c r="Q146" s="250"/>
      <c r="R146" s="250"/>
      <c r="S146" s="250"/>
      <c r="T146" s="250"/>
      <c r="U146" s="250"/>
      <c r="V146" s="250"/>
      <c r="W146" s="250"/>
      <c r="X146" s="251"/>
      <c r="Y146" s="14"/>
      <c r="Z146" s="14"/>
      <c r="AA146" s="14"/>
      <c r="AB146" s="14"/>
      <c r="AC146" s="14"/>
      <c r="AD146" s="14"/>
      <c r="AE146" s="14"/>
      <c r="AT146" s="252" t="s">
        <v>143</v>
      </c>
      <c r="AU146" s="252" t="s">
        <v>86</v>
      </c>
      <c r="AV146" s="14" t="s">
        <v>153</v>
      </c>
      <c r="AW146" s="14" t="s">
        <v>5</v>
      </c>
      <c r="AX146" s="14" t="s">
        <v>81</v>
      </c>
      <c r="AY146" s="252" t="s">
        <v>133</v>
      </c>
    </row>
    <row r="147" spans="1:65" s="2" customFormat="1" ht="33" customHeight="1">
      <c r="A147" s="38"/>
      <c r="B147" s="39"/>
      <c r="C147" s="204" t="s">
        <v>327</v>
      </c>
      <c r="D147" s="204" t="s">
        <v>136</v>
      </c>
      <c r="E147" s="205" t="s">
        <v>328</v>
      </c>
      <c r="F147" s="206" t="s">
        <v>329</v>
      </c>
      <c r="G147" s="207" t="s">
        <v>330</v>
      </c>
      <c r="H147" s="208">
        <v>600</v>
      </c>
      <c r="I147" s="209"/>
      <c r="J147" s="209"/>
      <c r="K147" s="210">
        <f>ROUND(P147*H147,2)</f>
        <v>0</v>
      </c>
      <c r="L147" s="206" t="s">
        <v>243</v>
      </c>
      <c r="M147" s="44"/>
      <c r="N147" s="211" t="s">
        <v>20</v>
      </c>
      <c r="O147" s="212" t="s">
        <v>45</v>
      </c>
      <c r="P147" s="213">
        <f>I147+J147</f>
        <v>0</v>
      </c>
      <c r="Q147" s="213">
        <f>ROUND(I147*H147,2)</f>
        <v>0</v>
      </c>
      <c r="R147" s="213">
        <f>ROUND(J147*H147,2)</f>
        <v>0</v>
      </c>
      <c r="S147" s="84"/>
      <c r="T147" s="214">
        <f>S147*H147</f>
        <v>0</v>
      </c>
      <c r="U147" s="214">
        <v>0.0112529</v>
      </c>
      <c r="V147" s="214">
        <f>U147*H147</f>
        <v>6.75174</v>
      </c>
      <c r="W147" s="214">
        <v>0</v>
      </c>
      <c r="X147" s="215">
        <f>W147*H147</f>
        <v>0</v>
      </c>
      <c r="Y147" s="38"/>
      <c r="Z147" s="38"/>
      <c r="AA147" s="38"/>
      <c r="AB147" s="38"/>
      <c r="AC147" s="38"/>
      <c r="AD147" s="38"/>
      <c r="AE147" s="38"/>
      <c r="AR147" s="216" t="s">
        <v>153</v>
      </c>
      <c r="AT147" s="216" t="s">
        <v>136</v>
      </c>
      <c r="AU147" s="216" t="s">
        <v>86</v>
      </c>
      <c r="AY147" s="17" t="s">
        <v>133</v>
      </c>
      <c r="BE147" s="217">
        <f>IF(O147="základní",K147,0)</f>
        <v>0</v>
      </c>
      <c r="BF147" s="217">
        <f>IF(O147="snížená",K147,0)</f>
        <v>0</v>
      </c>
      <c r="BG147" s="217">
        <f>IF(O147="zákl. přenesená",K147,0)</f>
        <v>0</v>
      </c>
      <c r="BH147" s="217">
        <f>IF(O147="sníž. přenesená",K147,0)</f>
        <v>0</v>
      </c>
      <c r="BI147" s="217">
        <f>IF(O147="nulová",K147,0)</f>
        <v>0</v>
      </c>
      <c r="BJ147" s="17" t="s">
        <v>81</v>
      </c>
      <c r="BK147" s="217">
        <f>ROUND(P147*H147,2)</f>
        <v>0</v>
      </c>
      <c r="BL147" s="17" t="s">
        <v>153</v>
      </c>
      <c r="BM147" s="216" t="s">
        <v>331</v>
      </c>
    </row>
    <row r="148" spans="1:47" s="2" customFormat="1" ht="12">
      <c r="A148" s="38"/>
      <c r="B148" s="39"/>
      <c r="C148" s="40"/>
      <c r="D148" s="230" t="s">
        <v>169</v>
      </c>
      <c r="E148" s="40"/>
      <c r="F148" s="231" t="s">
        <v>332</v>
      </c>
      <c r="G148" s="40"/>
      <c r="H148" s="40"/>
      <c r="I148" s="232"/>
      <c r="J148" s="232"/>
      <c r="K148" s="40"/>
      <c r="L148" s="40"/>
      <c r="M148" s="44"/>
      <c r="N148" s="233"/>
      <c r="O148" s="234"/>
      <c r="P148" s="84"/>
      <c r="Q148" s="84"/>
      <c r="R148" s="84"/>
      <c r="S148" s="84"/>
      <c r="T148" s="84"/>
      <c r="U148" s="84"/>
      <c r="V148" s="84"/>
      <c r="W148" s="84"/>
      <c r="X148" s="85"/>
      <c r="Y148" s="38"/>
      <c r="Z148" s="38"/>
      <c r="AA148" s="38"/>
      <c r="AB148" s="38"/>
      <c r="AC148" s="38"/>
      <c r="AD148" s="38"/>
      <c r="AE148" s="38"/>
      <c r="AT148" s="17" t="s">
        <v>169</v>
      </c>
      <c r="AU148" s="17" t="s">
        <v>86</v>
      </c>
    </row>
    <row r="149" spans="1:51" s="13" customFormat="1" ht="12">
      <c r="A149" s="13"/>
      <c r="B149" s="218"/>
      <c r="C149" s="219"/>
      <c r="D149" s="220" t="s">
        <v>143</v>
      </c>
      <c r="E149" s="221" t="s">
        <v>20</v>
      </c>
      <c r="F149" s="222" t="s">
        <v>333</v>
      </c>
      <c r="G149" s="219"/>
      <c r="H149" s="223">
        <v>600</v>
      </c>
      <c r="I149" s="224"/>
      <c r="J149" s="224"/>
      <c r="K149" s="219"/>
      <c r="L149" s="219"/>
      <c r="M149" s="225"/>
      <c r="N149" s="226"/>
      <c r="O149" s="227"/>
      <c r="P149" s="227"/>
      <c r="Q149" s="227"/>
      <c r="R149" s="227"/>
      <c r="S149" s="227"/>
      <c r="T149" s="227"/>
      <c r="U149" s="227"/>
      <c r="V149" s="227"/>
      <c r="W149" s="227"/>
      <c r="X149" s="228"/>
      <c r="Y149" s="13"/>
      <c r="Z149" s="13"/>
      <c r="AA149" s="13"/>
      <c r="AB149" s="13"/>
      <c r="AC149" s="13"/>
      <c r="AD149" s="13"/>
      <c r="AE149" s="13"/>
      <c r="AT149" s="229" t="s">
        <v>143</v>
      </c>
      <c r="AU149" s="229" t="s">
        <v>86</v>
      </c>
      <c r="AV149" s="13" t="s">
        <v>86</v>
      </c>
      <c r="AW149" s="13" t="s">
        <v>5</v>
      </c>
      <c r="AX149" s="13" t="s">
        <v>81</v>
      </c>
      <c r="AY149" s="229" t="s">
        <v>133</v>
      </c>
    </row>
    <row r="150" spans="1:65" s="2" customFormat="1" ht="24.15" customHeight="1">
      <c r="A150" s="38"/>
      <c r="B150" s="39"/>
      <c r="C150" s="204" t="s">
        <v>334</v>
      </c>
      <c r="D150" s="204" t="s">
        <v>136</v>
      </c>
      <c r="E150" s="205" t="s">
        <v>335</v>
      </c>
      <c r="F150" s="206" t="s">
        <v>336</v>
      </c>
      <c r="G150" s="207" t="s">
        <v>276</v>
      </c>
      <c r="H150" s="208">
        <v>7486.5</v>
      </c>
      <c r="I150" s="209"/>
      <c r="J150" s="209"/>
      <c r="K150" s="210">
        <f>ROUND(P150*H150,2)</f>
        <v>0</v>
      </c>
      <c r="L150" s="206" t="s">
        <v>243</v>
      </c>
      <c r="M150" s="44"/>
      <c r="N150" s="211" t="s">
        <v>20</v>
      </c>
      <c r="O150" s="212" t="s">
        <v>45</v>
      </c>
      <c r="P150" s="213">
        <f>I150+J150</f>
        <v>0</v>
      </c>
      <c r="Q150" s="213">
        <f>ROUND(I150*H150,2)</f>
        <v>0</v>
      </c>
      <c r="R150" s="213">
        <f>ROUND(J150*H150,2)</f>
        <v>0</v>
      </c>
      <c r="S150" s="84"/>
      <c r="T150" s="214">
        <f>S150*H150</f>
        <v>0</v>
      </c>
      <c r="U150" s="214">
        <v>0</v>
      </c>
      <c r="V150" s="214">
        <f>U150*H150</f>
        <v>0</v>
      </c>
      <c r="W150" s="214">
        <v>0</v>
      </c>
      <c r="X150" s="215">
        <f>W150*H150</f>
        <v>0</v>
      </c>
      <c r="Y150" s="38"/>
      <c r="Z150" s="38"/>
      <c r="AA150" s="38"/>
      <c r="AB150" s="38"/>
      <c r="AC150" s="38"/>
      <c r="AD150" s="38"/>
      <c r="AE150" s="38"/>
      <c r="AR150" s="216" t="s">
        <v>153</v>
      </c>
      <c r="AT150" s="216" t="s">
        <v>136</v>
      </c>
      <c r="AU150" s="216" t="s">
        <v>86</v>
      </c>
      <c r="AY150" s="17" t="s">
        <v>133</v>
      </c>
      <c r="BE150" s="217">
        <f>IF(O150="základní",K150,0)</f>
        <v>0</v>
      </c>
      <c r="BF150" s="217">
        <f>IF(O150="snížená",K150,0)</f>
        <v>0</v>
      </c>
      <c r="BG150" s="217">
        <f>IF(O150="zákl. přenesená",K150,0)</f>
        <v>0</v>
      </c>
      <c r="BH150" s="217">
        <f>IF(O150="sníž. přenesená",K150,0)</f>
        <v>0</v>
      </c>
      <c r="BI150" s="217">
        <f>IF(O150="nulová",K150,0)</f>
        <v>0</v>
      </c>
      <c r="BJ150" s="17" t="s">
        <v>81</v>
      </c>
      <c r="BK150" s="217">
        <f>ROUND(P150*H150,2)</f>
        <v>0</v>
      </c>
      <c r="BL150" s="17" t="s">
        <v>153</v>
      </c>
      <c r="BM150" s="216" t="s">
        <v>337</v>
      </c>
    </row>
    <row r="151" spans="1:47" s="2" customFormat="1" ht="12">
      <c r="A151" s="38"/>
      <c r="B151" s="39"/>
      <c r="C151" s="40"/>
      <c r="D151" s="230" t="s">
        <v>169</v>
      </c>
      <c r="E151" s="40"/>
      <c r="F151" s="231" t="s">
        <v>338</v>
      </c>
      <c r="G151" s="40"/>
      <c r="H151" s="40"/>
      <c r="I151" s="232"/>
      <c r="J151" s="232"/>
      <c r="K151" s="40"/>
      <c r="L151" s="40"/>
      <c r="M151" s="44"/>
      <c r="N151" s="233"/>
      <c r="O151" s="234"/>
      <c r="P151" s="84"/>
      <c r="Q151" s="84"/>
      <c r="R151" s="84"/>
      <c r="S151" s="84"/>
      <c r="T151" s="84"/>
      <c r="U151" s="84"/>
      <c r="V151" s="84"/>
      <c r="W151" s="84"/>
      <c r="X151" s="85"/>
      <c r="Y151" s="38"/>
      <c r="Z151" s="38"/>
      <c r="AA151" s="38"/>
      <c r="AB151" s="38"/>
      <c r="AC151" s="38"/>
      <c r="AD151" s="38"/>
      <c r="AE151" s="38"/>
      <c r="AT151" s="17" t="s">
        <v>169</v>
      </c>
      <c r="AU151" s="17" t="s">
        <v>86</v>
      </c>
    </row>
    <row r="152" spans="1:51" s="13" customFormat="1" ht="12">
      <c r="A152" s="13"/>
      <c r="B152" s="218"/>
      <c r="C152" s="219"/>
      <c r="D152" s="220" t="s">
        <v>143</v>
      </c>
      <c r="E152" s="221" t="s">
        <v>20</v>
      </c>
      <c r="F152" s="222" t="s">
        <v>339</v>
      </c>
      <c r="G152" s="219"/>
      <c r="H152" s="223">
        <v>7486.5</v>
      </c>
      <c r="I152" s="224"/>
      <c r="J152" s="224"/>
      <c r="K152" s="219"/>
      <c r="L152" s="219"/>
      <c r="M152" s="225"/>
      <c r="N152" s="226"/>
      <c r="O152" s="227"/>
      <c r="P152" s="227"/>
      <c r="Q152" s="227"/>
      <c r="R152" s="227"/>
      <c r="S152" s="227"/>
      <c r="T152" s="227"/>
      <c r="U152" s="227"/>
      <c r="V152" s="227"/>
      <c r="W152" s="227"/>
      <c r="X152" s="228"/>
      <c r="Y152" s="13"/>
      <c r="Z152" s="13"/>
      <c r="AA152" s="13"/>
      <c r="AB152" s="13"/>
      <c r="AC152" s="13"/>
      <c r="AD152" s="13"/>
      <c r="AE152" s="13"/>
      <c r="AT152" s="229" t="s">
        <v>143</v>
      </c>
      <c r="AU152" s="229" t="s">
        <v>86</v>
      </c>
      <c r="AV152" s="13" t="s">
        <v>86</v>
      </c>
      <c r="AW152" s="13" t="s">
        <v>5</v>
      </c>
      <c r="AX152" s="13" t="s">
        <v>81</v>
      </c>
      <c r="AY152" s="229" t="s">
        <v>133</v>
      </c>
    </row>
    <row r="153" spans="1:65" s="2" customFormat="1" ht="49.05" customHeight="1">
      <c r="A153" s="38"/>
      <c r="B153" s="39"/>
      <c r="C153" s="204" t="s">
        <v>340</v>
      </c>
      <c r="D153" s="204" t="s">
        <v>136</v>
      </c>
      <c r="E153" s="205" t="s">
        <v>341</v>
      </c>
      <c r="F153" s="206" t="s">
        <v>342</v>
      </c>
      <c r="G153" s="207" t="s">
        <v>296</v>
      </c>
      <c r="H153" s="208">
        <v>1122.975</v>
      </c>
      <c r="I153" s="209"/>
      <c r="J153" s="209"/>
      <c r="K153" s="210">
        <f>ROUND(P153*H153,2)</f>
        <v>0</v>
      </c>
      <c r="L153" s="206" t="s">
        <v>243</v>
      </c>
      <c r="M153" s="44"/>
      <c r="N153" s="211" t="s">
        <v>20</v>
      </c>
      <c r="O153" s="212" t="s">
        <v>45</v>
      </c>
      <c r="P153" s="213">
        <f>I153+J153</f>
        <v>0</v>
      </c>
      <c r="Q153" s="213">
        <f>ROUND(I153*H153,2)</f>
        <v>0</v>
      </c>
      <c r="R153" s="213">
        <f>ROUND(J153*H153,2)</f>
        <v>0</v>
      </c>
      <c r="S153" s="84"/>
      <c r="T153" s="214">
        <f>S153*H153</f>
        <v>0</v>
      </c>
      <c r="U153" s="214">
        <v>0</v>
      </c>
      <c r="V153" s="214">
        <f>U153*H153</f>
        <v>0</v>
      </c>
      <c r="W153" s="214">
        <v>0</v>
      </c>
      <c r="X153" s="215">
        <f>W153*H153</f>
        <v>0</v>
      </c>
      <c r="Y153" s="38"/>
      <c r="Z153" s="38"/>
      <c r="AA153" s="38"/>
      <c r="AB153" s="38"/>
      <c r="AC153" s="38"/>
      <c r="AD153" s="38"/>
      <c r="AE153" s="38"/>
      <c r="AR153" s="216" t="s">
        <v>153</v>
      </c>
      <c r="AT153" s="216" t="s">
        <v>136</v>
      </c>
      <c r="AU153" s="216" t="s">
        <v>86</v>
      </c>
      <c r="AY153" s="17" t="s">
        <v>133</v>
      </c>
      <c r="BE153" s="217">
        <f>IF(O153="základní",K153,0)</f>
        <v>0</v>
      </c>
      <c r="BF153" s="217">
        <f>IF(O153="snížená",K153,0)</f>
        <v>0</v>
      </c>
      <c r="BG153" s="217">
        <f>IF(O153="zákl. přenesená",K153,0)</f>
        <v>0</v>
      </c>
      <c r="BH153" s="217">
        <f>IF(O153="sníž. přenesená",K153,0)</f>
        <v>0</v>
      </c>
      <c r="BI153" s="217">
        <f>IF(O153="nulová",K153,0)</f>
        <v>0</v>
      </c>
      <c r="BJ153" s="17" t="s">
        <v>81</v>
      </c>
      <c r="BK153" s="217">
        <f>ROUND(P153*H153,2)</f>
        <v>0</v>
      </c>
      <c r="BL153" s="17" t="s">
        <v>153</v>
      </c>
      <c r="BM153" s="216" t="s">
        <v>343</v>
      </c>
    </row>
    <row r="154" spans="1:47" s="2" customFormat="1" ht="12">
      <c r="A154" s="38"/>
      <c r="B154" s="39"/>
      <c r="C154" s="40"/>
      <c r="D154" s="230" t="s">
        <v>169</v>
      </c>
      <c r="E154" s="40"/>
      <c r="F154" s="231" t="s">
        <v>344</v>
      </c>
      <c r="G154" s="40"/>
      <c r="H154" s="40"/>
      <c r="I154" s="232"/>
      <c r="J154" s="232"/>
      <c r="K154" s="40"/>
      <c r="L154" s="40"/>
      <c r="M154" s="44"/>
      <c r="N154" s="233"/>
      <c r="O154" s="234"/>
      <c r="P154" s="84"/>
      <c r="Q154" s="84"/>
      <c r="R154" s="84"/>
      <c r="S154" s="84"/>
      <c r="T154" s="84"/>
      <c r="U154" s="84"/>
      <c r="V154" s="84"/>
      <c r="W154" s="84"/>
      <c r="X154" s="85"/>
      <c r="Y154" s="38"/>
      <c r="Z154" s="38"/>
      <c r="AA154" s="38"/>
      <c r="AB154" s="38"/>
      <c r="AC154" s="38"/>
      <c r="AD154" s="38"/>
      <c r="AE154" s="38"/>
      <c r="AT154" s="17" t="s">
        <v>169</v>
      </c>
      <c r="AU154" s="17" t="s">
        <v>86</v>
      </c>
    </row>
    <row r="155" spans="1:51" s="13" customFormat="1" ht="12">
      <c r="A155" s="13"/>
      <c r="B155" s="218"/>
      <c r="C155" s="219"/>
      <c r="D155" s="220" t="s">
        <v>143</v>
      </c>
      <c r="E155" s="221" t="s">
        <v>20</v>
      </c>
      <c r="F155" s="222" t="s">
        <v>345</v>
      </c>
      <c r="G155" s="219"/>
      <c r="H155" s="223">
        <v>1122.975</v>
      </c>
      <c r="I155" s="224"/>
      <c r="J155" s="224"/>
      <c r="K155" s="219"/>
      <c r="L155" s="219"/>
      <c r="M155" s="225"/>
      <c r="N155" s="226"/>
      <c r="O155" s="227"/>
      <c r="P155" s="227"/>
      <c r="Q155" s="227"/>
      <c r="R155" s="227"/>
      <c r="S155" s="227"/>
      <c r="T155" s="227"/>
      <c r="U155" s="227"/>
      <c r="V155" s="227"/>
      <c r="W155" s="227"/>
      <c r="X155" s="228"/>
      <c r="Y155" s="13"/>
      <c r="Z155" s="13"/>
      <c r="AA155" s="13"/>
      <c r="AB155" s="13"/>
      <c r="AC155" s="13"/>
      <c r="AD155" s="13"/>
      <c r="AE155" s="13"/>
      <c r="AT155" s="229" t="s">
        <v>143</v>
      </c>
      <c r="AU155" s="229" t="s">
        <v>86</v>
      </c>
      <c r="AV155" s="13" t="s">
        <v>86</v>
      </c>
      <c r="AW155" s="13" t="s">
        <v>5</v>
      </c>
      <c r="AX155" s="13" t="s">
        <v>81</v>
      </c>
      <c r="AY155" s="229" t="s">
        <v>133</v>
      </c>
    </row>
    <row r="156" spans="1:65" s="2" customFormat="1" ht="24.15" customHeight="1">
      <c r="A156" s="38"/>
      <c r="B156" s="39"/>
      <c r="C156" s="204" t="s">
        <v>8</v>
      </c>
      <c r="D156" s="204" t="s">
        <v>136</v>
      </c>
      <c r="E156" s="205" t="s">
        <v>346</v>
      </c>
      <c r="F156" s="206" t="s">
        <v>347</v>
      </c>
      <c r="G156" s="207" t="s">
        <v>296</v>
      </c>
      <c r="H156" s="208">
        <v>2122.8</v>
      </c>
      <c r="I156" s="209"/>
      <c r="J156" s="209"/>
      <c r="K156" s="210">
        <f>ROUND(P156*H156,2)</f>
        <v>0</v>
      </c>
      <c r="L156" s="206" t="s">
        <v>243</v>
      </c>
      <c r="M156" s="44"/>
      <c r="N156" s="211" t="s">
        <v>20</v>
      </c>
      <c r="O156" s="212" t="s">
        <v>45</v>
      </c>
      <c r="P156" s="213">
        <f>I156+J156</f>
        <v>0</v>
      </c>
      <c r="Q156" s="213">
        <f>ROUND(I156*H156,2)</f>
        <v>0</v>
      </c>
      <c r="R156" s="213">
        <f>ROUND(J156*H156,2)</f>
        <v>0</v>
      </c>
      <c r="S156" s="84"/>
      <c r="T156" s="214">
        <f>S156*H156</f>
        <v>0</v>
      </c>
      <c r="U156" s="214">
        <v>0</v>
      </c>
      <c r="V156" s="214">
        <f>U156*H156</f>
        <v>0</v>
      </c>
      <c r="W156" s="214">
        <v>0</v>
      </c>
      <c r="X156" s="215">
        <f>W156*H156</f>
        <v>0</v>
      </c>
      <c r="Y156" s="38"/>
      <c r="Z156" s="38"/>
      <c r="AA156" s="38"/>
      <c r="AB156" s="38"/>
      <c r="AC156" s="38"/>
      <c r="AD156" s="38"/>
      <c r="AE156" s="38"/>
      <c r="AR156" s="216" t="s">
        <v>153</v>
      </c>
      <c r="AT156" s="216" t="s">
        <v>136</v>
      </c>
      <c r="AU156" s="216" t="s">
        <v>86</v>
      </c>
      <c r="AY156" s="17" t="s">
        <v>133</v>
      </c>
      <c r="BE156" s="217">
        <f>IF(O156="základní",K156,0)</f>
        <v>0</v>
      </c>
      <c r="BF156" s="217">
        <f>IF(O156="snížená",K156,0)</f>
        <v>0</v>
      </c>
      <c r="BG156" s="217">
        <f>IF(O156="zákl. přenesená",K156,0)</f>
        <v>0</v>
      </c>
      <c r="BH156" s="217">
        <f>IF(O156="sníž. přenesená",K156,0)</f>
        <v>0</v>
      </c>
      <c r="BI156" s="217">
        <f>IF(O156="nulová",K156,0)</f>
        <v>0</v>
      </c>
      <c r="BJ156" s="17" t="s">
        <v>81</v>
      </c>
      <c r="BK156" s="217">
        <f>ROUND(P156*H156,2)</f>
        <v>0</v>
      </c>
      <c r="BL156" s="17" t="s">
        <v>153</v>
      </c>
      <c r="BM156" s="216" t="s">
        <v>348</v>
      </c>
    </row>
    <row r="157" spans="1:47" s="2" customFormat="1" ht="12">
      <c r="A157" s="38"/>
      <c r="B157" s="39"/>
      <c r="C157" s="40"/>
      <c r="D157" s="230" t="s">
        <v>169</v>
      </c>
      <c r="E157" s="40"/>
      <c r="F157" s="231" t="s">
        <v>349</v>
      </c>
      <c r="G157" s="40"/>
      <c r="H157" s="40"/>
      <c r="I157" s="232"/>
      <c r="J157" s="232"/>
      <c r="K157" s="40"/>
      <c r="L157" s="40"/>
      <c r="M157" s="44"/>
      <c r="N157" s="233"/>
      <c r="O157" s="234"/>
      <c r="P157" s="84"/>
      <c r="Q157" s="84"/>
      <c r="R157" s="84"/>
      <c r="S157" s="84"/>
      <c r="T157" s="84"/>
      <c r="U157" s="84"/>
      <c r="V157" s="84"/>
      <c r="W157" s="84"/>
      <c r="X157" s="85"/>
      <c r="Y157" s="38"/>
      <c r="Z157" s="38"/>
      <c r="AA157" s="38"/>
      <c r="AB157" s="38"/>
      <c r="AC157" s="38"/>
      <c r="AD157" s="38"/>
      <c r="AE157" s="38"/>
      <c r="AT157" s="17" t="s">
        <v>169</v>
      </c>
      <c r="AU157" s="17" t="s">
        <v>86</v>
      </c>
    </row>
    <row r="158" spans="1:51" s="13" customFormat="1" ht="12">
      <c r="A158" s="13"/>
      <c r="B158" s="218"/>
      <c r="C158" s="219"/>
      <c r="D158" s="220" t="s">
        <v>143</v>
      </c>
      <c r="E158" s="221" t="s">
        <v>20</v>
      </c>
      <c r="F158" s="222" t="s">
        <v>350</v>
      </c>
      <c r="G158" s="219"/>
      <c r="H158" s="223">
        <v>2122.8</v>
      </c>
      <c r="I158" s="224"/>
      <c r="J158" s="224"/>
      <c r="K158" s="219"/>
      <c r="L158" s="219"/>
      <c r="M158" s="225"/>
      <c r="N158" s="226"/>
      <c r="O158" s="227"/>
      <c r="P158" s="227"/>
      <c r="Q158" s="227"/>
      <c r="R158" s="227"/>
      <c r="S158" s="227"/>
      <c r="T158" s="227"/>
      <c r="U158" s="227"/>
      <c r="V158" s="227"/>
      <c r="W158" s="227"/>
      <c r="X158" s="228"/>
      <c r="Y158" s="13"/>
      <c r="Z158" s="13"/>
      <c r="AA158" s="13"/>
      <c r="AB158" s="13"/>
      <c r="AC158" s="13"/>
      <c r="AD158" s="13"/>
      <c r="AE158" s="13"/>
      <c r="AT158" s="229" t="s">
        <v>143</v>
      </c>
      <c r="AU158" s="229" t="s">
        <v>86</v>
      </c>
      <c r="AV158" s="13" t="s">
        <v>86</v>
      </c>
      <c r="AW158" s="13" t="s">
        <v>5</v>
      </c>
      <c r="AX158" s="13" t="s">
        <v>81</v>
      </c>
      <c r="AY158" s="229" t="s">
        <v>133</v>
      </c>
    </row>
    <row r="159" spans="1:65" s="2" customFormat="1" ht="37.8" customHeight="1">
      <c r="A159" s="38"/>
      <c r="B159" s="39"/>
      <c r="C159" s="204" t="s">
        <v>351</v>
      </c>
      <c r="D159" s="204" t="s">
        <v>136</v>
      </c>
      <c r="E159" s="205" t="s">
        <v>352</v>
      </c>
      <c r="F159" s="206" t="s">
        <v>353</v>
      </c>
      <c r="G159" s="207" t="s">
        <v>296</v>
      </c>
      <c r="H159" s="208">
        <v>2122.8</v>
      </c>
      <c r="I159" s="209"/>
      <c r="J159" s="209"/>
      <c r="K159" s="210">
        <f>ROUND(P159*H159,2)</f>
        <v>0</v>
      </c>
      <c r="L159" s="206" t="s">
        <v>243</v>
      </c>
      <c r="M159" s="44"/>
      <c r="N159" s="211" t="s">
        <v>20</v>
      </c>
      <c r="O159" s="212" t="s">
        <v>45</v>
      </c>
      <c r="P159" s="213">
        <f>I159+J159</f>
        <v>0</v>
      </c>
      <c r="Q159" s="213">
        <f>ROUND(I159*H159,2)</f>
        <v>0</v>
      </c>
      <c r="R159" s="213">
        <f>ROUND(J159*H159,2)</f>
        <v>0</v>
      </c>
      <c r="S159" s="84"/>
      <c r="T159" s="214">
        <f>S159*H159</f>
        <v>0</v>
      </c>
      <c r="U159" s="214">
        <v>0</v>
      </c>
      <c r="V159" s="214">
        <f>U159*H159</f>
        <v>0</v>
      </c>
      <c r="W159" s="214">
        <v>0</v>
      </c>
      <c r="X159" s="215">
        <f>W159*H159</f>
        <v>0</v>
      </c>
      <c r="Y159" s="38"/>
      <c r="Z159" s="38"/>
      <c r="AA159" s="38"/>
      <c r="AB159" s="38"/>
      <c r="AC159" s="38"/>
      <c r="AD159" s="38"/>
      <c r="AE159" s="38"/>
      <c r="AR159" s="216" t="s">
        <v>153</v>
      </c>
      <c r="AT159" s="216" t="s">
        <v>136</v>
      </c>
      <c r="AU159" s="216" t="s">
        <v>86</v>
      </c>
      <c r="AY159" s="17" t="s">
        <v>133</v>
      </c>
      <c r="BE159" s="217">
        <f>IF(O159="základní",K159,0)</f>
        <v>0</v>
      </c>
      <c r="BF159" s="217">
        <f>IF(O159="snížená",K159,0)</f>
        <v>0</v>
      </c>
      <c r="BG159" s="217">
        <f>IF(O159="zákl. přenesená",K159,0)</f>
        <v>0</v>
      </c>
      <c r="BH159" s="217">
        <f>IF(O159="sníž. přenesená",K159,0)</f>
        <v>0</v>
      </c>
      <c r="BI159" s="217">
        <f>IF(O159="nulová",K159,0)</f>
        <v>0</v>
      </c>
      <c r="BJ159" s="17" t="s">
        <v>81</v>
      </c>
      <c r="BK159" s="217">
        <f>ROUND(P159*H159,2)</f>
        <v>0</v>
      </c>
      <c r="BL159" s="17" t="s">
        <v>153</v>
      </c>
      <c r="BM159" s="216" t="s">
        <v>354</v>
      </c>
    </row>
    <row r="160" spans="1:47" s="2" customFormat="1" ht="12">
      <c r="A160" s="38"/>
      <c r="B160" s="39"/>
      <c r="C160" s="40"/>
      <c r="D160" s="230" t="s">
        <v>169</v>
      </c>
      <c r="E160" s="40"/>
      <c r="F160" s="231" t="s">
        <v>355</v>
      </c>
      <c r="G160" s="40"/>
      <c r="H160" s="40"/>
      <c r="I160" s="232"/>
      <c r="J160" s="232"/>
      <c r="K160" s="40"/>
      <c r="L160" s="40"/>
      <c r="M160" s="44"/>
      <c r="N160" s="233"/>
      <c r="O160" s="234"/>
      <c r="P160" s="84"/>
      <c r="Q160" s="84"/>
      <c r="R160" s="84"/>
      <c r="S160" s="84"/>
      <c r="T160" s="84"/>
      <c r="U160" s="84"/>
      <c r="V160" s="84"/>
      <c r="W160" s="84"/>
      <c r="X160" s="85"/>
      <c r="Y160" s="38"/>
      <c r="Z160" s="38"/>
      <c r="AA160" s="38"/>
      <c r="AB160" s="38"/>
      <c r="AC160" s="38"/>
      <c r="AD160" s="38"/>
      <c r="AE160" s="38"/>
      <c r="AT160" s="17" t="s">
        <v>169</v>
      </c>
      <c r="AU160" s="17" t="s">
        <v>86</v>
      </c>
    </row>
    <row r="161" spans="1:51" s="13" customFormat="1" ht="12">
      <c r="A161" s="13"/>
      <c r="B161" s="218"/>
      <c r="C161" s="219"/>
      <c r="D161" s="220" t="s">
        <v>143</v>
      </c>
      <c r="E161" s="221" t="s">
        <v>20</v>
      </c>
      <c r="F161" s="222" t="s">
        <v>350</v>
      </c>
      <c r="G161" s="219"/>
      <c r="H161" s="223">
        <v>2122.8</v>
      </c>
      <c r="I161" s="224"/>
      <c r="J161" s="224"/>
      <c r="K161" s="219"/>
      <c r="L161" s="219"/>
      <c r="M161" s="225"/>
      <c r="N161" s="226"/>
      <c r="O161" s="227"/>
      <c r="P161" s="227"/>
      <c r="Q161" s="227"/>
      <c r="R161" s="227"/>
      <c r="S161" s="227"/>
      <c r="T161" s="227"/>
      <c r="U161" s="227"/>
      <c r="V161" s="227"/>
      <c r="W161" s="227"/>
      <c r="X161" s="228"/>
      <c r="Y161" s="13"/>
      <c r="Z161" s="13"/>
      <c r="AA161" s="13"/>
      <c r="AB161" s="13"/>
      <c r="AC161" s="13"/>
      <c r="AD161" s="13"/>
      <c r="AE161" s="13"/>
      <c r="AT161" s="229" t="s">
        <v>143</v>
      </c>
      <c r="AU161" s="229" t="s">
        <v>86</v>
      </c>
      <c r="AV161" s="13" t="s">
        <v>86</v>
      </c>
      <c r="AW161" s="13" t="s">
        <v>5</v>
      </c>
      <c r="AX161" s="13" t="s">
        <v>81</v>
      </c>
      <c r="AY161" s="229" t="s">
        <v>133</v>
      </c>
    </row>
    <row r="162" spans="1:65" s="2" customFormat="1" ht="55.5" customHeight="1">
      <c r="A162" s="38"/>
      <c r="B162" s="39"/>
      <c r="C162" s="204" t="s">
        <v>356</v>
      </c>
      <c r="D162" s="204" t="s">
        <v>136</v>
      </c>
      <c r="E162" s="205" t="s">
        <v>357</v>
      </c>
      <c r="F162" s="206" t="s">
        <v>358</v>
      </c>
      <c r="G162" s="207" t="s">
        <v>276</v>
      </c>
      <c r="H162" s="208">
        <v>420</v>
      </c>
      <c r="I162" s="209"/>
      <c r="J162" s="209"/>
      <c r="K162" s="210">
        <f>ROUND(P162*H162,2)</f>
        <v>0</v>
      </c>
      <c r="L162" s="206" t="s">
        <v>243</v>
      </c>
      <c r="M162" s="44"/>
      <c r="N162" s="211" t="s">
        <v>20</v>
      </c>
      <c r="O162" s="212" t="s">
        <v>45</v>
      </c>
      <c r="P162" s="213">
        <f>I162+J162</f>
        <v>0</v>
      </c>
      <c r="Q162" s="213">
        <f>ROUND(I162*H162,2)</f>
        <v>0</v>
      </c>
      <c r="R162" s="213">
        <f>ROUND(J162*H162,2)</f>
        <v>0</v>
      </c>
      <c r="S162" s="84"/>
      <c r="T162" s="214">
        <f>S162*H162</f>
        <v>0</v>
      </c>
      <c r="U162" s="214">
        <v>0</v>
      </c>
      <c r="V162" s="214">
        <f>U162*H162</f>
        <v>0</v>
      </c>
      <c r="W162" s="214">
        <v>0</v>
      </c>
      <c r="X162" s="215">
        <f>W162*H162</f>
        <v>0</v>
      </c>
      <c r="Y162" s="38"/>
      <c r="Z162" s="38"/>
      <c r="AA162" s="38"/>
      <c r="AB162" s="38"/>
      <c r="AC162" s="38"/>
      <c r="AD162" s="38"/>
      <c r="AE162" s="38"/>
      <c r="AR162" s="216" t="s">
        <v>153</v>
      </c>
      <c r="AT162" s="216" t="s">
        <v>136</v>
      </c>
      <c r="AU162" s="216" t="s">
        <v>86</v>
      </c>
      <c r="AY162" s="17" t="s">
        <v>133</v>
      </c>
      <c r="BE162" s="217">
        <f>IF(O162="základní",K162,0)</f>
        <v>0</v>
      </c>
      <c r="BF162" s="217">
        <f>IF(O162="snížená",K162,0)</f>
        <v>0</v>
      </c>
      <c r="BG162" s="217">
        <f>IF(O162="zákl. přenesená",K162,0)</f>
        <v>0</v>
      </c>
      <c r="BH162" s="217">
        <f>IF(O162="sníž. přenesená",K162,0)</f>
        <v>0</v>
      </c>
      <c r="BI162" s="217">
        <f>IF(O162="nulová",K162,0)</f>
        <v>0</v>
      </c>
      <c r="BJ162" s="17" t="s">
        <v>81</v>
      </c>
      <c r="BK162" s="217">
        <f>ROUND(P162*H162,2)</f>
        <v>0</v>
      </c>
      <c r="BL162" s="17" t="s">
        <v>153</v>
      </c>
      <c r="BM162" s="216" t="s">
        <v>359</v>
      </c>
    </row>
    <row r="163" spans="1:47" s="2" customFormat="1" ht="12">
      <c r="A163" s="38"/>
      <c r="B163" s="39"/>
      <c r="C163" s="40"/>
      <c r="D163" s="230" t="s">
        <v>169</v>
      </c>
      <c r="E163" s="40"/>
      <c r="F163" s="231" t="s">
        <v>360</v>
      </c>
      <c r="G163" s="40"/>
      <c r="H163" s="40"/>
      <c r="I163" s="232"/>
      <c r="J163" s="232"/>
      <c r="K163" s="40"/>
      <c r="L163" s="40"/>
      <c r="M163" s="44"/>
      <c r="N163" s="233"/>
      <c r="O163" s="234"/>
      <c r="P163" s="84"/>
      <c r="Q163" s="84"/>
      <c r="R163" s="84"/>
      <c r="S163" s="84"/>
      <c r="T163" s="84"/>
      <c r="U163" s="84"/>
      <c r="V163" s="84"/>
      <c r="W163" s="84"/>
      <c r="X163" s="85"/>
      <c r="Y163" s="38"/>
      <c r="Z163" s="38"/>
      <c r="AA163" s="38"/>
      <c r="AB163" s="38"/>
      <c r="AC163" s="38"/>
      <c r="AD163" s="38"/>
      <c r="AE163" s="38"/>
      <c r="AT163" s="17" t="s">
        <v>169</v>
      </c>
      <c r="AU163" s="17" t="s">
        <v>86</v>
      </c>
    </row>
    <row r="164" spans="1:51" s="13" customFormat="1" ht="12">
      <c r="A164" s="13"/>
      <c r="B164" s="218"/>
      <c r="C164" s="219"/>
      <c r="D164" s="220" t="s">
        <v>143</v>
      </c>
      <c r="E164" s="221" t="s">
        <v>20</v>
      </c>
      <c r="F164" s="222" t="s">
        <v>361</v>
      </c>
      <c r="G164" s="219"/>
      <c r="H164" s="223">
        <v>420</v>
      </c>
      <c r="I164" s="224"/>
      <c r="J164" s="224"/>
      <c r="K164" s="219"/>
      <c r="L164" s="219"/>
      <c r="M164" s="225"/>
      <c r="N164" s="226"/>
      <c r="O164" s="227"/>
      <c r="P164" s="227"/>
      <c r="Q164" s="227"/>
      <c r="R164" s="227"/>
      <c r="S164" s="227"/>
      <c r="T164" s="227"/>
      <c r="U164" s="227"/>
      <c r="V164" s="227"/>
      <c r="W164" s="227"/>
      <c r="X164" s="228"/>
      <c r="Y164" s="13"/>
      <c r="Z164" s="13"/>
      <c r="AA164" s="13"/>
      <c r="AB164" s="13"/>
      <c r="AC164" s="13"/>
      <c r="AD164" s="13"/>
      <c r="AE164" s="13"/>
      <c r="AT164" s="229" t="s">
        <v>143</v>
      </c>
      <c r="AU164" s="229" t="s">
        <v>86</v>
      </c>
      <c r="AV164" s="13" t="s">
        <v>86</v>
      </c>
      <c r="AW164" s="13" t="s">
        <v>5</v>
      </c>
      <c r="AX164" s="13" t="s">
        <v>81</v>
      </c>
      <c r="AY164" s="229" t="s">
        <v>133</v>
      </c>
    </row>
    <row r="165" spans="1:65" s="2" customFormat="1" ht="37.8" customHeight="1">
      <c r="A165" s="38"/>
      <c r="B165" s="39"/>
      <c r="C165" s="204" t="s">
        <v>362</v>
      </c>
      <c r="D165" s="204" t="s">
        <v>136</v>
      </c>
      <c r="E165" s="205" t="s">
        <v>363</v>
      </c>
      <c r="F165" s="206" t="s">
        <v>364</v>
      </c>
      <c r="G165" s="207" t="s">
        <v>276</v>
      </c>
      <c r="H165" s="208">
        <v>420</v>
      </c>
      <c r="I165" s="209"/>
      <c r="J165" s="209"/>
      <c r="K165" s="210">
        <f>ROUND(P165*H165,2)</f>
        <v>0</v>
      </c>
      <c r="L165" s="206" t="s">
        <v>243</v>
      </c>
      <c r="M165" s="44"/>
      <c r="N165" s="211" t="s">
        <v>20</v>
      </c>
      <c r="O165" s="212" t="s">
        <v>45</v>
      </c>
      <c r="P165" s="213">
        <f>I165+J165</f>
        <v>0</v>
      </c>
      <c r="Q165" s="213">
        <f>ROUND(I165*H165,2)</f>
        <v>0</v>
      </c>
      <c r="R165" s="213">
        <f>ROUND(J165*H165,2)</f>
        <v>0</v>
      </c>
      <c r="S165" s="84"/>
      <c r="T165" s="214">
        <f>S165*H165</f>
        <v>0</v>
      </c>
      <c r="U165" s="214">
        <v>0</v>
      </c>
      <c r="V165" s="214">
        <f>U165*H165</f>
        <v>0</v>
      </c>
      <c r="W165" s="214">
        <v>0</v>
      </c>
      <c r="X165" s="215">
        <f>W165*H165</f>
        <v>0</v>
      </c>
      <c r="Y165" s="38"/>
      <c r="Z165" s="38"/>
      <c r="AA165" s="38"/>
      <c r="AB165" s="38"/>
      <c r="AC165" s="38"/>
      <c r="AD165" s="38"/>
      <c r="AE165" s="38"/>
      <c r="AR165" s="216" t="s">
        <v>153</v>
      </c>
      <c r="AT165" s="216" t="s">
        <v>136</v>
      </c>
      <c r="AU165" s="216" t="s">
        <v>86</v>
      </c>
      <c r="AY165" s="17" t="s">
        <v>133</v>
      </c>
      <c r="BE165" s="217">
        <f>IF(O165="základní",K165,0)</f>
        <v>0</v>
      </c>
      <c r="BF165" s="217">
        <f>IF(O165="snížená",K165,0)</f>
        <v>0</v>
      </c>
      <c r="BG165" s="217">
        <f>IF(O165="zákl. přenesená",K165,0)</f>
        <v>0</v>
      </c>
      <c r="BH165" s="217">
        <f>IF(O165="sníž. přenesená",K165,0)</f>
        <v>0</v>
      </c>
      <c r="BI165" s="217">
        <f>IF(O165="nulová",K165,0)</f>
        <v>0</v>
      </c>
      <c r="BJ165" s="17" t="s">
        <v>81</v>
      </c>
      <c r="BK165" s="217">
        <f>ROUND(P165*H165,2)</f>
        <v>0</v>
      </c>
      <c r="BL165" s="17" t="s">
        <v>153</v>
      </c>
      <c r="BM165" s="216" t="s">
        <v>365</v>
      </c>
    </row>
    <row r="166" spans="1:47" s="2" customFormat="1" ht="12">
      <c r="A166" s="38"/>
      <c r="B166" s="39"/>
      <c r="C166" s="40"/>
      <c r="D166" s="230" t="s">
        <v>169</v>
      </c>
      <c r="E166" s="40"/>
      <c r="F166" s="231" t="s">
        <v>366</v>
      </c>
      <c r="G166" s="40"/>
      <c r="H166" s="40"/>
      <c r="I166" s="232"/>
      <c r="J166" s="232"/>
      <c r="K166" s="40"/>
      <c r="L166" s="40"/>
      <c r="M166" s="44"/>
      <c r="N166" s="233"/>
      <c r="O166" s="234"/>
      <c r="P166" s="84"/>
      <c r="Q166" s="84"/>
      <c r="R166" s="84"/>
      <c r="S166" s="84"/>
      <c r="T166" s="84"/>
      <c r="U166" s="84"/>
      <c r="V166" s="84"/>
      <c r="W166" s="84"/>
      <c r="X166" s="85"/>
      <c r="Y166" s="38"/>
      <c r="Z166" s="38"/>
      <c r="AA166" s="38"/>
      <c r="AB166" s="38"/>
      <c r="AC166" s="38"/>
      <c r="AD166" s="38"/>
      <c r="AE166" s="38"/>
      <c r="AT166" s="17" t="s">
        <v>169</v>
      </c>
      <c r="AU166" s="17" t="s">
        <v>86</v>
      </c>
    </row>
    <row r="167" spans="1:51" s="13" customFormat="1" ht="12">
      <c r="A167" s="13"/>
      <c r="B167" s="218"/>
      <c r="C167" s="219"/>
      <c r="D167" s="220" t="s">
        <v>143</v>
      </c>
      <c r="E167" s="221" t="s">
        <v>20</v>
      </c>
      <c r="F167" s="222" t="s">
        <v>361</v>
      </c>
      <c r="G167" s="219"/>
      <c r="H167" s="223">
        <v>420</v>
      </c>
      <c r="I167" s="224"/>
      <c r="J167" s="224"/>
      <c r="K167" s="219"/>
      <c r="L167" s="219"/>
      <c r="M167" s="225"/>
      <c r="N167" s="226"/>
      <c r="O167" s="227"/>
      <c r="P167" s="227"/>
      <c r="Q167" s="227"/>
      <c r="R167" s="227"/>
      <c r="S167" s="227"/>
      <c r="T167" s="227"/>
      <c r="U167" s="227"/>
      <c r="V167" s="227"/>
      <c r="W167" s="227"/>
      <c r="X167" s="228"/>
      <c r="Y167" s="13"/>
      <c r="Z167" s="13"/>
      <c r="AA167" s="13"/>
      <c r="AB167" s="13"/>
      <c r="AC167" s="13"/>
      <c r="AD167" s="13"/>
      <c r="AE167" s="13"/>
      <c r="AT167" s="229" t="s">
        <v>143</v>
      </c>
      <c r="AU167" s="229" t="s">
        <v>86</v>
      </c>
      <c r="AV167" s="13" t="s">
        <v>86</v>
      </c>
      <c r="AW167" s="13" t="s">
        <v>5</v>
      </c>
      <c r="AX167" s="13" t="s">
        <v>81</v>
      </c>
      <c r="AY167" s="229" t="s">
        <v>133</v>
      </c>
    </row>
    <row r="168" spans="1:65" s="2" customFormat="1" ht="55.5" customHeight="1">
      <c r="A168" s="38"/>
      <c r="B168" s="39"/>
      <c r="C168" s="204" t="s">
        <v>367</v>
      </c>
      <c r="D168" s="204" t="s">
        <v>136</v>
      </c>
      <c r="E168" s="205" t="s">
        <v>368</v>
      </c>
      <c r="F168" s="206" t="s">
        <v>369</v>
      </c>
      <c r="G168" s="207" t="s">
        <v>276</v>
      </c>
      <c r="H168" s="208">
        <v>3088.8</v>
      </c>
      <c r="I168" s="209"/>
      <c r="J168" s="209"/>
      <c r="K168" s="210">
        <f>ROUND(P168*H168,2)</f>
        <v>0</v>
      </c>
      <c r="L168" s="206" t="s">
        <v>243</v>
      </c>
      <c r="M168" s="44"/>
      <c r="N168" s="211" t="s">
        <v>20</v>
      </c>
      <c r="O168" s="212" t="s">
        <v>45</v>
      </c>
      <c r="P168" s="213">
        <f>I168+J168</f>
        <v>0</v>
      </c>
      <c r="Q168" s="213">
        <f>ROUND(I168*H168,2)</f>
        <v>0</v>
      </c>
      <c r="R168" s="213">
        <f>ROUND(J168*H168,2)</f>
        <v>0</v>
      </c>
      <c r="S168" s="84"/>
      <c r="T168" s="214">
        <f>S168*H168</f>
        <v>0</v>
      </c>
      <c r="U168" s="214">
        <v>0</v>
      </c>
      <c r="V168" s="214">
        <f>U168*H168</f>
        <v>0</v>
      </c>
      <c r="W168" s="214">
        <v>0</v>
      </c>
      <c r="X168" s="215">
        <f>W168*H168</f>
        <v>0</v>
      </c>
      <c r="Y168" s="38"/>
      <c r="Z168" s="38"/>
      <c r="AA168" s="38"/>
      <c r="AB168" s="38"/>
      <c r="AC168" s="38"/>
      <c r="AD168" s="38"/>
      <c r="AE168" s="38"/>
      <c r="AR168" s="216" t="s">
        <v>153</v>
      </c>
      <c r="AT168" s="216" t="s">
        <v>136</v>
      </c>
      <c r="AU168" s="216" t="s">
        <v>86</v>
      </c>
      <c r="AY168" s="17" t="s">
        <v>133</v>
      </c>
      <c r="BE168" s="217">
        <f>IF(O168="základní",K168,0)</f>
        <v>0</v>
      </c>
      <c r="BF168" s="217">
        <f>IF(O168="snížená",K168,0)</f>
        <v>0</v>
      </c>
      <c r="BG168" s="217">
        <f>IF(O168="zákl. přenesená",K168,0)</f>
        <v>0</v>
      </c>
      <c r="BH168" s="217">
        <f>IF(O168="sníž. přenesená",K168,0)</f>
        <v>0</v>
      </c>
      <c r="BI168" s="217">
        <f>IF(O168="nulová",K168,0)</f>
        <v>0</v>
      </c>
      <c r="BJ168" s="17" t="s">
        <v>81</v>
      </c>
      <c r="BK168" s="217">
        <f>ROUND(P168*H168,2)</f>
        <v>0</v>
      </c>
      <c r="BL168" s="17" t="s">
        <v>153</v>
      </c>
      <c r="BM168" s="216" t="s">
        <v>370</v>
      </c>
    </row>
    <row r="169" spans="1:47" s="2" customFormat="1" ht="12">
      <c r="A169" s="38"/>
      <c r="B169" s="39"/>
      <c r="C169" s="40"/>
      <c r="D169" s="230" t="s">
        <v>169</v>
      </c>
      <c r="E169" s="40"/>
      <c r="F169" s="231" t="s">
        <v>371</v>
      </c>
      <c r="G169" s="40"/>
      <c r="H169" s="40"/>
      <c r="I169" s="232"/>
      <c r="J169" s="232"/>
      <c r="K169" s="40"/>
      <c r="L169" s="40"/>
      <c r="M169" s="44"/>
      <c r="N169" s="233"/>
      <c r="O169" s="234"/>
      <c r="P169" s="84"/>
      <c r="Q169" s="84"/>
      <c r="R169" s="84"/>
      <c r="S169" s="84"/>
      <c r="T169" s="84"/>
      <c r="U169" s="84"/>
      <c r="V169" s="84"/>
      <c r="W169" s="84"/>
      <c r="X169" s="85"/>
      <c r="Y169" s="38"/>
      <c r="Z169" s="38"/>
      <c r="AA169" s="38"/>
      <c r="AB169" s="38"/>
      <c r="AC169" s="38"/>
      <c r="AD169" s="38"/>
      <c r="AE169" s="38"/>
      <c r="AT169" s="17" t="s">
        <v>169</v>
      </c>
      <c r="AU169" s="17" t="s">
        <v>86</v>
      </c>
    </row>
    <row r="170" spans="1:51" s="13" customFormat="1" ht="12">
      <c r="A170" s="13"/>
      <c r="B170" s="218"/>
      <c r="C170" s="219"/>
      <c r="D170" s="220" t="s">
        <v>143</v>
      </c>
      <c r="E170" s="221" t="s">
        <v>20</v>
      </c>
      <c r="F170" s="222" t="s">
        <v>372</v>
      </c>
      <c r="G170" s="219"/>
      <c r="H170" s="223">
        <v>3088.8</v>
      </c>
      <c r="I170" s="224"/>
      <c r="J170" s="224"/>
      <c r="K170" s="219"/>
      <c r="L170" s="219"/>
      <c r="M170" s="225"/>
      <c r="N170" s="226"/>
      <c r="O170" s="227"/>
      <c r="P170" s="227"/>
      <c r="Q170" s="227"/>
      <c r="R170" s="227"/>
      <c r="S170" s="227"/>
      <c r="T170" s="227"/>
      <c r="U170" s="227"/>
      <c r="V170" s="227"/>
      <c r="W170" s="227"/>
      <c r="X170" s="228"/>
      <c r="Y170" s="13"/>
      <c r="Z170" s="13"/>
      <c r="AA170" s="13"/>
      <c r="AB170" s="13"/>
      <c r="AC170" s="13"/>
      <c r="AD170" s="13"/>
      <c r="AE170" s="13"/>
      <c r="AT170" s="229" t="s">
        <v>143</v>
      </c>
      <c r="AU170" s="229" t="s">
        <v>86</v>
      </c>
      <c r="AV170" s="13" t="s">
        <v>86</v>
      </c>
      <c r="AW170" s="13" t="s">
        <v>5</v>
      </c>
      <c r="AX170" s="13" t="s">
        <v>81</v>
      </c>
      <c r="AY170" s="229" t="s">
        <v>133</v>
      </c>
    </row>
    <row r="171" spans="1:65" s="2" customFormat="1" ht="33" customHeight="1">
      <c r="A171" s="38"/>
      <c r="B171" s="39"/>
      <c r="C171" s="204" t="s">
        <v>373</v>
      </c>
      <c r="D171" s="204" t="s">
        <v>136</v>
      </c>
      <c r="E171" s="205" t="s">
        <v>374</v>
      </c>
      <c r="F171" s="206" t="s">
        <v>375</v>
      </c>
      <c r="G171" s="207" t="s">
        <v>276</v>
      </c>
      <c r="H171" s="208">
        <v>3088.8</v>
      </c>
      <c r="I171" s="209"/>
      <c r="J171" s="209"/>
      <c r="K171" s="210">
        <f>ROUND(P171*H171,2)</f>
        <v>0</v>
      </c>
      <c r="L171" s="206" t="s">
        <v>243</v>
      </c>
      <c r="M171" s="44"/>
      <c r="N171" s="211" t="s">
        <v>20</v>
      </c>
      <c r="O171" s="212" t="s">
        <v>45</v>
      </c>
      <c r="P171" s="213">
        <f>I171+J171</f>
        <v>0</v>
      </c>
      <c r="Q171" s="213">
        <f>ROUND(I171*H171,2)</f>
        <v>0</v>
      </c>
      <c r="R171" s="213">
        <f>ROUND(J171*H171,2)</f>
        <v>0</v>
      </c>
      <c r="S171" s="84"/>
      <c r="T171" s="214">
        <f>S171*H171</f>
        <v>0</v>
      </c>
      <c r="U171" s="214">
        <v>0</v>
      </c>
      <c r="V171" s="214">
        <f>U171*H171</f>
        <v>0</v>
      </c>
      <c r="W171" s="214">
        <v>0</v>
      </c>
      <c r="X171" s="215">
        <f>W171*H171</f>
        <v>0</v>
      </c>
      <c r="Y171" s="38"/>
      <c r="Z171" s="38"/>
      <c r="AA171" s="38"/>
      <c r="AB171" s="38"/>
      <c r="AC171" s="38"/>
      <c r="AD171" s="38"/>
      <c r="AE171" s="38"/>
      <c r="AR171" s="216" t="s">
        <v>153</v>
      </c>
      <c r="AT171" s="216" t="s">
        <v>136</v>
      </c>
      <c r="AU171" s="216" t="s">
        <v>86</v>
      </c>
      <c r="AY171" s="17" t="s">
        <v>133</v>
      </c>
      <c r="BE171" s="217">
        <f>IF(O171="základní",K171,0)</f>
        <v>0</v>
      </c>
      <c r="BF171" s="217">
        <f>IF(O171="snížená",K171,0)</f>
        <v>0</v>
      </c>
      <c r="BG171" s="217">
        <f>IF(O171="zákl. přenesená",K171,0)</f>
        <v>0</v>
      </c>
      <c r="BH171" s="217">
        <f>IF(O171="sníž. přenesená",K171,0)</f>
        <v>0</v>
      </c>
      <c r="BI171" s="217">
        <f>IF(O171="nulová",K171,0)</f>
        <v>0</v>
      </c>
      <c r="BJ171" s="17" t="s">
        <v>81</v>
      </c>
      <c r="BK171" s="217">
        <f>ROUND(P171*H171,2)</f>
        <v>0</v>
      </c>
      <c r="BL171" s="17" t="s">
        <v>153</v>
      </c>
      <c r="BM171" s="216" t="s">
        <v>376</v>
      </c>
    </row>
    <row r="172" spans="1:47" s="2" customFormat="1" ht="12">
      <c r="A172" s="38"/>
      <c r="B172" s="39"/>
      <c r="C172" s="40"/>
      <c r="D172" s="230" t="s">
        <v>169</v>
      </c>
      <c r="E172" s="40"/>
      <c r="F172" s="231" t="s">
        <v>377</v>
      </c>
      <c r="G172" s="40"/>
      <c r="H172" s="40"/>
      <c r="I172" s="232"/>
      <c r="J172" s="232"/>
      <c r="K172" s="40"/>
      <c r="L172" s="40"/>
      <c r="M172" s="44"/>
      <c r="N172" s="233"/>
      <c r="O172" s="234"/>
      <c r="P172" s="84"/>
      <c r="Q172" s="84"/>
      <c r="R172" s="84"/>
      <c r="S172" s="84"/>
      <c r="T172" s="84"/>
      <c r="U172" s="84"/>
      <c r="V172" s="84"/>
      <c r="W172" s="84"/>
      <c r="X172" s="85"/>
      <c r="Y172" s="38"/>
      <c r="Z172" s="38"/>
      <c r="AA172" s="38"/>
      <c r="AB172" s="38"/>
      <c r="AC172" s="38"/>
      <c r="AD172" s="38"/>
      <c r="AE172" s="38"/>
      <c r="AT172" s="17" t="s">
        <v>169</v>
      </c>
      <c r="AU172" s="17" t="s">
        <v>86</v>
      </c>
    </row>
    <row r="173" spans="1:51" s="13" customFormat="1" ht="12">
      <c r="A173" s="13"/>
      <c r="B173" s="218"/>
      <c r="C173" s="219"/>
      <c r="D173" s="220" t="s">
        <v>143</v>
      </c>
      <c r="E173" s="221" t="s">
        <v>20</v>
      </c>
      <c r="F173" s="222" t="s">
        <v>372</v>
      </c>
      <c r="G173" s="219"/>
      <c r="H173" s="223">
        <v>3088.8</v>
      </c>
      <c r="I173" s="224"/>
      <c r="J173" s="224"/>
      <c r="K173" s="219"/>
      <c r="L173" s="219"/>
      <c r="M173" s="225"/>
      <c r="N173" s="226"/>
      <c r="O173" s="227"/>
      <c r="P173" s="227"/>
      <c r="Q173" s="227"/>
      <c r="R173" s="227"/>
      <c r="S173" s="227"/>
      <c r="T173" s="227"/>
      <c r="U173" s="227"/>
      <c r="V173" s="227"/>
      <c r="W173" s="227"/>
      <c r="X173" s="228"/>
      <c r="Y173" s="13"/>
      <c r="Z173" s="13"/>
      <c r="AA173" s="13"/>
      <c r="AB173" s="13"/>
      <c r="AC173" s="13"/>
      <c r="AD173" s="13"/>
      <c r="AE173" s="13"/>
      <c r="AT173" s="229" t="s">
        <v>143</v>
      </c>
      <c r="AU173" s="229" t="s">
        <v>86</v>
      </c>
      <c r="AV173" s="13" t="s">
        <v>86</v>
      </c>
      <c r="AW173" s="13" t="s">
        <v>5</v>
      </c>
      <c r="AX173" s="13" t="s">
        <v>81</v>
      </c>
      <c r="AY173" s="229" t="s">
        <v>133</v>
      </c>
    </row>
    <row r="174" spans="1:65" s="2" customFormat="1" ht="49.05" customHeight="1">
      <c r="A174" s="38"/>
      <c r="B174" s="39"/>
      <c r="C174" s="204" t="s">
        <v>378</v>
      </c>
      <c r="D174" s="204" t="s">
        <v>136</v>
      </c>
      <c r="E174" s="205" t="s">
        <v>379</v>
      </c>
      <c r="F174" s="206" t="s">
        <v>380</v>
      </c>
      <c r="G174" s="207" t="s">
        <v>276</v>
      </c>
      <c r="H174" s="208">
        <v>3088.8</v>
      </c>
      <c r="I174" s="209"/>
      <c r="J174" s="209"/>
      <c r="K174" s="210">
        <f>ROUND(P174*H174,2)</f>
        <v>0</v>
      </c>
      <c r="L174" s="206" t="s">
        <v>243</v>
      </c>
      <c r="M174" s="44"/>
      <c r="N174" s="211" t="s">
        <v>20</v>
      </c>
      <c r="O174" s="212" t="s">
        <v>45</v>
      </c>
      <c r="P174" s="213">
        <f>I174+J174</f>
        <v>0</v>
      </c>
      <c r="Q174" s="213">
        <f>ROUND(I174*H174,2)</f>
        <v>0</v>
      </c>
      <c r="R174" s="213">
        <f>ROUND(J174*H174,2)</f>
        <v>0</v>
      </c>
      <c r="S174" s="84"/>
      <c r="T174" s="214">
        <f>S174*H174</f>
        <v>0</v>
      </c>
      <c r="U174" s="214">
        <v>0</v>
      </c>
      <c r="V174" s="214">
        <f>U174*H174</f>
        <v>0</v>
      </c>
      <c r="W174" s="214">
        <v>0</v>
      </c>
      <c r="X174" s="215">
        <f>W174*H174</f>
        <v>0</v>
      </c>
      <c r="Y174" s="38"/>
      <c r="Z174" s="38"/>
      <c r="AA174" s="38"/>
      <c r="AB174" s="38"/>
      <c r="AC174" s="38"/>
      <c r="AD174" s="38"/>
      <c r="AE174" s="38"/>
      <c r="AR174" s="216" t="s">
        <v>153</v>
      </c>
      <c r="AT174" s="216" t="s">
        <v>136</v>
      </c>
      <c r="AU174" s="216" t="s">
        <v>86</v>
      </c>
      <c r="AY174" s="17" t="s">
        <v>133</v>
      </c>
      <c r="BE174" s="217">
        <f>IF(O174="základní",K174,0)</f>
        <v>0</v>
      </c>
      <c r="BF174" s="217">
        <f>IF(O174="snížená",K174,0)</f>
        <v>0</v>
      </c>
      <c r="BG174" s="217">
        <f>IF(O174="zákl. přenesená",K174,0)</f>
        <v>0</v>
      </c>
      <c r="BH174" s="217">
        <f>IF(O174="sníž. přenesená",K174,0)</f>
        <v>0</v>
      </c>
      <c r="BI174" s="217">
        <f>IF(O174="nulová",K174,0)</f>
        <v>0</v>
      </c>
      <c r="BJ174" s="17" t="s">
        <v>81</v>
      </c>
      <c r="BK174" s="217">
        <f>ROUND(P174*H174,2)</f>
        <v>0</v>
      </c>
      <c r="BL174" s="17" t="s">
        <v>153</v>
      </c>
      <c r="BM174" s="216" t="s">
        <v>381</v>
      </c>
    </row>
    <row r="175" spans="1:47" s="2" customFormat="1" ht="12">
      <c r="A175" s="38"/>
      <c r="B175" s="39"/>
      <c r="C175" s="40"/>
      <c r="D175" s="230" t="s">
        <v>169</v>
      </c>
      <c r="E175" s="40"/>
      <c r="F175" s="231" t="s">
        <v>382</v>
      </c>
      <c r="G175" s="40"/>
      <c r="H175" s="40"/>
      <c r="I175" s="232"/>
      <c r="J175" s="232"/>
      <c r="K175" s="40"/>
      <c r="L175" s="40"/>
      <c r="M175" s="44"/>
      <c r="N175" s="233"/>
      <c r="O175" s="234"/>
      <c r="P175" s="84"/>
      <c r="Q175" s="84"/>
      <c r="R175" s="84"/>
      <c r="S175" s="84"/>
      <c r="T175" s="84"/>
      <c r="U175" s="84"/>
      <c r="V175" s="84"/>
      <c r="W175" s="84"/>
      <c r="X175" s="85"/>
      <c r="Y175" s="38"/>
      <c r="Z175" s="38"/>
      <c r="AA175" s="38"/>
      <c r="AB175" s="38"/>
      <c r="AC175" s="38"/>
      <c r="AD175" s="38"/>
      <c r="AE175" s="38"/>
      <c r="AT175" s="17" t="s">
        <v>169</v>
      </c>
      <c r="AU175" s="17" t="s">
        <v>86</v>
      </c>
    </row>
    <row r="176" spans="1:51" s="13" customFormat="1" ht="12">
      <c r="A176" s="13"/>
      <c r="B176" s="218"/>
      <c r="C176" s="219"/>
      <c r="D176" s="220" t="s">
        <v>143</v>
      </c>
      <c r="E176" s="221" t="s">
        <v>20</v>
      </c>
      <c r="F176" s="222" t="s">
        <v>372</v>
      </c>
      <c r="G176" s="219"/>
      <c r="H176" s="223">
        <v>3088.8</v>
      </c>
      <c r="I176" s="224"/>
      <c r="J176" s="224"/>
      <c r="K176" s="219"/>
      <c r="L176" s="219"/>
      <c r="M176" s="225"/>
      <c r="N176" s="226"/>
      <c r="O176" s="227"/>
      <c r="P176" s="227"/>
      <c r="Q176" s="227"/>
      <c r="R176" s="227"/>
      <c r="S176" s="227"/>
      <c r="T176" s="227"/>
      <c r="U176" s="227"/>
      <c r="V176" s="227"/>
      <c r="W176" s="227"/>
      <c r="X176" s="228"/>
      <c r="Y176" s="13"/>
      <c r="Z176" s="13"/>
      <c r="AA176" s="13"/>
      <c r="AB176" s="13"/>
      <c r="AC176" s="13"/>
      <c r="AD176" s="13"/>
      <c r="AE176" s="13"/>
      <c r="AT176" s="229" t="s">
        <v>143</v>
      </c>
      <c r="AU176" s="229" t="s">
        <v>86</v>
      </c>
      <c r="AV176" s="13" t="s">
        <v>86</v>
      </c>
      <c r="AW176" s="13" t="s">
        <v>5</v>
      </c>
      <c r="AX176" s="13" t="s">
        <v>81</v>
      </c>
      <c r="AY176" s="229" t="s">
        <v>133</v>
      </c>
    </row>
    <row r="177" spans="1:65" s="2" customFormat="1" ht="55.5" customHeight="1">
      <c r="A177" s="38"/>
      <c r="B177" s="39"/>
      <c r="C177" s="204" t="s">
        <v>383</v>
      </c>
      <c r="D177" s="204" t="s">
        <v>136</v>
      </c>
      <c r="E177" s="205" t="s">
        <v>384</v>
      </c>
      <c r="F177" s="206" t="s">
        <v>385</v>
      </c>
      <c r="G177" s="207" t="s">
        <v>276</v>
      </c>
      <c r="H177" s="208">
        <v>4752</v>
      </c>
      <c r="I177" s="209"/>
      <c r="J177" s="209"/>
      <c r="K177" s="210">
        <f>ROUND(P177*H177,2)</f>
        <v>0</v>
      </c>
      <c r="L177" s="206" t="s">
        <v>243</v>
      </c>
      <c r="M177" s="44"/>
      <c r="N177" s="211" t="s">
        <v>20</v>
      </c>
      <c r="O177" s="212" t="s">
        <v>45</v>
      </c>
      <c r="P177" s="213">
        <f>I177+J177</f>
        <v>0</v>
      </c>
      <c r="Q177" s="213">
        <f>ROUND(I177*H177,2)</f>
        <v>0</v>
      </c>
      <c r="R177" s="213">
        <f>ROUND(J177*H177,2)</f>
        <v>0</v>
      </c>
      <c r="S177" s="84"/>
      <c r="T177" s="214">
        <f>S177*H177</f>
        <v>0</v>
      </c>
      <c r="U177" s="214">
        <v>0</v>
      </c>
      <c r="V177" s="214">
        <f>U177*H177</f>
        <v>0</v>
      </c>
      <c r="W177" s="214">
        <v>0</v>
      </c>
      <c r="X177" s="215">
        <f>W177*H177</f>
        <v>0</v>
      </c>
      <c r="Y177" s="38"/>
      <c r="Z177" s="38"/>
      <c r="AA177" s="38"/>
      <c r="AB177" s="38"/>
      <c r="AC177" s="38"/>
      <c r="AD177" s="38"/>
      <c r="AE177" s="38"/>
      <c r="AR177" s="216" t="s">
        <v>153</v>
      </c>
      <c r="AT177" s="216" t="s">
        <v>136</v>
      </c>
      <c r="AU177" s="216" t="s">
        <v>86</v>
      </c>
      <c r="AY177" s="17" t="s">
        <v>133</v>
      </c>
      <c r="BE177" s="217">
        <f>IF(O177="základní",K177,0)</f>
        <v>0</v>
      </c>
      <c r="BF177" s="217">
        <f>IF(O177="snížená",K177,0)</f>
        <v>0</v>
      </c>
      <c r="BG177" s="217">
        <f>IF(O177="zákl. přenesená",K177,0)</f>
        <v>0</v>
      </c>
      <c r="BH177" s="217">
        <f>IF(O177="sníž. přenesená",K177,0)</f>
        <v>0</v>
      </c>
      <c r="BI177" s="217">
        <f>IF(O177="nulová",K177,0)</f>
        <v>0</v>
      </c>
      <c r="BJ177" s="17" t="s">
        <v>81</v>
      </c>
      <c r="BK177" s="217">
        <f>ROUND(P177*H177,2)</f>
        <v>0</v>
      </c>
      <c r="BL177" s="17" t="s">
        <v>153</v>
      </c>
      <c r="BM177" s="216" t="s">
        <v>386</v>
      </c>
    </row>
    <row r="178" spans="1:47" s="2" customFormat="1" ht="12">
      <c r="A178" s="38"/>
      <c r="B178" s="39"/>
      <c r="C178" s="40"/>
      <c r="D178" s="230" t="s">
        <v>169</v>
      </c>
      <c r="E178" s="40"/>
      <c r="F178" s="231" t="s">
        <v>387</v>
      </c>
      <c r="G178" s="40"/>
      <c r="H178" s="40"/>
      <c r="I178" s="232"/>
      <c r="J178" s="232"/>
      <c r="K178" s="40"/>
      <c r="L178" s="40"/>
      <c r="M178" s="44"/>
      <c r="N178" s="233"/>
      <c r="O178" s="234"/>
      <c r="P178" s="84"/>
      <c r="Q178" s="84"/>
      <c r="R178" s="84"/>
      <c r="S178" s="84"/>
      <c r="T178" s="84"/>
      <c r="U178" s="84"/>
      <c r="V178" s="84"/>
      <c r="W178" s="84"/>
      <c r="X178" s="85"/>
      <c r="Y178" s="38"/>
      <c r="Z178" s="38"/>
      <c r="AA178" s="38"/>
      <c r="AB178" s="38"/>
      <c r="AC178" s="38"/>
      <c r="AD178" s="38"/>
      <c r="AE178" s="38"/>
      <c r="AT178" s="17" t="s">
        <v>169</v>
      </c>
      <c r="AU178" s="17" t="s">
        <v>86</v>
      </c>
    </row>
    <row r="179" spans="1:51" s="13" customFormat="1" ht="12">
      <c r="A179" s="13"/>
      <c r="B179" s="218"/>
      <c r="C179" s="219"/>
      <c r="D179" s="220" t="s">
        <v>143</v>
      </c>
      <c r="E179" s="221" t="s">
        <v>20</v>
      </c>
      <c r="F179" s="222" t="s">
        <v>388</v>
      </c>
      <c r="G179" s="219"/>
      <c r="H179" s="223">
        <v>4752</v>
      </c>
      <c r="I179" s="224"/>
      <c r="J179" s="224"/>
      <c r="K179" s="219"/>
      <c r="L179" s="219"/>
      <c r="M179" s="225"/>
      <c r="N179" s="226"/>
      <c r="O179" s="227"/>
      <c r="P179" s="227"/>
      <c r="Q179" s="227"/>
      <c r="R179" s="227"/>
      <c r="S179" s="227"/>
      <c r="T179" s="227"/>
      <c r="U179" s="227"/>
      <c r="V179" s="227"/>
      <c r="W179" s="227"/>
      <c r="X179" s="228"/>
      <c r="Y179" s="13"/>
      <c r="Z179" s="13"/>
      <c r="AA179" s="13"/>
      <c r="AB179" s="13"/>
      <c r="AC179" s="13"/>
      <c r="AD179" s="13"/>
      <c r="AE179" s="13"/>
      <c r="AT179" s="229" t="s">
        <v>143</v>
      </c>
      <c r="AU179" s="229" t="s">
        <v>86</v>
      </c>
      <c r="AV179" s="13" t="s">
        <v>86</v>
      </c>
      <c r="AW179" s="13" t="s">
        <v>5</v>
      </c>
      <c r="AX179" s="13" t="s">
        <v>81</v>
      </c>
      <c r="AY179" s="229" t="s">
        <v>133</v>
      </c>
    </row>
    <row r="180" spans="1:65" s="2" customFormat="1" ht="33" customHeight="1">
      <c r="A180" s="38"/>
      <c r="B180" s="39"/>
      <c r="C180" s="204" t="s">
        <v>389</v>
      </c>
      <c r="D180" s="204" t="s">
        <v>136</v>
      </c>
      <c r="E180" s="205" t="s">
        <v>390</v>
      </c>
      <c r="F180" s="206" t="s">
        <v>391</v>
      </c>
      <c r="G180" s="207" t="s">
        <v>276</v>
      </c>
      <c r="H180" s="208">
        <v>4752</v>
      </c>
      <c r="I180" s="209"/>
      <c r="J180" s="209"/>
      <c r="K180" s="210">
        <f>ROUND(P180*H180,2)</f>
        <v>0</v>
      </c>
      <c r="L180" s="206" t="s">
        <v>243</v>
      </c>
      <c r="M180" s="44"/>
      <c r="N180" s="211" t="s">
        <v>20</v>
      </c>
      <c r="O180" s="212" t="s">
        <v>45</v>
      </c>
      <c r="P180" s="213">
        <f>I180+J180</f>
        <v>0</v>
      </c>
      <c r="Q180" s="213">
        <f>ROUND(I180*H180,2)</f>
        <v>0</v>
      </c>
      <c r="R180" s="213">
        <f>ROUND(J180*H180,2)</f>
        <v>0</v>
      </c>
      <c r="S180" s="84"/>
      <c r="T180" s="214">
        <f>S180*H180</f>
        <v>0</v>
      </c>
      <c r="U180" s="214">
        <v>0</v>
      </c>
      <c r="V180" s="214">
        <f>U180*H180</f>
        <v>0</v>
      </c>
      <c r="W180" s="214">
        <v>0</v>
      </c>
      <c r="X180" s="215">
        <f>W180*H180</f>
        <v>0</v>
      </c>
      <c r="Y180" s="38"/>
      <c r="Z180" s="38"/>
      <c r="AA180" s="38"/>
      <c r="AB180" s="38"/>
      <c r="AC180" s="38"/>
      <c r="AD180" s="38"/>
      <c r="AE180" s="38"/>
      <c r="AR180" s="216" t="s">
        <v>153</v>
      </c>
      <c r="AT180" s="216" t="s">
        <v>136</v>
      </c>
      <c r="AU180" s="216" t="s">
        <v>86</v>
      </c>
      <c r="AY180" s="17" t="s">
        <v>133</v>
      </c>
      <c r="BE180" s="217">
        <f>IF(O180="základní",K180,0)</f>
        <v>0</v>
      </c>
      <c r="BF180" s="217">
        <f>IF(O180="snížená",K180,0)</f>
        <v>0</v>
      </c>
      <c r="BG180" s="217">
        <f>IF(O180="zákl. přenesená",K180,0)</f>
        <v>0</v>
      </c>
      <c r="BH180" s="217">
        <f>IF(O180="sníž. přenesená",K180,0)</f>
        <v>0</v>
      </c>
      <c r="BI180" s="217">
        <f>IF(O180="nulová",K180,0)</f>
        <v>0</v>
      </c>
      <c r="BJ180" s="17" t="s">
        <v>81</v>
      </c>
      <c r="BK180" s="217">
        <f>ROUND(P180*H180,2)</f>
        <v>0</v>
      </c>
      <c r="BL180" s="17" t="s">
        <v>153</v>
      </c>
      <c r="BM180" s="216" t="s">
        <v>392</v>
      </c>
    </row>
    <row r="181" spans="1:47" s="2" customFormat="1" ht="12">
      <c r="A181" s="38"/>
      <c r="B181" s="39"/>
      <c r="C181" s="40"/>
      <c r="D181" s="230" t="s">
        <v>169</v>
      </c>
      <c r="E181" s="40"/>
      <c r="F181" s="231" t="s">
        <v>393</v>
      </c>
      <c r="G181" s="40"/>
      <c r="H181" s="40"/>
      <c r="I181" s="232"/>
      <c r="J181" s="232"/>
      <c r="K181" s="40"/>
      <c r="L181" s="40"/>
      <c r="M181" s="44"/>
      <c r="N181" s="233"/>
      <c r="O181" s="234"/>
      <c r="P181" s="84"/>
      <c r="Q181" s="84"/>
      <c r="R181" s="84"/>
      <c r="S181" s="84"/>
      <c r="T181" s="84"/>
      <c r="U181" s="84"/>
      <c r="V181" s="84"/>
      <c r="W181" s="84"/>
      <c r="X181" s="85"/>
      <c r="Y181" s="38"/>
      <c r="Z181" s="38"/>
      <c r="AA181" s="38"/>
      <c r="AB181" s="38"/>
      <c r="AC181" s="38"/>
      <c r="AD181" s="38"/>
      <c r="AE181" s="38"/>
      <c r="AT181" s="17" t="s">
        <v>169</v>
      </c>
      <c r="AU181" s="17" t="s">
        <v>86</v>
      </c>
    </row>
    <row r="182" spans="1:51" s="13" customFormat="1" ht="12">
      <c r="A182" s="13"/>
      <c r="B182" s="218"/>
      <c r="C182" s="219"/>
      <c r="D182" s="220" t="s">
        <v>143</v>
      </c>
      <c r="E182" s="221" t="s">
        <v>20</v>
      </c>
      <c r="F182" s="222" t="s">
        <v>388</v>
      </c>
      <c r="G182" s="219"/>
      <c r="H182" s="223">
        <v>4752</v>
      </c>
      <c r="I182" s="224"/>
      <c r="J182" s="224"/>
      <c r="K182" s="219"/>
      <c r="L182" s="219"/>
      <c r="M182" s="225"/>
      <c r="N182" s="226"/>
      <c r="O182" s="227"/>
      <c r="P182" s="227"/>
      <c r="Q182" s="227"/>
      <c r="R182" s="227"/>
      <c r="S182" s="227"/>
      <c r="T182" s="227"/>
      <c r="U182" s="227"/>
      <c r="V182" s="227"/>
      <c r="W182" s="227"/>
      <c r="X182" s="228"/>
      <c r="Y182" s="13"/>
      <c r="Z182" s="13"/>
      <c r="AA182" s="13"/>
      <c r="AB182" s="13"/>
      <c r="AC182" s="13"/>
      <c r="AD182" s="13"/>
      <c r="AE182" s="13"/>
      <c r="AT182" s="229" t="s">
        <v>143</v>
      </c>
      <c r="AU182" s="229" t="s">
        <v>86</v>
      </c>
      <c r="AV182" s="13" t="s">
        <v>86</v>
      </c>
      <c r="AW182" s="13" t="s">
        <v>5</v>
      </c>
      <c r="AX182" s="13" t="s">
        <v>81</v>
      </c>
      <c r="AY182" s="229" t="s">
        <v>133</v>
      </c>
    </row>
    <row r="183" spans="1:65" s="2" customFormat="1" ht="37.8" customHeight="1">
      <c r="A183" s="38"/>
      <c r="B183" s="39"/>
      <c r="C183" s="204" t="s">
        <v>394</v>
      </c>
      <c r="D183" s="204" t="s">
        <v>136</v>
      </c>
      <c r="E183" s="205" t="s">
        <v>395</v>
      </c>
      <c r="F183" s="206" t="s">
        <v>396</v>
      </c>
      <c r="G183" s="207" t="s">
        <v>276</v>
      </c>
      <c r="H183" s="208">
        <v>420</v>
      </c>
      <c r="I183" s="209"/>
      <c r="J183" s="209"/>
      <c r="K183" s="210">
        <f>ROUND(P183*H183,2)</f>
        <v>0</v>
      </c>
      <c r="L183" s="206" t="s">
        <v>243</v>
      </c>
      <c r="M183" s="44"/>
      <c r="N183" s="211" t="s">
        <v>20</v>
      </c>
      <c r="O183" s="212" t="s">
        <v>45</v>
      </c>
      <c r="P183" s="213">
        <f>I183+J183</f>
        <v>0</v>
      </c>
      <c r="Q183" s="213">
        <f>ROUND(I183*H183,2)</f>
        <v>0</v>
      </c>
      <c r="R183" s="213">
        <f>ROUND(J183*H183,2)</f>
        <v>0</v>
      </c>
      <c r="S183" s="84"/>
      <c r="T183" s="214">
        <f>S183*H183</f>
        <v>0</v>
      </c>
      <c r="U183" s="214">
        <v>0</v>
      </c>
      <c r="V183" s="214">
        <f>U183*H183</f>
        <v>0</v>
      </c>
      <c r="W183" s="214">
        <v>0</v>
      </c>
      <c r="X183" s="215">
        <f>W183*H183</f>
        <v>0</v>
      </c>
      <c r="Y183" s="38"/>
      <c r="Z183" s="38"/>
      <c r="AA183" s="38"/>
      <c r="AB183" s="38"/>
      <c r="AC183" s="38"/>
      <c r="AD183" s="38"/>
      <c r="AE183" s="38"/>
      <c r="AR183" s="216" t="s">
        <v>153</v>
      </c>
      <c r="AT183" s="216" t="s">
        <v>136</v>
      </c>
      <c r="AU183" s="216" t="s">
        <v>86</v>
      </c>
      <c r="AY183" s="17" t="s">
        <v>133</v>
      </c>
      <c r="BE183" s="217">
        <f>IF(O183="základní",K183,0)</f>
        <v>0</v>
      </c>
      <c r="BF183" s="217">
        <f>IF(O183="snížená",K183,0)</f>
        <v>0</v>
      </c>
      <c r="BG183" s="217">
        <f>IF(O183="zákl. přenesená",K183,0)</f>
        <v>0</v>
      </c>
      <c r="BH183" s="217">
        <f>IF(O183="sníž. přenesená",K183,0)</f>
        <v>0</v>
      </c>
      <c r="BI183" s="217">
        <f>IF(O183="nulová",K183,0)</f>
        <v>0</v>
      </c>
      <c r="BJ183" s="17" t="s">
        <v>81</v>
      </c>
      <c r="BK183" s="217">
        <f>ROUND(P183*H183,2)</f>
        <v>0</v>
      </c>
      <c r="BL183" s="17" t="s">
        <v>153</v>
      </c>
      <c r="BM183" s="216" t="s">
        <v>397</v>
      </c>
    </row>
    <row r="184" spans="1:47" s="2" customFormat="1" ht="12">
      <c r="A184" s="38"/>
      <c r="B184" s="39"/>
      <c r="C184" s="40"/>
      <c r="D184" s="230" t="s">
        <v>169</v>
      </c>
      <c r="E184" s="40"/>
      <c r="F184" s="231" t="s">
        <v>398</v>
      </c>
      <c r="G184" s="40"/>
      <c r="H184" s="40"/>
      <c r="I184" s="232"/>
      <c r="J184" s="232"/>
      <c r="K184" s="40"/>
      <c r="L184" s="40"/>
      <c r="M184" s="44"/>
      <c r="N184" s="233"/>
      <c r="O184" s="234"/>
      <c r="P184" s="84"/>
      <c r="Q184" s="84"/>
      <c r="R184" s="84"/>
      <c r="S184" s="84"/>
      <c r="T184" s="84"/>
      <c r="U184" s="84"/>
      <c r="V184" s="84"/>
      <c r="W184" s="84"/>
      <c r="X184" s="85"/>
      <c r="Y184" s="38"/>
      <c r="Z184" s="38"/>
      <c r="AA184" s="38"/>
      <c r="AB184" s="38"/>
      <c r="AC184" s="38"/>
      <c r="AD184" s="38"/>
      <c r="AE184" s="38"/>
      <c r="AT184" s="17" t="s">
        <v>169</v>
      </c>
      <c r="AU184" s="17" t="s">
        <v>86</v>
      </c>
    </row>
    <row r="185" spans="1:51" s="13" customFormat="1" ht="12">
      <c r="A185" s="13"/>
      <c r="B185" s="218"/>
      <c r="C185" s="219"/>
      <c r="D185" s="220" t="s">
        <v>143</v>
      </c>
      <c r="E185" s="221" t="s">
        <v>20</v>
      </c>
      <c r="F185" s="222" t="s">
        <v>361</v>
      </c>
      <c r="G185" s="219"/>
      <c r="H185" s="223">
        <v>420</v>
      </c>
      <c r="I185" s="224"/>
      <c r="J185" s="224"/>
      <c r="K185" s="219"/>
      <c r="L185" s="219"/>
      <c r="M185" s="225"/>
      <c r="N185" s="226"/>
      <c r="O185" s="227"/>
      <c r="P185" s="227"/>
      <c r="Q185" s="227"/>
      <c r="R185" s="227"/>
      <c r="S185" s="227"/>
      <c r="T185" s="227"/>
      <c r="U185" s="227"/>
      <c r="V185" s="227"/>
      <c r="W185" s="227"/>
      <c r="X185" s="228"/>
      <c r="Y185" s="13"/>
      <c r="Z185" s="13"/>
      <c r="AA185" s="13"/>
      <c r="AB185" s="13"/>
      <c r="AC185" s="13"/>
      <c r="AD185" s="13"/>
      <c r="AE185" s="13"/>
      <c r="AT185" s="229" t="s">
        <v>143</v>
      </c>
      <c r="AU185" s="229" t="s">
        <v>86</v>
      </c>
      <c r="AV185" s="13" t="s">
        <v>86</v>
      </c>
      <c r="AW185" s="13" t="s">
        <v>5</v>
      </c>
      <c r="AX185" s="13" t="s">
        <v>81</v>
      </c>
      <c r="AY185" s="229" t="s">
        <v>133</v>
      </c>
    </row>
    <row r="186" spans="1:65" s="2" customFormat="1" ht="24.15" customHeight="1">
      <c r="A186" s="38"/>
      <c r="B186" s="39"/>
      <c r="C186" s="253" t="s">
        <v>399</v>
      </c>
      <c r="D186" s="253" t="s">
        <v>400</v>
      </c>
      <c r="E186" s="254" t="s">
        <v>401</v>
      </c>
      <c r="F186" s="255" t="s">
        <v>402</v>
      </c>
      <c r="G186" s="256" t="s">
        <v>403</v>
      </c>
      <c r="H186" s="257">
        <v>8.4</v>
      </c>
      <c r="I186" s="258"/>
      <c r="J186" s="259"/>
      <c r="K186" s="260">
        <f>ROUND(P186*H186,2)</f>
        <v>0</v>
      </c>
      <c r="L186" s="255" t="s">
        <v>243</v>
      </c>
      <c r="M186" s="261"/>
      <c r="N186" s="262" t="s">
        <v>20</v>
      </c>
      <c r="O186" s="212" t="s">
        <v>45</v>
      </c>
      <c r="P186" s="213">
        <f>I186+J186</f>
        <v>0</v>
      </c>
      <c r="Q186" s="213">
        <f>ROUND(I186*H186,2)</f>
        <v>0</v>
      </c>
      <c r="R186" s="213">
        <f>ROUND(J186*H186,2)</f>
        <v>0</v>
      </c>
      <c r="S186" s="84"/>
      <c r="T186" s="214">
        <f>S186*H186</f>
        <v>0</v>
      </c>
      <c r="U186" s="214">
        <v>0.001</v>
      </c>
      <c r="V186" s="214">
        <f>U186*H186</f>
        <v>0.008400000000000001</v>
      </c>
      <c r="W186" s="214">
        <v>0</v>
      </c>
      <c r="X186" s="215">
        <f>W186*H186</f>
        <v>0</v>
      </c>
      <c r="Y186" s="38"/>
      <c r="Z186" s="38"/>
      <c r="AA186" s="38"/>
      <c r="AB186" s="38"/>
      <c r="AC186" s="38"/>
      <c r="AD186" s="38"/>
      <c r="AE186" s="38"/>
      <c r="AR186" s="216" t="s">
        <v>175</v>
      </c>
      <c r="AT186" s="216" t="s">
        <v>400</v>
      </c>
      <c r="AU186" s="216" t="s">
        <v>86</v>
      </c>
      <c r="AY186" s="17" t="s">
        <v>133</v>
      </c>
      <c r="BE186" s="217">
        <f>IF(O186="základní",K186,0)</f>
        <v>0</v>
      </c>
      <c r="BF186" s="217">
        <f>IF(O186="snížená",K186,0)</f>
        <v>0</v>
      </c>
      <c r="BG186" s="217">
        <f>IF(O186="zákl. přenesená",K186,0)</f>
        <v>0</v>
      </c>
      <c r="BH186" s="217">
        <f>IF(O186="sníž. přenesená",K186,0)</f>
        <v>0</v>
      </c>
      <c r="BI186" s="217">
        <f>IF(O186="nulová",K186,0)</f>
        <v>0</v>
      </c>
      <c r="BJ186" s="17" t="s">
        <v>81</v>
      </c>
      <c r="BK186" s="217">
        <f>ROUND(P186*H186,2)</f>
        <v>0</v>
      </c>
      <c r="BL186" s="17" t="s">
        <v>153</v>
      </c>
      <c r="BM186" s="216" t="s">
        <v>404</v>
      </c>
    </row>
    <row r="187" spans="1:51" s="13" customFormat="1" ht="12">
      <c r="A187" s="13"/>
      <c r="B187" s="218"/>
      <c r="C187" s="219"/>
      <c r="D187" s="220" t="s">
        <v>143</v>
      </c>
      <c r="E187" s="219"/>
      <c r="F187" s="222" t="s">
        <v>405</v>
      </c>
      <c r="G187" s="219"/>
      <c r="H187" s="223">
        <v>8.4</v>
      </c>
      <c r="I187" s="224"/>
      <c r="J187" s="224"/>
      <c r="K187" s="219"/>
      <c r="L187" s="219"/>
      <c r="M187" s="225"/>
      <c r="N187" s="226"/>
      <c r="O187" s="227"/>
      <c r="P187" s="227"/>
      <c r="Q187" s="227"/>
      <c r="R187" s="227"/>
      <c r="S187" s="227"/>
      <c r="T187" s="227"/>
      <c r="U187" s="227"/>
      <c r="V187" s="227"/>
      <c r="W187" s="227"/>
      <c r="X187" s="228"/>
      <c r="Y187" s="13"/>
      <c r="Z187" s="13"/>
      <c r="AA187" s="13"/>
      <c r="AB187" s="13"/>
      <c r="AC187" s="13"/>
      <c r="AD187" s="13"/>
      <c r="AE187" s="13"/>
      <c r="AT187" s="229" t="s">
        <v>143</v>
      </c>
      <c r="AU187" s="229" t="s">
        <v>86</v>
      </c>
      <c r="AV187" s="13" t="s">
        <v>86</v>
      </c>
      <c r="AW187" s="13" t="s">
        <v>4</v>
      </c>
      <c r="AX187" s="13" t="s">
        <v>81</v>
      </c>
      <c r="AY187" s="229" t="s">
        <v>133</v>
      </c>
    </row>
    <row r="188" spans="1:65" s="2" customFormat="1" ht="37.8" customHeight="1">
      <c r="A188" s="38"/>
      <c r="B188" s="39"/>
      <c r="C188" s="204" t="s">
        <v>406</v>
      </c>
      <c r="D188" s="204" t="s">
        <v>136</v>
      </c>
      <c r="E188" s="205" t="s">
        <v>407</v>
      </c>
      <c r="F188" s="206" t="s">
        <v>408</v>
      </c>
      <c r="G188" s="207" t="s">
        <v>276</v>
      </c>
      <c r="H188" s="208">
        <v>4752</v>
      </c>
      <c r="I188" s="209"/>
      <c r="J188" s="209"/>
      <c r="K188" s="210">
        <f>ROUND(P188*H188,2)</f>
        <v>0</v>
      </c>
      <c r="L188" s="206" t="s">
        <v>243</v>
      </c>
      <c r="M188" s="44"/>
      <c r="N188" s="211" t="s">
        <v>20</v>
      </c>
      <c r="O188" s="212" t="s">
        <v>45</v>
      </c>
      <c r="P188" s="213">
        <f>I188+J188</f>
        <v>0</v>
      </c>
      <c r="Q188" s="213">
        <f>ROUND(I188*H188,2)</f>
        <v>0</v>
      </c>
      <c r="R188" s="213">
        <f>ROUND(J188*H188,2)</f>
        <v>0</v>
      </c>
      <c r="S188" s="84"/>
      <c r="T188" s="214">
        <f>S188*H188</f>
        <v>0</v>
      </c>
      <c r="U188" s="214">
        <v>0</v>
      </c>
      <c r="V188" s="214">
        <f>U188*H188</f>
        <v>0</v>
      </c>
      <c r="W188" s="214">
        <v>0</v>
      </c>
      <c r="X188" s="215">
        <f>W188*H188</f>
        <v>0</v>
      </c>
      <c r="Y188" s="38"/>
      <c r="Z188" s="38"/>
      <c r="AA188" s="38"/>
      <c r="AB188" s="38"/>
      <c r="AC188" s="38"/>
      <c r="AD188" s="38"/>
      <c r="AE188" s="38"/>
      <c r="AR188" s="216" t="s">
        <v>153</v>
      </c>
      <c r="AT188" s="216" t="s">
        <v>136</v>
      </c>
      <c r="AU188" s="216" t="s">
        <v>86</v>
      </c>
      <c r="AY188" s="17" t="s">
        <v>133</v>
      </c>
      <c r="BE188" s="217">
        <f>IF(O188="základní",K188,0)</f>
        <v>0</v>
      </c>
      <c r="BF188" s="217">
        <f>IF(O188="snížená",K188,0)</f>
        <v>0</v>
      </c>
      <c r="BG188" s="217">
        <f>IF(O188="zákl. přenesená",K188,0)</f>
        <v>0</v>
      </c>
      <c r="BH188" s="217">
        <f>IF(O188="sníž. přenesená",K188,0)</f>
        <v>0</v>
      </c>
      <c r="BI188" s="217">
        <f>IF(O188="nulová",K188,0)</f>
        <v>0</v>
      </c>
      <c r="BJ188" s="17" t="s">
        <v>81</v>
      </c>
      <c r="BK188" s="217">
        <f>ROUND(P188*H188,2)</f>
        <v>0</v>
      </c>
      <c r="BL188" s="17" t="s">
        <v>153</v>
      </c>
      <c r="BM188" s="216" t="s">
        <v>409</v>
      </c>
    </row>
    <row r="189" spans="1:47" s="2" customFormat="1" ht="12">
      <c r="A189" s="38"/>
      <c r="B189" s="39"/>
      <c r="C189" s="40"/>
      <c r="D189" s="230" t="s">
        <v>169</v>
      </c>
      <c r="E189" s="40"/>
      <c r="F189" s="231" t="s">
        <v>410</v>
      </c>
      <c r="G189" s="40"/>
      <c r="H189" s="40"/>
      <c r="I189" s="232"/>
      <c r="J189" s="232"/>
      <c r="K189" s="40"/>
      <c r="L189" s="40"/>
      <c r="M189" s="44"/>
      <c r="N189" s="233"/>
      <c r="O189" s="234"/>
      <c r="P189" s="84"/>
      <c r="Q189" s="84"/>
      <c r="R189" s="84"/>
      <c r="S189" s="84"/>
      <c r="T189" s="84"/>
      <c r="U189" s="84"/>
      <c r="V189" s="84"/>
      <c r="W189" s="84"/>
      <c r="X189" s="85"/>
      <c r="Y189" s="38"/>
      <c r="Z189" s="38"/>
      <c r="AA189" s="38"/>
      <c r="AB189" s="38"/>
      <c r="AC189" s="38"/>
      <c r="AD189" s="38"/>
      <c r="AE189" s="38"/>
      <c r="AT189" s="17" t="s">
        <v>169</v>
      </c>
      <c r="AU189" s="17" t="s">
        <v>86</v>
      </c>
    </row>
    <row r="190" spans="1:51" s="13" customFormat="1" ht="12">
      <c r="A190" s="13"/>
      <c r="B190" s="218"/>
      <c r="C190" s="219"/>
      <c r="D190" s="220" t="s">
        <v>143</v>
      </c>
      <c r="E190" s="221" t="s">
        <v>20</v>
      </c>
      <c r="F190" s="222" t="s">
        <v>388</v>
      </c>
      <c r="G190" s="219"/>
      <c r="H190" s="223">
        <v>4752</v>
      </c>
      <c r="I190" s="224"/>
      <c r="J190" s="224"/>
      <c r="K190" s="219"/>
      <c r="L190" s="219"/>
      <c r="M190" s="225"/>
      <c r="N190" s="226"/>
      <c r="O190" s="227"/>
      <c r="P190" s="227"/>
      <c r="Q190" s="227"/>
      <c r="R190" s="227"/>
      <c r="S190" s="227"/>
      <c r="T190" s="227"/>
      <c r="U190" s="227"/>
      <c r="V190" s="227"/>
      <c r="W190" s="227"/>
      <c r="X190" s="228"/>
      <c r="Y190" s="13"/>
      <c r="Z190" s="13"/>
      <c r="AA190" s="13"/>
      <c r="AB190" s="13"/>
      <c r="AC190" s="13"/>
      <c r="AD190" s="13"/>
      <c r="AE190" s="13"/>
      <c r="AT190" s="229" t="s">
        <v>143</v>
      </c>
      <c r="AU190" s="229" t="s">
        <v>86</v>
      </c>
      <c r="AV190" s="13" t="s">
        <v>86</v>
      </c>
      <c r="AW190" s="13" t="s">
        <v>5</v>
      </c>
      <c r="AX190" s="13" t="s">
        <v>81</v>
      </c>
      <c r="AY190" s="229" t="s">
        <v>133</v>
      </c>
    </row>
    <row r="191" spans="1:65" s="2" customFormat="1" ht="24.15" customHeight="1">
      <c r="A191" s="38"/>
      <c r="B191" s="39"/>
      <c r="C191" s="253" t="s">
        <v>411</v>
      </c>
      <c r="D191" s="253" t="s">
        <v>400</v>
      </c>
      <c r="E191" s="254" t="s">
        <v>401</v>
      </c>
      <c r="F191" s="255" t="s">
        <v>402</v>
      </c>
      <c r="G191" s="256" t="s">
        <v>403</v>
      </c>
      <c r="H191" s="257">
        <v>95.04</v>
      </c>
      <c r="I191" s="258"/>
      <c r="J191" s="259"/>
      <c r="K191" s="260">
        <f>ROUND(P191*H191,2)</f>
        <v>0</v>
      </c>
      <c r="L191" s="255" t="s">
        <v>243</v>
      </c>
      <c r="M191" s="261"/>
      <c r="N191" s="262" t="s">
        <v>20</v>
      </c>
      <c r="O191" s="212" t="s">
        <v>45</v>
      </c>
      <c r="P191" s="213">
        <f>I191+J191</f>
        <v>0</v>
      </c>
      <c r="Q191" s="213">
        <f>ROUND(I191*H191,2)</f>
        <v>0</v>
      </c>
      <c r="R191" s="213">
        <f>ROUND(J191*H191,2)</f>
        <v>0</v>
      </c>
      <c r="S191" s="84"/>
      <c r="T191" s="214">
        <f>S191*H191</f>
        <v>0</v>
      </c>
      <c r="U191" s="214">
        <v>0.001</v>
      </c>
      <c r="V191" s="214">
        <f>U191*H191</f>
        <v>0.09504000000000001</v>
      </c>
      <c r="W191" s="214">
        <v>0</v>
      </c>
      <c r="X191" s="215">
        <f>W191*H191</f>
        <v>0</v>
      </c>
      <c r="Y191" s="38"/>
      <c r="Z191" s="38"/>
      <c r="AA191" s="38"/>
      <c r="AB191" s="38"/>
      <c r="AC191" s="38"/>
      <c r="AD191" s="38"/>
      <c r="AE191" s="38"/>
      <c r="AR191" s="216" t="s">
        <v>175</v>
      </c>
      <c r="AT191" s="216" t="s">
        <v>400</v>
      </c>
      <c r="AU191" s="216" t="s">
        <v>86</v>
      </c>
      <c r="AY191" s="17" t="s">
        <v>133</v>
      </c>
      <c r="BE191" s="217">
        <f>IF(O191="základní",K191,0)</f>
        <v>0</v>
      </c>
      <c r="BF191" s="217">
        <f>IF(O191="snížená",K191,0)</f>
        <v>0</v>
      </c>
      <c r="BG191" s="217">
        <f>IF(O191="zákl. přenesená",K191,0)</f>
        <v>0</v>
      </c>
      <c r="BH191" s="217">
        <f>IF(O191="sníž. přenesená",K191,0)</f>
        <v>0</v>
      </c>
      <c r="BI191" s="217">
        <f>IF(O191="nulová",K191,0)</f>
        <v>0</v>
      </c>
      <c r="BJ191" s="17" t="s">
        <v>81</v>
      </c>
      <c r="BK191" s="217">
        <f>ROUND(P191*H191,2)</f>
        <v>0</v>
      </c>
      <c r="BL191" s="17" t="s">
        <v>153</v>
      </c>
      <c r="BM191" s="216" t="s">
        <v>412</v>
      </c>
    </row>
    <row r="192" spans="1:51" s="13" customFormat="1" ht="12">
      <c r="A192" s="13"/>
      <c r="B192" s="218"/>
      <c r="C192" s="219"/>
      <c r="D192" s="220" t="s">
        <v>143</v>
      </c>
      <c r="E192" s="219"/>
      <c r="F192" s="222" t="s">
        <v>413</v>
      </c>
      <c r="G192" s="219"/>
      <c r="H192" s="223">
        <v>95.04</v>
      </c>
      <c r="I192" s="224"/>
      <c r="J192" s="224"/>
      <c r="K192" s="219"/>
      <c r="L192" s="219"/>
      <c r="M192" s="225"/>
      <c r="N192" s="226"/>
      <c r="O192" s="227"/>
      <c r="P192" s="227"/>
      <c r="Q192" s="227"/>
      <c r="R192" s="227"/>
      <c r="S192" s="227"/>
      <c r="T192" s="227"/>
      <c r="U192" s="227"/>
      <c r="V192" s="227"/>
      <c r="W192" s="227"/>
      <c r="X192" s="228"/>
      <c r="Y192" s="13"/>
      <c r="Z192" s="13"/>
      <c r="AA192" s="13"/>
      <c r="AB192" s="13"/>
      <c r="AC192" s="13"/>
      <c r="AD192" s="13"/>
      <c r="AE192" s="13"/>
      <c r="AT192" s="229" t="s">
        <v>143</v>
      </c>
      <c r="AU192" s="229" t="s">
        <v>86</v>
      </c>
      <c r="AV192" s="13" t="s">
        <v>86</v>
      </c>
      <c r="AW192" s="13" t="s">
        <v>4</v>
      </c>
      <c r="AX192" s="13" t="s">
        <v>81</v>
      </c>
      <c r="AY192" s="229" t="s">
        <v>133</v>
      </c>
    </row>
    <row r="193" spans="1:65" s="2" customFormat="1" ht="37.8" customHeight="1">
      <c r="A193" s="38"/>
      <c r="B193" s="39"/>
      <c r="C193" s="204" t="s">
        <v>414</v>
      </c>
      <c r="D193" s="204" t="s">
        <v>136</v>
      </c>
      <c r="E193" s="205" t="s">
        <v>415</v>
      </c>
      <c r="F193" s="206" t="s">
        <v>416</v>
      </c>
      <c r="G193" s="207" t="s">
        <v>276</v>
      </c>
      <c r="H193" s="208">
        <v>3088.8</v>
      </c>
      <c r="I193" s="209"/>
      <c r="J193" s="209"/>
      <c r="K193" s="210">
        <f>ROUND(P193*H193,2)</f>
        <v>0</v>
      </c>
      <c r="L193" s="206" t="s">
        <v>243</v>
      </c>
      <c r="M193" s="44"/>
      <c r="N193" s="211" t="s">
        <v>20</v>
      </c>
      <c r="O193" s="212" t="s">
        <v>45</v>
      </c>
      <c r="P193" s="213">
        <f>I193+J193</f>
        <v>0</v>
      </c>
      <c r="Q193" s="213">
        <f>ROUND(I193*H193,2)</f>
        <v>0</v>
      </c>
      <c r="R193" s="213">
        <f>ROUND(J193*H193,2)</f>
        <v>0</v>
      </c>
      <c r="S193" s="84"/>
      <c r="T193" s="214">
        <f>S193*H193</f>
        <v>0</v>
      </c>
      <c r="U193" s="214">
        <v>0</v>
      </c>
      <c r="V193" s="214">
        <f>U193*H193</f>
        <v>0</v>
      </c>
      <c r="W193" s="214">
        <v>0</v>
      </c>
      <c r="X193" s="215">
        <f>W193*H193</f>
        <v>0</v>
      </c>
      <c r="Y193" s="38"/>
      <c r="Z193" s="38"/>
      <c r="AA193" s="38"/>
      <c r="AB193" s="38"/>
      <c r="AC193" s="38"/>
      <c r="AD193" s="38"/>
      <c r="AE193" s="38"/>
      <c r="AR193" s="216" t="s">
        <v>153</v>
      </c>
      <c r="AT193" s="216" t="s">
        <v>136</v>
      </c>
      <c r="AU193" s="216" t="s">
        <v>86</v>
      </c>
      <c r="AY193" s="17" t="s">
        <v>133</v>
      </c>
      <c r="BE193" s="217">
        <f>IF(O193="základní",K193,0)</f>
        <v>0</v>
      </c>
      <c r="BF193" s="217">
        <f>IF(O193="snížená",K193,0)</f>
        <v>0</v>
      </c>
      <c r="BG193" s="217">
        <f>IF(O193="zákl. přenesená",K193,0)</f>
        <v>0</v>
      </c>
      <c r="BH193" s="217">
        <f>IF(O193="sníž. přenesená",K193,0)</f>
        <v>0</v>
      </c>
      <c r="BI193" s="217">
        <f>IF(O193="nulová",K193,0)</f>
        <v>0</v>
      </c>
      <c r="BJ193" s="17" t="s">
        <v>81</v>
      </c>
      <c r="BK193" s="217">
        <f>ROUND(P193*H193,2)</f>
        <v>0</v>
      </c>
      <c r="BL193" s="17" t="s">
        <v>153</v>
      </c>
      <c r="BM193" s="216" t="s">
        <v>417</v>
      </c>
    </row>
    <row r="194" spans="1:47" s="2" customFormat="1" ht="12">
      <c r="A194" s="38"/>
      <c r="B194" s="39"/>
      <c r="C194" s="40"/>
      <c r="D194" s="230" t="s">
        <v>169</v>
      </c>
      <c r="E194" s="40"/>
      <c r="F194" s="231" t="s">
        <v>418</v>
      </c>
      <c r="G194" s="40"/>
      <c r="H194" s="40"/>
      <c r="I194" s="232"/>
      <c r="J194" s="232"/>
      <c r="K194" s="40"/>
      <c r="L194" s="40"/>
      <c r="M194" s="44"/>
      <c r="N194" s="233"/>
      <c r="O194" s="234"/>
      <c r="P194" s="84"/>
      <c r="Q194" s="84"/>
      <c r="R194" s="84"/>
      <c r="S194" s="84"/>
      <c r="T194" s="84"/>
      <c r="U194" s="84"/>
      <c r="V194" s="84"/>
      <c r="W194" s="84"/>
      <c r="X194" s="85"/>
      <c r="Y194" s="38"/>
      <c r="Z194" s="38"/>
      <c r="AA194" s="38"/>
      <c r="AB194" s="38"/>
      <c r="AC194" s="38"/>
      <c r="AD194" s="38"/>
      <c r="AE194" s="38"/>
      <c r="AT194" s="17" t="s">
        <v>169</v>
      </c>
      <c r="AU194" s="17" t="s">
        <v>86</v>
      </c>
    </row>
    <row r="195" spans="1:51" s="13" customFormat="1" ht="12">
      <c r="A195" s="13"/>
      <c r="B195" s="218"/>
      <c r="C195" s="219"/>
      <c r="D195" s="220" t="s">
        <v>143</v>
      </c>
      <c r="E195" s="221" t="s">
        <v>20</v>
      </c>
      <c r="F195" s="222" t="s">
        <v>372</v>
      </c>
      <c r="G195" s="219"/>
      <c r="H195" s="223">
        <v>3088.8</v>
      </c>
      <c r="I195" s="224"/>
      <c r="J195" s="224"/>
      <c r="K195" s="219"/>
      <c r="L195" s="219"/>
      <c r="M195" s="225"/>
      <c r="N195" s="226"/>
      <c r="O195" s="227"/>
      <c r="P195" s="227"/>
      <c r="Q195" s="227"/>
      <c r="R195" s="227"/>
      <c r="S195" s="227"/>
      <c r="T195" s="227"/>
      <c r="U195" s="227"/>
      <c r="V195" s="227"/>
      <c r="W195" s="227"/>
      <c r="X195" s="228"/>
      <c r="Y195" s="13"/>
      <c r="Z195" s="13"/>
      <c r="AA195" s="13"/>
      <c r="AB195" s="13"/>
      <c r="AC195" s="13"/>
      <c r="AD195" s="13"/>
      <c r="AE195" s="13"/>
      <c r="AT195" s="229" t="s">
        <v>143</v>
      </c>
      <c r="AU195" s="229" t="s">
        <v>86</v>
      </c>
      <c r="AV195" s="13" t="s">
        <v>86</v>
      </c>
      <c r="AW195" s="13" t="s">
        <v>5</v>
      </c>
      <c r="AX195" s="13" t="s">
        <v>81</v>
      </c>
      <c r="AY195" s="229" t="s">
        <v>133</v>
      </c>
    </row>
    <row r="196" spans="1:65" s="2" customFormat="1" ht="24.15" customHeight="1">
      <c r="A196" s="38"/>
      <c r="B196" s="39"/>
      <c r="C196" s="253" t="s">
        <v>419</v>
      </c>
      <c r="D196" s="253" t="s">
        <v>400</v>
      </c>
      <c r="E196" s="254" t="s">
        <v>401</v>
      </c>
      <c r="F196" s="255" t="s">
        <v>402</v>
      </c>
      <c r="G196" s="256" t="s">
        <v>403</v>
      </c>
      <c r="H196" s="257">
        <v>61.776</v>
      </c>
      <c r="I196" s="258"/>
      <c r="J196" s="259"/>
      <c r="K196" s="260">
        <f>ROUND(P196*H196,2)</f>
        <v>0</v>
      </c>
      <c r="L196" s="255" t="s">
        <v>243</v>
      </c>
      <c r="M196" s="261"/>
      <c r="N196" s="262" t="s">
        <v>20</v>
      </c>
      <c r="O196" s="212" t="s">
        <v>45</v>
      </c>
      <c r="P196" s="213">
        <f>I196+J196</f>
        <v>0</v>
      </c>
      <c r="Q196" s="213">
        <f>ROUND(I196*H196,2)</f>
        <v>0</v>
      </c>
      <c r="R196" s="213">
        <f>ROUND(J196*H196,2)</f>
        <v>0</v>
      </c>
      <c r="S196" s="84"/>
      <c r="T196" s="214">
        <f>S196*H196</f>
        <v>0</v>
      </c>
      <c r="U196" s="214">
        <v>0.001</v>
      </c>
      <c r="V196" s="214">
        <f>U196*H196</f>
        <v>0.061776000000000005</v>
      </c>
      <c r="W196" s="214">
        <v>0</v>
      </c>
      <c r="X196" s="215">
        <f>W196*H196</f>
        <v>0</v>
      </c>
      <c r="Y196" s="38"/>
      <c r="Z196" s="38"/>
      <c r="AA196" s="38"/>
      <c r="AB196" s="38"/>
      <c r="AC196" s="38"/>
      <c r="AD196" s="38"/>
      <c r="AE196" s="38"/>
      <c r="AR196" s="216" t="s">
        <v>175</v>
      </c>
      <c r="AT196" s="216" t="s">
        <v>400</v>
      </c>
      <c r="AU196" s="216" t="s">
        <v>86</v>
      </c>
      <c r="AY196" s="17" t="s">
        <v>133</v>
      </c>
      <c r="BE196" s="217">
        <f>IF(O196="základní",K196,0)</f>
        <v>0</v>
      </c>
      <c r="BF196" s="217">
        <f>IF(O196="snížená",K196,0)</f>
        <v>0</v>
      </c>
      <c r="BG196" s="217">
        <f>IF(O196="zákl. přenesená",K196,0)</f>
        <v>0</v>
      </c>
      <c r="BH196" s="217">
        <f>IF(O196="sníž. přenesená",K196,0)</f>
        <v>0</v>
      </c>
      <c r="BI196" s="217">
        <f>IF(O196="nulová",K196,0)</f>
        <v>0</v>
      </c>
      <c r="BJ196" s="17" t="s">
        <v>81</v>
      </c>
      <c r="BK196" s="217">
        <f>ROUND(P196*H196,2)</f>
        <v>0</v>
      </c>
      <c r="BL196" s="17" t="s">
        <v>153</v>
      </c>
      <c r="BM196" s="216" t="s">
        <v>420</v>
      </c>
    </row>
    <row r="197" spans="1:51" s="13" customFormat="1" ht="12">
      <c r="A197" s="13"/>
      <c r="B197" s="218"/>
      <c r="C197" s="219"/>
      <c r="D197" s="220" t="s">
        <v>143</v>
      </c>
      <c r="E197" s="219"/>
      <c r="F197" s="222" t="s">
        <v>421</v>
      </c>
      <c r="G197" s="219"/>
      <c r="H197" s="223">
        <v>61.776</v>
      </c>
      <c r="I197" s="224"/>
      <c r="J197" s="224"/>
      <c r="K197" s="219"/>
      <c r="L197" s="219"/>
      <c r="M197" s="225"/>
      <c r="N197" s="226"/>
      <c r="O197" s="227"/>
      <c r="P197" s="227"/>
      <c r="Q197" s="227"/>
      <c r="R197" s="227"/>
      <c r="S197" s="227"/>
      <c r="T197" s="227"/>
      <c r="U197" s="227"/>
      <c r="V197" s="227"/>
      <c r="W197" s="227"/>
      <c r="X197" s="228"/>
      <c r="Y197" s="13"/>
      <c r="Z197" s="13"/>
      <c r="AA197" s="13"/>
      <c r="AB197" s="13"/>
      <c r="AC197" s="13"/>
      <c r="AD197" s="13"/>
      <c r="AE197" s="13"/>
      <c r="AT197" s="229" t="s">
        <v>143</v>
      </c>
      <c r="AU197" s="229" t="s">
        <v>86</v>
      </c>
      <c r="AV197" s="13" t="s">
        <v>86</v>
      </c>
      <c r="AW197" s="13" t="s">
        <v>4</v>
      </c>
      <c r="AX197" s="13" t="s">
        <v>81</v>
      </c>
      <c r="AY197" s="229" t="s">
        <v>133</v>
      </c>
    </row>
    <row r="198" spans="1:63" s="12" customFormat="1" ht="22.8" customHeight="1">
      <c r="A198" s="12"/>
      <c r="B198" s="187"/>
      <c r="C198" s="188"/>
      <c r="D198" s="189" t="s">
        <v>75</v>
      </c>
      <c r="E198" s="202" t="s">
        <v>86</v>
      </c>
      <c r="F198" s="202" t="s">
        <v>422</v>
      </c>
      <c r="G198" s="188"/>
      <c r="H198" s="188"/>
      <c r="I198" s="191"/>
      <c r="J198" s="191"/>
      <c r="K198" s="203">
        <f>BK198</f>
        <v>0</v>
      </c>
      <c r="L198" s="188"/>
      <c r="M198" s="193"/>
      <c r="N198" s="194"/>
      <c r="O198" s="195"/>
      <c r="P198" s="195"/>
      <c r="Q198" s="196">
        <f>SUM(Q199:Q204)</f>
        <v>0</v>
      </c>
      <c r="R198" s="196">
        <f>SUM(R199:R204)</f>
        <v>0</v>
      </c>
      <c r="S198" s="195"/>
      <c r="T198" s="197">
        <f>SUM(T199:T204)</f>
        <v>0</v>
      </c>
      <c r="U198" s="195"/>
      <c r="V198" s="197">
        <f>SUM(V199:V204)</f>
        <v>52.122</v>
      </c>
      <c r="W198" s="195"/>
      <c r="X198" s="198">
        <f>SUM(X199:X204)</f>
        <v>0</v>
      </c>
      <c r="Y198" s="12"/>
      <c r="Z198" s="12"/>
      <c r="AA198" s="12"/>
      <c r="AB198" s="12"/>
      <c r="AC198" s="12"/>
      <c r="AD198" s="12"/>
      <c r="AE198" s="12"/>
      <c r="AR198" s="199" t="s">
        <v>81</v>
      </c>
      <c r="AT198" s="200" t="s">
        <v>75</v>
      </c>
      <c r="AU198" s="200" t="s">
        <v>81</v>
      </c>
      <c r="AY198" s="199" t="s">
        <v>133</v>
      </c>
      <c r="BK198" s="201">
        <f>SUM(BK199:BK204)</f>
        <v>0</v>
      </c>
    </row>
    <row r="199" spans="1:65" s="2" customFormat="1" ht="62.7" customHeight="1">
      <c r="A199" s="38"/>
      <c r="B199" s="39"/>
      <c r="C199" s="204" t="s">
        <v>423</v>
      </c>
      <c r="D199" s="204" t="s">
        <v>136</v>
      </c>
      <c r="E199" s="205" t="s">
        <v>424</v>
      </c>
      <c r="F199" s="206" t="s">
        <v>425</v>
      </c>
      <c r="G199" s="207" t="s">
        <v>330</v>
      </c>
      <c r="H199" s="208">
        <v>255</v>
      </c>
      <c r="I199" s="209"/>
      <c r="J199" s="209"/>
      <c r="K199" s="210">
        <f>ROUND(P199*H199,2)</f>
        <v>0</v>
      </c>
      <c r="L199" s="206" t="s">
        <v>243</v>
      </c>
      <c r="M199" s="44"/>
      <c r="N199" s="211" t="s">
        <v>20</v>
      </c>
      <c r="O199" s="212" t="s">
        <v>45</v>
      </c>
      <c r="P199" s="213">
        <f>I199+J199</f>
        <v>0</v>
      </c>
      <c r="Q199" s="213">
        <f>ROUND(I199*H199,2)</f>
        <v>0</v>
      </c>
      <c r="R199" s="213">
        <f>ROUND(J199*H199,2)</f>
        <v>0</v>
      </c>
      <c r="S199" s="84"/>
      <c r="T199" s="214">
        <f>S199*H199</f>
        <v>0</v>
      </c>
      <c r="U199" s="214">
        <v>0.2044</v>
      </c>
      <c r="V199" s="214">
        <f>U199*H199</f>
        <v>52.122</v>
      </c>
      <c r="W199" s="214">
        <v>0</v>
      </c>
      <c r="X199" s="215">
        <f>W199*H199</f>
        <v>0</v>
      </c>
      <c r="Y199" s="38"/>
      <c r="Z199" s="38"/>
      <c r="AA199" s="38"/>
      <c r="AB199" s="38"/>
      <c r="AC199" s="38"/>
      <c r="AD199" s="38"/>
      <c r="AE199" s="38"/>
      <c r="AR199" s="216" t="s">
        <v>153</v>
      </c>
      <c r="AT199" s="216" t="s">
        <v>136</v>
      </c>
      <c r="AU199" s="216" t="s">
        <v>86</v>
      </c>
      <c r="AY199" s="17" t="s">
        <v>133</v>
      </c>
      <c r="BE199" s="217">
        <f>IF(O199="základní",K199,0)</f>
        <v>0</v>
      </c>
      <c r="BF199" s="217">
        <f>IF(O199="snížená",K199,0)</f>
        <v>0</v>
      </c>
      <c r="BG199" s="217">
        <f>IF(O199="zákl. přenesená",K199,0)</f>
        <v>0</v>
      </c>
      <c r="BH199" s="217">
        <f>IF(O199="sníž. přenesená",K199,0)</f>
        <v>0</v>
      </c>
      <c r="BI199" s="217">
        <f>IF(O199="nulová",K199,0)</f>
        <v>0</v>
      </c>
      <c r="BJ199" s="17" t="s">
        <v>81</v>
      </c>
      <c r="BK199" s="217">
        <f>ROUND(P199*H199,2)</f>
        <v>0</v>
      </c>
      <c r="BL199" s="17" t="s">
        <v>153</v>
      </c>
      <c r="BM199" s="216" t="s">
        <v>426</v>
      </c>
    </row>
    <row r="200" spans="1:47" s="2" customFormat="1" ht="12">
      <c r="A200" s="38"/>
      <c r="B200" s="39"/>
      <c r="C200" s="40"/>
      <c r="D200" s="230" t="s">
        <v>169</v>
      </c>
      <c r="E200" s="40"/>
      <c r="F200" s="231" t="s">
        <v>427</v>
      </c>
      <c r="G200" s="40"/>
      <c r="H200" s="40"/>
      <c r="I200" s="232"/>
      <c r="J200" s="232"/>
      <c r="K200" s="40"/>
      <c r="L200" s="40"/>
      <c r="M200" s="44"/>
      <c r="N200" s="233"/>
      <c r="O200" s="234"/>
      <c r="P200" s="84"/>
      <c r="Q200" s="84"/>
      <c r="R200" s="84"/>
      <c r="S200" s="84"/>
      <c r="T200" s="84"/>
      <c r="U200" s="84"/>
      <c r="V200" s="84"/>
      <c r="W200" s="84"/>
      <c r="X200" s="85"/>
      <c r="Y200" s="38"/>
      <c r="Z200" s="38"/>
      <c r="AA200" s="38"/>
      <c r="AB200" s="38"/>
      <c r="AC200" s="38"/>
      <c r="AD200" s="38"/>
      <c r="AE200" s="38"/>
      <c r="AT200" s="17" t="s">
        <v>169</v>
      </c>
      <c r="AU200" s="17" t="s">
        <v>86</v>
      </c>
    </row>
    <row r="201" spans="1:51" s="13" customFormat="1" ht="12">
      <c r="A201" s="13"/>
      <c r="B201" s="218"/>
      <c r="C201" s="219"/>
      <c r="D201" s="220" t="s">
        <v>143</v>
      </c>
      <c r="E201" s="221" t="s">
        <v>20</v>
      </c>
      <c r="F201" s="222" t="s">
        <v>428</v>
      </c>
      <c r="G201" s="219"/>
      <c r="H201" s="223">
        <v>255</v>
      </c>
      <c r="I201" s="224"/>
      <c r="J201" s="224"/>
      <c r="K201" s="219"/>
      <c r="L201" s="219"/>
      <c r="M201" s="225"/>
      <c r="N201" s="226"/>
      <c r="O201" s="227"/>
      <c r="P201" s="227"/>
      <c r="Q201" s="227"/>
      <c r="R201" s="227"/>
      <c r="S201" s="227"/>
      <c r="T201" s="227"/>
      <c r="U201" s="227"/>
      <c r="V201" s="227"/>
      <c r="W201" s="227"/>
      <c r="X201" s="228"/>
      <c r="Y201" s="13"/>
      <c r="Z201" s="13"/>
      <c r="AA201" s="13"/>
      <c r="AB201" s="13"/>
      <c r="AC201" s="13"/>
      <c r="AD201" s="13"/>
      <c r="AE201" s="13"/>
      <c r="AT201" s="229" t="s">
        <v>143</v>
      </c>
      <c r="AU201" s="229" t="s">
        <v>86</v>
      </c>
      <c r="AV201" s="13" t="s">
        <v>86</v>
      </c>
      <c r="AW201" s="13" t="s">
        <v>5</v>
      </c>
      <c r="AX201" s="13" t="s">
        <v>81</v>
      </c>
      <c r="AY201" s="229" t="s">
        <v>133</v>
      </c>
    </row>
    <row r="202" spans="1:65" s="2" customFormat="1" ht="24.15" customHeight="1">
      <c r="A202" s="38"/>
      <c r="B202" s="39"/>
      <c r="C202" s="204" t="s">
        <v>429</v>
      </c>
      <c r="D202" s="204" t="s">
        <v>136</v>
      </c>
      <c r="E202" s="205" t="s">
        <v>430</v>
      </c>
      <c r="F202" s="206" t="s">
        <v>431</v>
      </c>
      <c r="G202" s="207" t="s">
        <v>296</v>
      </c>
      <c r="H202" s="208">
        <v>12</v>
      </c>
      <c r="I202" s="209"/>
      <c r="J202" s="209"/>
      <c r="K202" s="210">
        <f>ROUND(P202*H202,2)</f>
        <v>0</v>
      </c>
      <c r="L202" s="206" t="s">
        <v>243</v>
      </c>
      <c r="M202" s="44"/>
      <c r="N202" s="211" t="s">
        <v>20</v>
      </c>
      <c r="O202" s="212" t="s">
        <v>45</v>
      </c>
      <c r="P202" s="213">
        <f>I202+J202</f>
        <v>0</v>
      </c>
      <c r="Q202" s="213">
        <f>ROUND(I202*H202,2)</f>
        <v>0</v>
      </c>
      <c r="R202" s="213">
        <f>ROUND(J202*H202,2)</f>
        <v>0</v>
      </c>
      <c r="S202" s="84"/>
      <c r="T202" s="214">
        <f>S202*H202</f>
        <v>0</v>
      </c>
      <c r="U202" s="214">
        <v>0</v>
      </c>
      <c r="V202" s="214">
        <f>U202*H202</f>
        <v>0</v>
      </c>
      <c r="W202" s="214">
        <v>0</v>
      </c>
      <c r="X202" s="215">
        <f>W202*H202</f>
        <v>0</v>
      </c>
      <c r="Y202" s="38"/>
      <c r="Z202" s="38"/>
      <c r="AA202" s="38"/>
      <c r="AB202" s="38"/>
      <c r="AC202" s="38"/>
      <c r="AD202" s="38"/>
      <c r="AE202" s="38"/>
      <c r="AR202" s="216" t="s">
        <v>153</v>
      </c>
      <c r="AT202" s="216" t="s">
        <v>136</v>
      </c>
      <c r="AU202" s="216" t="s">
        <v>86</v>
      </c>
      <c r="AY202" s="17" t="s">
        <v>133</v>
      </c>
      <c r="BE202" s="217">
        <f>IF(O202="základní",K202,0)</f>
        <v>0</v>
      </c>
      <c r="BF202" s="217">
        <f>IF(O202="snížená",K202,0)</f>
        <v>0</v>
      </c>
      <c r="BG202" s="217">
        <f>IF(O202="zákl. přenesená",K202,0)</f>
        <v>0</v>
      </c>
      <c r="BH202" s="217">
        <f>IF(O202="sníž. přenesená",K202,0)</f>
        <v>0</v>
      </c>
      <c r="BI202" s="217">
        <f>IF(O202="nulová",K202,0)</f>
        <v>0</v>
      </c>
      <c r="BJ202" s="17" t="s">
        <v>81</v>
      </c>
      <c r="BK202" s="217">
        <f>ROUND(P202*H202,2)</f>
        <v>0</v>
      </c>
      <c r="BL202" s="17" t="s">
        <v>153</v>
      </c>
      <c r="BM202" s="216" t="s">
        <v>432</v>
      </c>
    </row>
    <row r="203" spans="1:47" s="2" customFormat="1" ht="12">
      <c r="A203" s="38"/>
      <c r="B203" s="39"/>
      <c r="C203" s="40"/>
      <c r="D203" s="230" t="s">
        <v>169</v>
      </c>
      <c r="E203" s="40"/>
      <c r="F203" s="231" t="s">
        <v>433</v>
      </c>
      <c r="G203" s="40"/>
      <c r="H203" s="40"/>
      <c r="I203" s="232"/>
      <c r="J203" s="232"/>
      <c r="K203" s="40"/>
      <c r="L203" s="40"/>
      <c r="M203" s="44"/>
      <c r="N203" s="233"/>
      <c r="O203" s="234"/>
      <c r="P203" s="84"/>
      <c r="Q203" s="84"/>
      <c r="R203" s="84"/>
      <c r="S203" s="84"/>
      <c r="T203" s="84"/>
      <c r="U203" s="84"/>
      <c r="V203" s="84"/>
      <c r="W203" s="84"/>
      <c r="X203" s="85"/>
      <c r="Y203" s="38"/>
      <c r="Z203" s="38"/>
      <c r="AA203" s="38"/>
      <c r="AB203" s="38"/>
      <c r="AC203" s="38"/>
      <c r="AD203" s="38"/>
      <c r="AE203" s="38"/>
      <c r="AT203" s="17" t="s">
        <v>169</v>
      </c>
      <c r="AU203" s="17" t="s">
        <v>86</v>
      </c>
    </row>
    <row r="204" spans="1:51" s="13" customFormat="1" ht="12">
      <c r="A204" s="13"/>
      <c r="B204" s="218"/>
      <c r="C204" s="219"/>
      <c r="D204" s="220" t="s">
        <v>143</v>
      </c>
      <c r="E204" s="221" t="s">
        <v>20</v>
      </c>
      <c r="F204" s="222" t="s">
        <v>434</v>
      </c>
      <c r="G204" s="219"/>
      <c r="H204" s="223">
        <v>12</v>
      </c>
      <c r="I204" s="224"/>
      <c r="J204" s="224"/>
      <c r="K204" s="219"/>
      <c r="L204" s="219"/>
      <c r="M204" s="225"/>
      <c r="N204" s="226"/>
      <c r="O204" s="227"/>
      <c r="P204" s="227"/>
      <c r="Q204" s="227"/>
      <c r="R204" s="227"/>
      <c r="S204" s="227"/>
      <c r="T204" s="227"/>
      <c r="U204" s="227"/>
      <c r="V204" s="227"/>
      <c r="W204" s="227"/>
      <c r="X204" s="228"/>
      <c r="Y204" s="13"/>
      <c r="Z204" s="13"/>
      <c r="AA204" s="13"/>
      <c r="AB204" s="13"/>
      <c r="AC204" s="13"/>
      <c r="AD204" s="13"/>
      <c r="AE204" s="13"/>
      <c r="AT204" s="229" t="s">
        <v>143</v>
      </c>
      <c r="AU204" s="229" t="s">
        <v>86</v>
      </c>
      <c r="AV204" s="13" t="s">
        <v>86</v>
      </c>
      <c r="AW204" s="13" t="s">
        <v>5</v>
      </c>
      <c r="AX204" s="13" t="s">
        <v>81</v>
      </c>
      <c r="AY204" s="229" t="s">
        <v>133</v>
      </c>
    </row>
    <row r="205" spans="1:63" s="12" customFormat="1" ht="22.8" customHeight="1">
      <c r="A205" s="12"/>
      <c r="B205" s="187"/>
      <c r="C205" s="188"/>
      <c r="D205" s="189" t="s">
        <v>75</v>
      </c>
      <c r="E205" s="202" t="s">
        <v>149</v>
      </c>
      <c r="F205" s="202" t="s">
        <v>435</v>
      </c>
      <c r="G205" s="188"/>
      <c r="H205" s="188"/>
      <c r="I205" s="191"/>
      <c r="J205" s="191"/>
      <c r="K205" s="203">
        <f>BK205</f>
        <v>0</v>
      </c>
      <c r="L205" s="188"/>
      <c r="M205" s="193"/>
      <c r="N205" s="194"/>
      <c r="O205" s="195"/>
      <c r="P205" s="195"/>
      <c r="Q205" s="196">
        <f>SUM(Q206:Q226)</f>
        <v>0</v>
      </c>
      <c r="R205" s="196">
        <f>SUM(R206:R226)</f>
        <v>0</v>
      </c>
      <c r="S205" s="195"/>
      <c r="T205" s="197">
        <f>SUM(T206:T226)</f>
        <v>0</v>
      </c>
      <c r="U205" s="195"/>
      <c r="V205" s="197">
        <f>SUM(V206:V226)</f>
        <v>32.576191385208006</v>
      </c>
      <c r="W205" s="195"/>
      <c r="X205" s="198">
        <f>SUM(X206:X226)</f>
        <v>0</v>
      </c>
      <c r="Y205" s="12"/>
      <c r="Z205" s="12"/>
      <c r="AA205" s="12"/>
      <c r="AB205" s="12"/>
      <c r="AC205" s="12"/>
      <c r="AD205" s="12"/>
      <c r="AE205" s="12"/>
      <c r="AR205" s="199" t="s">
        <v>81</v>
      </c>
      <c r="AT205" s="200" t="s">
        <v>75</v>
      </c>
      <c r="AU205" s="200" t="s">
        <v>81</v>
      </c>
      <c r="AY205" s="199" t="s">
        <v>133</v>
      </c>
      <c r="BK205" s="201">
        <f>SUM(BK206:BK226)</f>
        <v>0</v>
      </c>
    </row>
    <row r="206" spans="1:65" s="2" customFormat="1" ht="24.15" customHeight="1">
      <c r="A206" s="38"/>
      <c r="B206" s="39"/>
      <c r="C206" s="204" t="s">
        <v>436</v>
      </c>
      <c r="D206" s="204" t="s">
        <v>136</v>
      </c>
      <c r="E206" s="205" t="s">
        <v>437</v>
      </c>
      <c r="F206" s="206" t="s">
        <v>438</v>
      </c>
      <c r="G206" s="207" t="s">
        <v>242</v>
      </c>
      <c r="H206" s="208">
        <v>6</v>
      </c>
      <c r="I206" s="209"/>
      <c r="J206" s="209"/>
      <c r="K206" s="210">
        <f>ROUND(P206*H206,2)</f>
        <v>0</v>
      </c>
      <c r="L206" s="206" t="s">
        <v>243</v>
      </c>
      <c r="M206" s="44"/>
      <c r="N206" s="211" t="s">
        <v>20</v>
      </c>
      <c r="O206" s="212" t="s">
        <v>45</v>
      </c>
      <c r="P206" s="213">
        <f>I206+J206</f>
        <v>0</v>
      </c>
      <c r="Q206" s="213">
        <f>ROUND(I206*H206,2)</f>
        <v>0</v>
      </c>
      <c r="R206" s="213">
        <f>ROUND(J206*H206,2)</f>
        <v>0</v>
      </c>
      <c r="S206" s="84"/>
      <c r="T206" s="214">
        <f>S206*H206</f>
        <v>0</v>
      </c>
      <c r="U206" s="214">
        <v>0.20716</v>
      </c>
      <c r="V206" s="214">
        <f>U206*H206</f>
        <v>1.24296</v>
      </c>
      <c r="W206" s="214">
        <v>0</v>
      </c>
      <c r="X206" s="215">
        <f>W206*H206</f>
        <v>0</v>
      </c>
      <c r="Y206" s="38"/>
      <c r="Z206" s="38"/>
      <c r="AA206" s="38"/>
      <c r="AB206" s="38"/>
      <c r="AC206" s="38"/>
      <c r="AD206" s="38"/>
      <c r="AE206" s="38"/>
      <c r="AR206" s="216" t="s">
        <v>153</v>
      </c>
      <c r="AT206" s="216" t="s">
        <v>136</v>
      </c>
      <c r="AU206" s="216" t="s">
        <v>86</v>
      </c>
      <c r="AY206" s="17" t="s">
        <v>133</v>
      </c>
      <c r="BE206" s="217">
        <f>IF(O206="základní",K206,0)</f>
        <v>0</v>
      </c>
      <c r="BF206" s="217">
        <f>IF(O206="snížená",K206,0)</f>
        <v>0</v>
      </c>
      <c r="BG206" s="217">
        <f>IF(O206="zákl. přenesená",K206,0)</f>
        <v>0</v>
      </c>
      <c r="BH206" s="217">
        <f>IF(O206="sníž. přenesená",K206,0)</f>
        <v>0</v>
      </c>
      <c r="BI206" s="217">
        <f>IF(O206="nulová",K206,0)</f>
        <v>0</v>
      </c>
      <c r="BJ206" s="17" t="s">
        <v>81</v>
      </c>
      <c r="BK206" s="217">
        <f>ROUND(P206*H206,2)</f>
        <v>0</v>
      </c>
      <c r="BL206" s="17" t="s">
        <v>153</v>
      </c>
      <c r="BM206" s="216" t="s">
        <v>439</v>
      </c>
    </row>
    <row r="207" spans="1:47" s="2" customFormat="1" ht="12">
      <c r="A207" s="38"/>
      <c r="B207" s="39"/>
      <c r="C207" s="40"/>
      <c r="D207" s="230" t="s">
        <v>169</v>
      </c>
      <c r="E207" s="40"/>
      <c r="F207" s="231" t="s">
        <v>440</v>
      </c>
      <c r="G207" s="40"/>
      <c r="H207" s="40"/>
      <c r="I207" s="232"/>
      <c r="J207" s="232"/>
      <c r="K207" s="40"/>
      <c r="L207" s="40"/>
      <c r="M207" s="44"/>
      <c r="N207" s="233"/>
      <c r="O207" s="234"/>
      <c r="P207" s="84"/>
      <c r="Q207" s="84"/>
      <c r="R207" s="84"/>
      <c r="S207" s="84"/>
      <c r="T207" s="84"/>
      <c r="U207" s="84"/>
      <c r="V207" s="84"/>
      <c r="W207" s="84"/>
      <c r="X207" s="85"/>
      <c r="Y207" s="38"/>
      <c r="Z207" s="38"/>
      <c r="AA207" s="38"/>
      <c r="AB207" s="38"/>
      <c r="AC207" s="38"/>
      <c r="AD207" s="38"/>
      <c r="AE207" s="38"/>
      <c r="AT207" s="17" t="s">
        <v>169</v>
      </c>
      <c r="AU207" s="17" t="s">
        <v>86</v>
      </c>
    </row>
    <row r="208" spans="1:51" s="13" customFormat="1" ht="12">
      <c r="A208" s="13"/>
      <c r="B208" s="218"/>
      <c r="C208" s="219"/>
      <c r="D208" s="220" t="s">
        <v>143</v>
      </c>
      <c r="E208" s="221" t="s">
        <v>20</v>
      </c>
      <c r="F208" s="222" t="s">
        <v>441</v>
      </c>
      <c r="G208" s="219"/>
      <c r="H208" s="223">
        <v>6</v>
      </c>
      <c r="I208" s="224"/>
      <c r="J208" s="224"/>
      <c r="K208" s="219"/>
      <c r="L208" s="219"/>
      <c r="M208" s="225"/>
      <c r="N208" s="226"/>
      <c r="O208" s="227"/>
      <c r="P208" s="227"/>
      <c r="Q208" s="227"/>
      <c r="R208" s="227"/>
      <c r="S208" s="227"/>
      <c r="T208" s="227"/>
      <c r="U208" s="227"/>
      <c r="V208" s="227"/>
      <c r="W208" s="227"/>
      <c r="X208" s="228"/>
      <c r="Y208" s="13"/>
      <c r="Z208" s="13"/>
      <c r="AA208" s="13"/>
      <c r="AB208" s="13"/>
      <c r="AC208" s="13"/>
      <c r="AD208" s="13"/>
      <c r="AE208" s="13"/>
      <c r="AT208" s="229" t="s">
        <v>143</v>
      </c>
      <c r="AU208" s="229" t="s">
        <v>86</v>
      </c>
      <c r="AV208" s="13" t="s">
        <v>86</v>
      </c>
      <c r="AW208" s="13" t="s">
        <v>5</v>
      </c>
      <c r="AX208" s="13" t="s">
        <v>81</v>
      </c>
      <c r="AY208" s="229" t="s">
        <v>133</v>
      </c>
    </row>
    <row r="209" spans="1:65" s="2" customFormat="1" ht="16.5" customHeight="1">
      <c r="A209" s="38"/>
      <c r="B209" s="39"/>
      <c r="C209" s="253" t="s">
        <v>442</v>
      </c>
      <c r="D209" s="253" t="s">
        <v>400</v>
      </c>
      <c r="E209" s="254" t="s">
        <v>443</v>
      </c>
      <c r="F209" s="255" t="s">
        <v>444</v>
      </c>
      <c r="G209" s="256" t="s">
        <v>242</v>
      </c>
      <c r="H209" s="257">
        <v>6</v>
      </c>
      <c r="I209" s="258"/>
      <c r="J209" s="259"/>
      <c r="K209" s="260">
        <f>ROUND(P209*H209,2)</f>
        <v>0</v>
      </c>
      <c r="L209" s="255" t="s">
        <v>20</v>
      </c>
      <c r="M209" s="261"/>
      <c r="N209" s="262" t="s">
        <v>20</v>
      </c>
      <c r="O209" s="212" t="s">
        <v>45</v>
      </c>
      <c r="P209" s="213">
        <f>I209+J209</f>
        <v>0</v>
      </c>
      <c r="Q209" s="213">
        <f>ROUND(I209*H209,2)</f>
        <v>0</v>
      </c>
      <c r="R209" s="213">
        <f>ROUND(J209*H209,2)</f>
        <v>0</v>
      </c>
      <c r="S209" s="84"/>
      <c r="T209" s="214">
        <f>S209*H209</f>
        <v>0</v>
      </c>
      <c r="U209" s="214">
        <v>5.15</v>
      </c>
      <c r="V209" s="214">
        <f>U209*H209</f>
        <v>30.900000000000002</v>
      </c>
      <c r="W209" s="214">
        <v>0</v>
      </c>
      <c r="X209" s="215">
        <f>W209*H209</f>
        <v>0</v>
      </c>
      <c r="Y209" s="38"/>
      <c r="Z209" s="38"/>
      <c r="AA209" s="38"/>
      <c r="AB209" s="38"/>
      <c r="AC209" s="38"/>
      <c r="AD209" s="38"/>
      <c r="AE209" s="38"/>
      <c r="AR209" s="216" t="s">
        <v>175</v>
      </c>
      <c r="AT209" s="216" t="s">
        <v>400</v>
      </c>
      <c r="AU209" s="216" t="s">
        <v>86</v>
      </c>
      <c r="AY209" s="17" t="s">
        <v>133</v>
      </c>
      <c r="BE209" s="217">
        <f>IF(O209="základní",K209,0)</f>
        <v>0</v>
      </c>
      <c r="BF209" s="217">
        <f>IF(O209="snížená",K209,0)</f>
        <v>0</v>
      </c>
      <c r="BG209" s="217">
        <f>IF(O209="zákl. přenesená",K209,0)</f>
        <v>0</v>
      </c>
      <c r="BH209" s="217">
        <f>IF(O209="sníž. přenesená",K209,0)</f>
        <v>0</v>
      </c>
      <c r="BI209" s="217">
        <f>IF(O209="nulová",K209,0)</f>
        <v>0</v>
      </c>
      <c r="BJ209" s="17" t="s">
        <v>81</v>
      </c>
      <c r="BK209" s="217">
        <f>ROUND(P209*H209,2)</f>
        <v>0</v>
      </c>
      <c r="BL209" s="17" t="s">
        <v>153</v>
      </c>
      <c r="BM209" s="216" t="s">
        <v>445</v>
      </c>
    </row>
    <row r="210" spans="1:47" s="2" customFormat="1" ht="12">
      <c r="A210" s="38"/>
      <c r="B210" s="39"/>
      <c r="C210" s="40"/>
      <c r="D210" s="220" t="s">
        <v>173</v>
      </c>
      <c r="E210" s="40"/>
      <c r="F210" s="235" t="s">
        <v>446</v>
      </c>
      <c r="G210" s="40"/>
      <c r="H210" s="40"/>
      <c r="I210" s="232"/>
      <c r="J210" s="232"/>
      <c r="K210" s="40"/>
      <c r="L210" s="40"/>
      <c r="M210" s="44"/>
      <c r="N210" s="233"/>
      <c r="O210" s="234"/>
      <c r="P210" s="84"/>
      <c r="Q210" s="84"/>
      <c r="R210" s="84"/>
      <c r="S210" s="84"/>
      <c r="T210" s="84"/>
      <c r="U210" s="84"/>
      <c r="V210" s="84"/>
      <c r="W210" s="84"/>
      <c r="X210" s="85"/>
      <c r="Y210" s="38"/>
      <c r="Z210" s="38"/>
      <c r="AA210" s="38"/>
      <c r="AB210" s="38"/>
      <c r="AC210" s="38"/>
      <c r="AD210" s="38"/>
      <c r="AE210" s="38"/>
      <c r="AT210" s="17" t="s">
        <v>173</v>
      </c>
      <c r="AU210" s="17" t="s">
        <v>86</v>
      </c>
    </row>
    <row r="211" spans="1:51" s="13" customFormat="1" ht="12">
      <c r="A211" s="13"/>
      <c r="B211" s="218"/>
      <c r="C211" s="219"/>
      <c r="D211" s="220" t="s">
        <v>143</v>
      </c>
      <c r="E211" s="221" t="s">
        <v>20</v>
      </c>
      <c r="F211" s="222" t="s">
        <v>441</v>
      </c>
      <c r="G211" s="219"/>
      <c r="H211" s="223">
        <v>6</v>
      </c>
      <c r="I211" s="224"/>
      <c r="J211" s="224"/>
      <c r="K211" s="219"/>
      <c r="L211" s="219"/>
      <c r="M211" s="225"/>
      <c r="N211" s="226"/>
      <c r="O211" s="227"/>
      <c r="P211" s="227"/>
      <c r="Q211" s="227"/>
      <c r="R211" s="227"/>
      <c r="S211" s="227"/>
      <c r="T211" s="227"/>
      <c r="U211" s="227"/>
      <c r="V211" s="227"/>
      <c r="W211" s="227"/>
      <c r="X211" s="228"/>
      <c r="Y211" s="13"/>
      <c r="Z211" s="13"/>
      <c r="AA211" s="13"/>
      <c r="AB211" s="13"/>
      <c r="AC211" s="13"/>
      <c r="AD211" s="13"/>
      <c r="AE211" s="13"/>
      <c r="AT211" s="229" t="s">
        <v>143</v>
      </c>
      <c r="AU211" s="229" t="s">
        <v>86</v>
      </c>
      <c r="AV211" s="13" t="s">
        <v>86</v>
      </c>
      <c r="AW211" s="13" t="s">
        <v>5</v>
      </c>
      <c r="AX211" s="13" t="s">
        <v>81</v>
      </c>
      <c r="AY211" s="229" t="s">
        <v>133</v>
      </c>
    </row>
    <row r="212" spans="1:65" s="2" customFormat="1" ht="24.15" customHeight="1">
      <c r="A212" s="38"/>
      <c r="B212" s="39"/>
      <c r="C212" s="204" t="s">
        <v>447</v>
      </c>
      <c r="D212" s="204" t="s">
        <v>136</v>
      </c>
      <c r="E212" s="205" t="s">
        <v>448</v>
      </c>
      <c r="F212" s="206" t="s">
        <v>449</v>
      </c>
      <c r="G212" s="207" t="s">
        <v>296</v>
      </c>
      <c r="H212" s="208">
        <v>1.62</v>
      </c>
      <c r="I212" s="209"/>
      <c r="J212" s="209"/>
      <c r="K212" s="210">
        <f>ROUND(P212*H212,2)</f>
        <v>0</v>
      </c>
      <c r="L212" s="206" t="s">
        <v>243</v>
      </c>
      <c r="M212" s="44"/>
      <c r="N212" s="211" t="s">
        <v>20</v>
      </c>
      <c r="O212" s="212" t="s">
        <v>45</v>
      </c>
      <c r="P212" s="213">
        <f>I212+J212</f>
        <v>0</v>
      </c>
      <c r="Q212" s="213">
        <f>ROUND(I212*H212,2)</f>
        <v>0</v>
      </c>
      <c r="R212" s="213">
        <f>ROUND(J212*H212,2)</f>
        <v>0</v>
      </c>
      <c r="S212" s="84"/>
      <c r="T212" s="214">
        <f>S212*H212</f>
        <v>0</v>
      </c>
      <c r="U212" s="214">
        <v>0</v>
      </c>
      <c r="V212" s="214">
        <f>U212*H212</f>
        <v>0</v>
      </c>
      <c r="W212" s="214">
        <v>0</v>
      </c>
      <c r="X212" s="215">
        <f>W212*H212</f>
        <v>0</v>
      </c>
      <c r="Y212" s="38"/>
      <c r="Z212" s="38"/>
      <c r="AA212" s="38"/>
      <c r="AB212" s="38"/>
      <c r="AC212" s="38"/>
      <c r="AD212" s="38"/>
      <c r="AE212" s="38"/>
      <c r="AR212" s="216" t="s">
        <v>153</v>
      </c>
      <c r="AT212" s="216" t="s">
        <v>136</v>
      </c>
      <c r="AU212" s="216" t="s">
        <v>86</v>
      </c>
      <c r="AY212" s="17" t="s">
        <v>133</v>
      </c>
      <c r="BE212" s="217">
        <f>IF(O212="základní",K212,0)</f>
        <v>0</v>
      </c>
      <c r="BF212" s="217">
        <f>IF(O212="snížená",K212,0)</f>
        <v>0</v>
      </c>
      <c r="BG212" s="217">
        <f>IF(O212="zákl. přenesená",K212,0)</f>
        <v>0</v>
      </c>
      <c r="BH212" s="217">
        <f>IF(O212="sníž. přenesená",K212,0)</f>
        <v>0</v>
      </c>
      <c r="BI212" s="217">
        <f>IF(O212="nulová",K212,0)</f>
        <v>0</v>
      </c>
      <c r="BJ212" s="17" t="s">
        <v>81</v>
      </c>
      <c r="BK212" s="217">
        <f>ROUND(P212*H212,2)</f>
        <v>0</v>
      </c>
      <c r="BL212" s="17" t="s">
        <v>153</v>
      </c>
      <c r="BM212" s="216" t="s">
        <v>450</v>
      </c>
    </row>
    <row r="213" spans="1:47" s="2" customFormat="1" ht="12">
      <c r="A213" s="38"/>
      <c r="B213" s="39"/>
      <c r="C213" s="40"/>
      <c r="D213" s="230" t="s">
        <v>169</v>
      </c>
      <c r="E213" s="40"/>
      <c r="F213" s="231" t="s">
        <v>451</v>
      </c>
      <c r="G213" s="40"/>
      <c r="H213" s="40"/>
      <c r="I213" s="232"/>
      <c r="J213" s="232"/>
      <c r="K213" s="40"/>
      <c r="L213" s="40"/>
      <c r="M213" s="44"/>
      <c r="N213" s="233"/>
      <c r="O213" s="234"/>
      <c r="P213" s="84"/>
      <c r="Q213" s="84"/>
      <c r="R213" s="84"/>
      <c r="S213" s="84"/>
      <c r="T213" s="84"/>
      <c r="U213" s="84"/>
      <c r="V213" s="84"/>
      <c r="W213" s="84"/>
      <c r="X213" s="85"/>
      <c r="Y213" s="38"/>
      <c r="Z213" s="38"/>
      <c r="AA213" s="38"/>
      <c r="AB213" s="38"/>
      <c r="AC213" s="38"/>
      <c r="AD213" s="38"/>
      <c r="AE213" s="38"/>
      <c r="AT213" s="17" t="s">
        <v>169</v>
      </c>
      <c r="AU213" s="17" t="s">
        <v>86</v>
      </c>
    </row>
    <row r="214" spans="1:47" s="2" customFormat="1" ht="12">
      <c r="A214" s="38"/>
      <c r="B214" s="39"/>
      <c r="C214" s="40"/>
      <c r="D214" s="220" t="s">
        <v>171</v>
      </c>
      <c r="E214" s="40"/>
      <c r="F214" s="235" t="s">
        <v>452</v>
      </c>
      <c r="G214" s="40"/>
      <c r="H214" s="40"/>
      <c r="I214" s="232"/>
      <c r="J214" s="232"/>
      <c r="K214" s="40"/>
      <c r="L214" s="40"/>
      <c r="M214" s="44"/>
      <c r="N214" s="233"/>
      <c r="O214" s="234"/>
      <c r="P214" s="84"/>
      <c r="Q214" s="84"/>
      <c r="R214" s="84"/>
      <c r="S214" s="84"/>
      <c r="T214" s="84"/>
      <c r="U214" s="84"/>
      <c r="V214" s="84"/>
      <c r="W214" s="84"/>
      <c r="X214" s="85"/>
      <c r="Y214" s="38"/>
      <c r="Z214" s="38"/>
      <c r="AA214" s="38"/>
      <c r="AB214" s="38"/>
      <c r="AC214" s="38"/>
      <c r="AD214" s="38"/>
      <c r="AE214" s="38"/>
      <c r="AT214" s="17" t="s">
        <v>171</v>
      </c>
      <c r="AU214" s="17" t="s">
        <v>86</v>
      </c>
    </row>
    <row r="215" spans="1:51" s="13" customFormat="1" ht="12">
      <c r="A215" s="13"/>
      <c r="B215" s="218"/>
      <c r="C215" s="219"/>
      <c r="D215" s="220" t="s">
        <v>143</v>
      </c>
      <c r="E215" s="221" t="s">
        <v>20</v>
      </c>
      <c r="F215" s="222" t="s">
        <v>453</v>
      </c>
      <c r="G215" s="219"/>
      <c r="H215" s="223">
        <v>1.62</v>
      </c>
      <c r="I215" s="224"/>
      <c r="J215" s="224"/>
      <c r="K215" s="219"/>
      <c r="L215" s="219"/>
      <c r="M215" s="225"/>
      <c r="N215" s="226"/>
      <c r="O215" s="227"/>
      <c r="P215" s="227"/>
      <c r="Q215" s="227"/>
      <c r="R215" s="227"/>
      <c r="S215" s="227"/>
      <c r="T215" s="227"/>
      <c r="U215" s="227"/>
      <c r="V215" s="227"/>
      <c r="W215" s="227"/>
      <c r="X215" s="228"/>
      <c r="Y215" s="13"/>
      <c r="Z215" s="13"/>
      <c r="AA215" s="13"/>
      <c r="AB215" s="13"/>
      <c r="AC215" s="13"/>
      <c r="AD215" s="13"/>
      <c r="AE215" s="13"/>
      <c r="AT215" s="229" t="s">
        <v>143</v>
      </c>
      <c r="AU215" s="229" t="s">
        <v>86</v>
      </c>
      <c r="AV215" s="13" t="s">
        <v>86</v>
      </c>
      <c r="AW215" s="13" t="s">
        <v>5</v>
      </c>
      <c r="AX215" s="13" t="s">
        <v>81</v>
      </c>
      <c r="AY215" s="229" t="s">
        <v>133</v>
      </c>
    </row>
    <row r="216" spans="1:65" s="2" customFormat="1" ht="33" customHeight="1">
      <c r="A216" s="38"/>
      <c r="B216" s="39"/>
      <c r="C216" s="204" t="s">
        <v>454</v>
      </c>
      <c r="D216" s="204" t="s">
        <v>136</v>
      </c>
      <c r="E216" s="205" t="s">
        <v>455</v>
      </c>
      <c r="F216" s="206" t="s">
        <v>456</v>
      </c>
      <c r="G216" s="207" t="s">
        <v>276</v>
      </c>
      <c r="H216" s="208">
        <v>8.8</v>
      </c>
      <c r="I216" s="209"/>
      <c r="J216" s="209"/>
      <c r="K216" s="210">
        <f>ROUND(P216*H216,2)</f>
        <v>0</v>
      </c>
      <c r="L216" s="206" t="s">
        <v>243</v>
      </c>
      <c r="M216" s="44"/>
      <c r="N216" s="211" t="s">
        <v>20</v>
      </c>
      <c r="O216" s="212" t="s">
        <v>45</v>
      </c>
      <c r="P216" s="213">
        <f>I216+J216</f>
        <v>0</v>
      </c>
      <c r="Q216" s="213">
        <f>ROUND(I216*H216,2)</f>
        <v>0</v>
      </c>
      <c r="R216" s="213">
        <f>ROUND(J216*H216,2)</f>
        <v>0</v>
      </c>
      <c r="S216" s="84"/>
      <c r="T216" s="214">
        <f>S216*H216</f>
        <v>0</v>
      </c>
      <c r="U216" s="214">
        <v>0.02518806</v>
      </c>
      <c r="V216" s="214">
        <f>U216*H216</f>
        <v>0.22165492800000003</v>
      </c>
      <c r="W216" s="214">
        <v>0</v>
      </c>
      <c r="X216" s="215">
        <f>W216*H216</f>
        <v>0</v>
      </c>
      <c r="Y216" s="38"/>
      <c r="Z216" s="38"/>
      <c r="AA216" s="38"/>
      <c r="AB216" s="38"/>
      <c r="AC216" s="38"/>
      <c r="AD216" s="38"/>
      <c r="AE216" s="38"/>
      <c r="AR216" s="216" t="s">
        <v>153</v>
      </c>
      <c r="AT216" s="216" t="s">
        <v>136</v>
      </c>
      <c r="AU216" s="216" t="s">
        <v>86</v>
      </c>
      <c r="AY216" s="17" t="s">
        <v>133</v>
      </c>
      <c r="BE216" s="217">
        <f>IF(O216="základní",K216,0)</f>
        <v>0</v>
      </c>
      <c r="BF216" s="217">
        <f>IF(O216="snížená",K216,0)</f>
        <v>0</v>
      </c>
      <c r="BG216" s="217">
        <f>IF(O216="zákl. přenesená",K216,0)</f>
        <v>0</v>
      </c>
      <c r="BH216" s="217">
        <f>IF(O216="sníž. přenesená",K216,0)</f>
        <v>0</v>
      </c>
      <c r="BI216" s="217">
        <f>IF(O216="nulová",K216,0)</f>
        <v>0</v>
      </c>
      <c r="BJ216" s="17" t="s">
        <v>81</v>
      </c>
      <c r="BK216" s="217">
        <f>ROUND(P216*H216,2)</f>
        <v>0</v>
      </c>
      <c r="BL216" s="17" t="s">
        <v>153</v>
      </c>
      <c r="BM216" s="216" t="s">
        <v>457</v>
      </c>
    </row>
    <row r="217" spans="1:47" s="2" customFormat="1" ht="12">
      <c r="A217" s="38"/>
      <c r="B217" s="39"/>
      <c r="C217" s="40"/>
      <c r="D217" s="230" t="s">
        <v>169</v>
      </c>
      <c r="E217" s="40"/>
      <c r="F217" s="231" t="s">
        <v>458</v>
      </c>
      <c r="G217" s="40"/>
      <c r="H217" s="40"/>
      <c r="I217" s="232"/>
      <c r="J217" s="232"/>
      <c r="K217" s="40"/>
      <c r="L217" s="40"/>
      <c r="M217" s="44"/>
      <c r="N217" s="233"/>
      <c r="O217" s="234"/>
      <c r="P217" s="84"/>
      <c r="Q217" s="84"/>
      <c r="R217" s="84"/>
      <c r="S217" s="84"/>
      <c r="T217" s="84"/>
      <c r="U217" s="84"/>
      <c r="V217" s="84"/>
      <c r="W217" s="84"/>
      <c r="X217" s="85"/>
      <c r="Y217" s="38"/>
      <c r="Z217" s="38"/>
      <c r="AA217" s="38"/>
      <c r="AB217" s="38"/>
      <c r="AC217" s="38"/>
      <c r="AD217" s="38"/>
      <c r="AE217" s="38"/>
      <c r="AT217" s="17" t="s">
        <v>169</v>
      </c>
      <c r="AU217" s="17" t="s">
        <v>86</v>
      </c>
    </row>
    <row r="218" spans="1:47" s="2" customFormat="1" ht="12">
      <c r="A218" s="38"/>
      <c r="B218" s="39"/>
      <c r="C218" s="40"/>
      <c r="D218" s="220" t="s">
        <v>171</v>
      </c>
      <c r="E218" s="40"/>
      <c r="F218" s="235" t="s">
        <v>459</v>
      </c>
      <c r="G218" s="40"/>
      <c r="H218" s="40"/>
      <c r="I218" s="232"/>
      <c r="J218" s="232"/>
      <c r="K218" s="40"/>
      <c r="L218" s="40"/>
      <c r="M218" s="44"/>
      <c r="N218" s="233"/>
      <c r="O218" s="234"/>
      <c r="P218" s="84"/>
      <c r="Q218" s="84"/>
      <c r="R218" s="84"/>
      <c r="S218" s="84"/>
      <c r="T218" s="84"/>
      <c r="U218" s="84"/>
      <c r="V218" s="84"/>
      <c r="W218" s="84"/>
      <c r="X218" s="85"/>
      <c r="Y218" s="38"/>
      <c r="Z218" s="38"/>
      <c r="AA218" s="38"/>
      <c r="AB218" s="38"/>
      <c r="AC218" s="38"/>
      <c r="AD218" s="38"/>
      <c r="AE218" s="38"/>
      <c r="AT218" s="17" t="s">
        <v>171</v>
      </c>
      <c r="AU218" s="17" t="s">
        <v>86</v>
      </c>
    </row>
    <row r="219" spans="1:51" s="13" customFormat="1" ht="12">
      <c r="A219" s="13"/>
      <c r="B219" s="218"/>
      <c r="C219" s="219"/>
      <c r="D219" s="220" t="s">
        <v>143</v>
      </c>
      <c r="E219" s="221" t="s">
        <v>20</v>
      </c>
      <c r="F219" s="222" t="s">
        <v>460</v>
      </c>
      <c r="G219" s="219"/>
      <c r="H219" s="223">
        <v>8.8</v>
      </c>
      <c r="I219" s="224"/>
      <c r="J219" s="224"/>
      <c r="K219" s="219"/>
      <c r="L219" s="219"/>
      <c r="M219" s="225"/>
      <c r="N219" s="226"/>
      <c r="O219" s="227"/>
      <c r="P219" s="227"/>
      <c r="Q219" s="227"/>
      <c r="R219" s="227"/>
      <c r="S219" s="227"/>
      <c r="T219" s="227"/>
      <c r="U219" s="227"/>
      <c r="V219" s="227"/>
      <c r="W219" s="227"/>
      <c r="X219" s="228"/>
      <c r="Y219" s="13"/>
      <c r="Z219" s="13"/>
      <c r="AA219" s="13"/>
      <c r="AB219" s="13"/>
      <c r="AC219" s="13"/>
      <c r="AD219" s="13"/>
      <c r="AE219" s="13"/>
      <c r="AT219" s="229" t="s">
        <v>143</v>
      </c>
      <c r="AU219" s="229" t="s">
        <v>86</v>
      </c>
      <c r="AV219" s="13" t="s">
        <v>86</v>
      </c>
      <c r="AW219" s="13" t="s">
        <v>5</v>
      </c>
      <c r="AX219" s="13" t="s">
        <v>81</v>
      </c>
      <c r="AY219" s="229" t="s">
        <v>133</v>
      </c>
    </row>
    <row r="220" spans="1:65" s="2" customFormat="1" ht="37.8" customHeight="1">
      <c r="A220" s="38"/>
      <c r="B220" s="39"/>
      <c r="C220" s="204" t="s">
        <v>461</v>
      </c>
      <c r="D220" s="204" t="s">
        <v>136</v>
      </c>
      <c r="E220" s="205" t="s">
        <v>462</v>
      </c>
      <c r="F220" s="206" t="s">
        <v>463</v>
      </c>
      <c r="G220" s="207" t="s">
        <v>276</v>
      </c>
      <c r="H220" s="208">
        <v>8.8</v>
      </c>
      <c r="I220" s="209"/>
      <c r="J220" s="209"/>
      <c r="K220" s="210">
        <f>ROUND(P220*H220,2)</f>
        <v>0</v>
      </c>
      <c r="L220" s="206" t="s">
        <v>243</v>
      </c>
      <c r="M220" s="44"/>
      <c r="N220" s="211" t="s">
        <v>20</v>
      </c>
      <c r="O220" s="212" t="s">
        <v>45</v>
      </c>
      <c r="P220" s="213">
        <f>I220+J220</f>
        <v>0</v>
      </c>
      <c r="Q220" s="213">
        <f>ROUND(I220*H220,2)</f>
        <v>0</v>
      </c>
      <c r="R220" s="213">
        <f>ROUND(J220*H220,2)</f>
        <v>0</v>
      </c>
      <c r="S220" s="84"/>
      <c r="T220" s="214">
        <f>S220*H220</f>
        <v>0</v>
      </c>
      <c r="U220" s="214">
        <v>0</v>
      </c>
      <c r="V220" s="214">
        <f>U220*H220</f>
        <v>0</v>
      </c>
      <c r="W220" s="214">
        <v>0</v>
      </c>
      <c r="X220" s="215">
        <f>W220*H220</f>
        <v>0</v>
      </c>
      <c r="Y220" s="38"/>
      <c r="Z220" s="38"/>
      <c r="AA220" s="38"/>
      <c r="AB220" s="38"/>
      <c r="AC220" s="38"/>
      <c r="AD220" s="38"/>
      <c r="AE220" s="38"/>
      <c r="AR220" s="216" t="s">
        <v>153</v>
      </c>
      <c r="AT220" s="216" t="s">
        <v>136</v>
      </c>
      <c r="AU220" s="216" t="s">
        <v>86</v>
      </c>
      <c r="AY220" s="17" t="s">
        <v>133</v>
      </c>
      <c r="BE220" s="217">
        <f>IF(O220="základní",K220,0)</f>
        <v>0</v>
      </c>
      <c r="BF220" s="217">
        <f>IF(O220="snížená",K220,0)</f>
        <v>0</v>
      </c>
      <c r="BG220" s="217">
        <f>IF(O220="zákl. přenesená",K220,0)</f>
        <v>0</v>
      </c>
      <c r="BH220" s="217">
        <f>IF(O220="sníž. přenesená",K220,0)</f>
        <v>0</v>
      </c>
      <c r="BI220" s="217">
        <f>IF(O220="nulová",K220,0)</f>
        <v>0</v>
      </c>
      <c r="BJ220" s="17" t="s">
        <v>81</v>
      </c>
      <c r="BK220" s="217">
        <f>ROUND(P220*H220,2)</f>
        <v>0</v>
      </c>
      <c r="BL220" s="17" t="s">
        <v>153</v>
      </c>
      <c r="BM220" s="216" t="s">
        <v>464</v>
      </c>
    </row>
    <row r="221" spans="1:47" s="2" customFormat="1" ht="12">
      <c r="A221" s="38"/>
      <c r="B221" s="39"/>
      <c r="C221" s="40"/>
      <c r="D221" s="230" t="s">
        <v>169</v>
      </c>
      <c r="E221" s="40"/>
      <c r="F221" s="231" t="s">
        <v>465</v>
      </c>
      <c r="G221" s="40"/>
      <c r="H221" s="40"/>
      <c r="I221" s="232"/>
      <c r="J221" s="232"/>
      <c r="K221" s="40"/>
      <c r="L221" s="40"/>
      <c r="M221" s="44"/>
      <c r="N221" s="233"/>
      <c r="O221" s="234"/>
      <c r="P221" s="84"/>
      <c r="Q221" s="84"/>
      <c r="R221" s="84"/>
      <c r="S221" s="84"/>
      <c r="T221" s="84"/>
      <c r="U221" s="84"/>
      <c r="V221" s="84"/>
      <c r="W221" s="84"/>
      <c r="X221" s="85"/>
      <c r="Y221" s="38"/>
      <c r="Z221" s="38"/>
      <c r="AA221" s="38"/>
      <c r="AB221" s="38"/>
      <c r="AC221" s="38"/>
      <c r="AD221" s="38"/>
      <c r="AE221" s="38"/>
      <c r="AT221" s="17" t="s">
        <v>169</v>
      </c>
      <c r="AU221" s="17" t="s">
        <v>86</v>
      </c>
    </row>
    <row r="222" spans="1:47" s="2" customFormat="1" ht="12">
      <c r="A222" s="38"/>
      <c r="B222" s="39"/>
      <c r="C222" s="40"/>
      <c r="D222" s="220" t="s">
        <v>171</v>
      </c>
      <c r="E222" s="40"/>
      <c r="F222" s="235" t="s">
        <v>459</v>
      </c>
      <c r="G222" s="40"/>
      <c r="H222" s="40"/>
      <c r="I222" s="232"/>
      <c r="J222" s="232"/>
      <c r="K222" s="40"/>
      <c r="L222" s="40"/>
      <c r="M222" s="44"/>
      <c r="N222" s="233"/>
      <c r="O222" s="234"/>
      <c r="P222" s="84"/>
      <c r="Q222" s="84"/>
      <c r="R222" s="84"/>
      <c r="S222" s="84"/>
      <c r="T222" s="84"/>
      <c r="U222" s="84"/>
      <c r="V222" s="84"/>
      <c r="W222" s="84"/>
      <c r="X222" s="85"/>
      <c r="Y222" s="38"/>
      <c r="Z222" s="38"/>
      <c r="AA222" s="38"/>
      <c r="AB222" s="38"/>
      <c r="AC222" s="38"/>
      <c r="AD222" s="38"/>
      <c r="AE222" s="38"/>
      <c r="AT222" s="17" t="s">
        <v>171</v>
      </c>
      <c r="AU222" s="17" t="s">
        <v>86</v>
      </c>
    </row>
    <row r="223" spans="1:51" s="13" customFormat="1" ht="12">
      <c r="A223" s="13"/>
      <c r="B223" s="218"/>
      <c r="C223" s="219"/>
      <c r="D223" s="220" t="s">
        <v>143</v>
      </c>
      <c r="E223" s="221" t="s">
        <v>20</v>
      </c>
      <c r="F223" s="222" t="s">
        <v>460</v>
      </c>
      <c r="G223" s="219"/>
      <c r="H223" s="223">
        <v>8.8</v>
      </c>
      <c r="I223" s="224"/>
      <c r="J223" s="224"/>
      <c r="K223" s="219"/>
      <c r="L223" s="219"/>
      <c r="M223" s="225"/>
      <c r="N223" s="226"/>
      <c r="O223" s="227"/>
      <c r="P223" s="227"/>
      <c r="Q223" s="227"/>
      <c r="R223" s="227"/>
      <c r="S223" s="227"/>
      <c r="T223" s="227"/>
      <c r="U223" s="227"/>
      <c r="V223" s="227"/>
      <c r="W223" s="227"/>
      <c r="X223" s="228"/>
      <c r="Y223" s="13"/>
      <c r="Z223" s="13"/>
      <c r="AA223" s="13"/>
      <c r="AB223" s="13"/>
      <c r="AC223" s="13"/>
      <c r="AD223" s="13"/>
      <c r="AE223" s="13"/>
      <c r="AT223" s="229" t="s">
        <v>143</v>
      </c>
      <c r="AU223" s="229" t="s">
        <v>86</v>
      </c>
      <c r="AV223" s="13" t="s">
        <v>86</v>
      </c>
      <c r="AW223" s="13" t="s">
        <v>5</v>
      </c>
      <c r="AX223" s="13" t="s">
        <v>81</v>
      </c>
      <c r="AY223" s="229" t="s">
        <v>133</v>
      </c>
    </row>
    <row r="224" spans="1:65" s="2" customFormat="1" ht="24.15" customHeight="1">
      <c r="A224" s="38"/>
      <c r="B224" s="39"/>
      <c r="C224" s="204" t="s">
        <v>466</v>
      </c>
      <c r="D224" s="204" t="s">
        <v>136</v>
      </c>
      <c r="E224" s="205" t="s">
        <v>467</v>
      </c>
      <c r="F224" s="206" t="s">
        <v>468</v>
      </c>
      <c r="G224" s="207" t="s">
        <v>321</v>
      </c>
      <c r="H224" s="208">
        <v>0.202</v>
      </c>
      <c r="I224" s="209"/>
      <c r="J224" s="209"/>
      <c r="K224" s="210">
        <f>ROUND(P224*H224,2)</f>
        <v>0</v>
      </c>
      <c r="L224" s="206" t="s">
        <v>243</v>
      </c>
      <c r="M224" s="44"/>
      <c r="N224" s="211" t="s">
        <v>20</v>
      </c>
      <c r="O224" s="212" t="s">
        <v>45</v>
      </c>
      <c r="P224" s="213">
        <f>I224+J224</f>
        <v>0</v>
      </c>
      <c r="Q224" s="213">
        <f>ROUND(I224*H224,2)</f>
        <v>0</v>
      </c>
      <c r="R224" s="213">
        <f>ROUND(J224*H224,2)</f>
        <v>0</v>
      </c>
      <c r="S224" s="84"/>
      <c r="T224" s="214">
        <f>S224*H224</f>
        <v>0</v>
      </c>
      <c r="U224" s="214">
        <v>1.047408204</v>
      </c>
      <c r="V224" s="214">
        <f>U224*H224</f>
        <v>0.211576457208</v>
      </c>
      <c r="W224" s="214">
        <v>0</v>
      </c>
      <c r="X224" s="215">
        <f>W224*H224</f>
        <v>0</v>
      </c>
      <c r="Y224" s="38"/>
      <c r="Z224" s="38"/>
      <c r="AA224" s="38"/>
      <c r="AB224" s="38"/>
      <c r="AC224" s="38"/>
      <c r="AD224" s="38"/>
      <c r="AE224" s="38"/>
      <c r="AR224" s="216" t="s">
        <v>153</v>
      </c>
      <c r="AT224" s="216" t="s">
        <v>136</v>
      </c>
      <c r="AU224" s="216" t="s">
        <v>86</v>
      </c>
      <c r="AY224" s="17" t="s">
        <v>133</v>
      </c>
      <c r="BE224" s="217">
        <f>IF(O224="základní",K224,0)</f>
        <v>0</v>
      </c>
      <c r="BF224" s="217">
        <f>IF(O224="snížená",K224,0)</f>
        <v>0</v>
      </c>
      <c r="BG224" s="217">
        <f>IF(O224="zákl. přenesená",K224,0)</f>
        <v>0</v>
      </c>
      <c r="BH224" s="217">
        <f>IF(O224="sníž. přenesená",K224,0)</f>
        <v>0</v>
      </c>
      <c r="BI224" s="217">
        <f>IF(O224="nulová",K224,0)</f>
        <v>0</v>
      </c>
      <c r="BJ224" s="17" t="s">
        <v>81</v>
      </c>
      <c r="BK224" s="217">
        <f>ROUND(P224*H224,2)</f>
        <v>0</v>
      </c>
      <c r="BL224" s="17" t="s">
        <v>153</v>
      </c>
      <c r="BM224" s="216" t="s">
        <v>469</v>
      </c>
    </row>
    <row r="225" spans="1:47" s="2" customFormat="1" ht="12">
      <c r="A225" s="38"/>
      <c r="B225" s="39"/>
      <c r="C225" s="40"/>
      <c r="D225" s="230" t="s">
        <v>169</v>
      </c>
      <c r="E225" s="40"/>
      <c r="F225" s="231" t="s">
        <v>470</v>
      </c>
      <c r="G225" s="40"/>
      <c r="H225" s="40"/>
      <c r="I225" s="232"/>
      <c r="J225" s="232"/>
      <c r="K225" s="40"/>
      <c r="L225" s="40"/>
      <c r="M225" s="44"/>
      <c r="N225" s="233"/>
      <c r="O225" s="234"/>
      <c r="P225" s="84"/>
      <c r="Q225" s="84"/>
      <c r="R225" s="84"/>
      <c r="S225" s="84"/>
      <c r="T225" s="84"/>
      <c r="U225" s="84"/>
      <c r="V225" s="84"/>
      <c r="W225" s="84"/>
      <c r="X225" s="85"/>
      <c r="Y225" s="38"/>
      <c r="Z225" s="38"/>
      <c r="AA225" s="38"/>
      <c r="AB225" s="38"/>
      <c r="AC225" s="38"/>
      <c r="AD225" s="38"/>
      <c r="AE225" s="38"/>
      <c r="AT225" s="17" t="s">
        <v>169</v>
      </c>
      <c r="AU225" s="17" t="s">
        <v>86</v>
      </c>
    </row>
    <row r="226" spans="1:51" s="13" customFormat="1" ht="12">
      <c r="A226" s="13"/>
      <c r="B226" s="218"/>
      <c r="C226" s="219"/>
      <c r="D226" s="220" t="s">
        <v>143</v>
      </c>
      <c r="E226" s="221" t="s">
        <v>20</v>
      </c>
      <c r="F226" s="222" t="s">
        <v>471</v>
      </c>
      <c r="G226" s="219"/>
      <c r="H226" s="223">
        <v>0.202</v>
      </c>
      <c r="I226" s="224"/>
      <c r="J226" s="224"/>
      <c r="K226" s="219"/>
      <c r="L226" s="219"/>
      <c r="M226" s="225"/>
      <c r="N226" s="226"/>
      <c r="O226" s="227"/>
      <c r="P226" s="227"/>
      <c r="Q226" s="227"/>
      <c r="R226" s="227"/>
      <c r="S226" s="227"/>
      <c r="T226" s="227"/>
      <c r="U226" s="227"/>
      <c r="V226" s="227"/>
      <c r="W226" s="227"/>
      <c r="X226" s="228"/>
      <c r="Y226" s="13"/>
      <c r="Z226" s="13"/>
      <c r="AA226" s="13"/>
      <c r="AB226" s="13"/>
      <c r="AC226" s="13"/>
      <c r="AD226" s="13"/>
      <c r="AE226" s="13"/>
      <c r="AT226" s="229" t="s">
        <v>143</v>
      </c>
      <c r="AU226" s="229" t="s">
        <v>86</v>
      </c>
      <c r="AV226" s="13" t="s">
        <v>86</v>
      </c>
      <c r="AW226" s="13" t="s">
        <v>5</v>
      </c>
      <c r="AX226" s="13" t="s">
        <v>81</v>
      </c>
      <c r="AY226" s="229" t="s">
        <v>133</v>
      </c>
    </row>
    <row r="227" spans="1:63" s="12" customFormat="1" ht="22.8" customHeight="1">
      <c r="A227" s="12"/>
      <c r="B227" s="187"/>
      <c r="C227" s="188"/>
      <c r="D227" s="189" t="s">
        <v>75</v>
      </c>
      <c r="E227" s="202" t="s">
        <v>153</v>
      </c>
      <c r="F227" s="202" t="s">
        <v>472</v>
      </c>
      <c r="G227" s="188"/>
      <c r="H227" s="188"/>
      <c r="I227" s="191"/>
      <c r="J227" s="191"/>
      <c r="K227" s="203">
        <f>BK227</f>
        <v>0</v>
      </c>
      <c r="L227" s="188"/>
      <c r="M227" s="193"/>
      <c r="N227" s="194"/>
      <c r="O227" s="195"/>
      <c r="P227" s="195"/>
      <c r="Q227" s="196">
        <f>SUM(Q228:Q264)</f>
        <v>0</v>
      </c>
      <c r="R227" s="196">
        <f>SUM(R228:R264)</f>
        <v>0</v>
      </c>
      <c r="S227" s="195"/>
      <c r="T227" s="197">
        <f>SUM(T228:T264)</f>
        <v>0</v>
      </c>
      <c r="U227" s="195"/>
      <c r="V227" s="197">
        <f>SUM(V228:V264)</f>
        <v>227.24219008</v>
      </c>
      <c r="W227" s="195"/>
      <c r="X227" s="198">
        <f>SUM(X228:X264)</f>
        <v>0</v>
      </c>
      <c r="Y227" s="12"/>
      <c r="Z227" s="12"/>
      <c r="AA227" s="12"/>
      <c r="AB227" s="12"/>
      <c r="AC227" s="12"/>
      <c r="AD227" s="12"/>
      <c r="AE227" s="12"/>
      <c r="AR227" s="199" t="s">
        <v>81</v>
      </c>
      <c r="AT227" s="200" t="s">
        <v>75</v>
      </c>
      <c r="AU227" s="200" t="s">
        <v>81</v>
      </c>
      <c r="AY227" s="199" t="s">
        <v>133</v>
      </c>
      <c r="BK227" s="201">
        <f>SUM(BK228:BK264)</f>
        <v>0</v>
      </c>
    </row>
    <row r="228" spans="1:65" s="2" customFormat="1" ht="24.15" customHeight="1">
      <c r="A228" s="38"/>
      <c r="B228" s="39"/>
      <c r="C228" s="204" t="s">
        <v>473</v>
      </c>
      <c r="D228" s="204" t="s">
        <v>136</v>
      </c>
      <c r="E228" s="205" t="s">
        <v>474</v>
      </c>
      <c r="F228" s="206" t="s">
        <v>475</v>
      </c>
      <c r="G228" s="207" t="s">
        <v>296</v>
      </c>
      <c r="H228" s="208">
        <v>15.05</v>
      </c>
      <c r="I228" s="209"/>
      <c r="J228" s="209"/>
      <c r="K228" s="210">
        <f>ROUND(P228*H228,2)</f>
        <v>0</v>
      </c>
      <c r="L228" s="206" t="s">
        <v>243</v>
      </c>
      <c r="M228" s="44"/>
      <c r="N228" s="211" t="s">
        <v>20</v>
      </c>
      <c r="O228" s="212" t="s">
        <v>45</v>
      </c>
      <c r="P228" s="213">
        <f>I228+J228</f>
        <v>0</v>
      </c>
      <c r="Q228" s="213">
        <f>ROUND(I228*H228,2)</f>
        <v>0</v>
      </c>
      <c r="R228" s="213">
        <f>ROUND(J228*H228,2)</f>
        <v>0</v>
      </c>
      <c r="S228" s="84"/>
      <c r="T228" s="214">
        <f>S228*H228</f>
        <v>0</v>
      </c>
      <c r="U228" s="214">
        <v>0</v>
      </c>
      <c r="V228" s="214">
        <f>U228*H228</f>
        <v>0</v>
      </c>
      <c r="W228" s="214">
        <v>0</v>
      </c>
      <c r="X228" s="215">
        <f>W228*H228</f>
        <v>0</v>
      </c>
      <c r="Y228" s="38"/>
      <c r="Z228" s="38"/>
      <c r="AA228" s="38"/>
      <c r="AB228" s="38"/>
      <c r="AC228" s="38"/>
      <c r="AD228" s="38"/>
      <c r="AE228" s="38"/>
      <c r="AR228" s="216" t="s">
        <v>153</v>
      </c>
      <c r="AT228" s="216" t="s">
        <v>136</v>
      </c>
      <c r="AU228" s="216" t="s">
        <v>86</v>
      </c>
      <c r="AY228" s="17" t="s">
        <v>133</v>
      </c>
      <c r="BE228" s="217">
        <f>IF(O228="základní",K228,0)</f>
        <v>0</v>
      </c>
      <c r="BF228" s="217">
        <f>IF(O228="snížená",K228,0)</f>
        <v>0</v>
      </c>
      <c r="BG228" s="217">
        <f>IF(O228="zákl. přenesená",K228,0)</f>
        <v>0</v>
      </c>
      <c r="BH228" s="217">
        <f>IF(O228="sníž. přenesená",K228,0)</f>
        <v>0</v>
      </c>
      <c r="BI228" s="217">
        <f>IF(O228="nulová",K228,0)</f>
        <v>0</v>
      </c>
      <c r="BJ228" s="17" t="s">
        <v>81</v>
      </c>
      <c r="BK228" s="217">
        <f>ROUND(P228*H228,2)</f>
        <v>0</v>
      </c>
      <c r="BL228" s="17" t="s">
        <v>153</v>
      </c>
      <c r="BM228" s="216" t="s">
        <v>476</v>
      </c>
    </row>
    <row r="229" spans="1:47" s="2" customFormat="1" ht="12">
      <c r="A229" s="38"/>
      <c r="B229" s="39"/>
      <c r="C229" s="40"/>
      <c r="D229" s="230" t="s">
        <v>169</v>
      </c>
      <c r="E229" s="40"/>
      <c r="F229" s="231" t="s">
        <v>477</v>
      </c>
      <c r="G229" s="40"/>
      <c r="H229" s="40"/>
      <c r="I229" s="232"/>
      <c r="J229" s="232"/>
      <c r="K229" s="40"/>
      <c r="L229" s="40"/>
      <c r="M229" s="44"/>
      <c r="N229" s="233"/>
      <c r="O229" s="234"/>
      <c r="P229" s="84"/>
      <c r="Q229" s="84"/>
      <c r="R229" s="84"/>
      <c r="S229" s="84"/>
      <c r="T229" s="84"/>
      <c r="U229" s="84"/>
      <c r="V229" s="84"/>
      <c r="W229" s="84"/>
      <c r="X229" s="85"/>
      <c r="Y229" s="38"/>
      <c r="Z229" s="38"/>
      <c r="AA229" s="38"/>
      <c r="AB229" s="38"/>
      <c r="AC229" s="38"/>
      <c r="AD229" s="38"/>
      <c r="AE229" s="38"/>
      <c r="AT229" s="17" t="s">
        <v>169</v>
      </c>
      <c r="AU229" s="17" t="s">
        <v>86</v>
      </c>
    </row>
    <row r="230" spans="1:47" s="2" customFormat="1" ht="12">
      <c r="A230" s="38"/>
      <c r="B230" s="39"/>
      <c r="C230" s="40"/>
      <c r="D230" s="220" t="s">
        <v>171</v>
      </c>
      <c r="E230" s="40"/>
      <c r="F230" s="235" t="s">
        <v>478</v>
      </c>
      <c r="G230" s="40"/>
      <c r="H230" s="40"/>
      <c r="I230" s="232"/>
      <c r="J230" s="232"/>
      <c r="K230" s="40"/>
      <c r="L230" s="40"/>
      <c r="M230" s="44"/>
      <c r="N230" s="233"/>
      <c r="O230" s="234"/>
      <c r="P230" s="84"/>
      <c r="Q230" s="84"/>
      <c r="R230" s="84"/>
      <c r="S230" s="84"/>
      <c r="T230" s="84"/>
      <c r="U230" s="84"/>
      <c r="V230" s="84"/>
      <c r="W230" s="84"/>
      <c r="X230" s="85"/>
      <c r="Y230" s="38"/>
      <c r="Z230" s="38"/>
      <c r="AA230" s="38"/>
      <c r="AB230" s="38"/>
      <c r="AC230" s="38"/>
      <c r="AD230" s="38"/>
      <c r="AE230" s="38"/>
      <c r="AT230" s="17" t="s">
        <v>171</v>
      </c>
      <c r="AU230" s="17" t="s">
        <v>86</v>
      </c>
    </row>
    <row r="231" spans="1:51" s="13" customFormat="1" ht="12">
      <c r="A231" s="13"/>
      <c r="B231" s="218"/>
      <c r="C231" s="219"/>
      <c r="D231" s="220" t="s">
        <v>143</v>
      </c>
      <c r="E231" s="221" t="s">
        <v>20</v>
      </c>
      <c r="F231" s="222" t="s">
        <v>479</v>
      </c>
      <c r="G231" s="219"/>
      <c r="H231" s="223">
        <v>15.05</v>
      </c>
      <c r="I231" s="224"/>
      <c r="J231" s="224"/>
      <c r="K231" s="219"/>
      <c r="L231" s="219"/>
      <c r="M231" s="225"/>
      <c r="N231" s="226"/>
      <c r="O231" s="227"/>
      <c r="P231" s="227"/>
      <c r="Q231" s="227"/>
      <c r="R231" s="227"/>
      <c r="S231" s="227"/>
      <c r="T231" s="227"/>
      <c r="U231" s="227"/>
      <c r="V231" s="227"/>
      <c r="W231" s="227"/>
      <c r="X231" s="228"/>
      <c r="Y231" s="13"/>
      <c r="Z231" s="13"/>
      <c r="AA231" s="13"/>
      <c r="AB231" s="13"/>
      <c r="AC231" s="13"/>
      <c r="AD231" s="13"/>
      <c r="AE231" s="13"/>
      <c r="AT231" s="229" t="s">
        <v>143</v>
      </c>
      <c r="AU231" s="229" t="s">
        <v>86</v>
      </c>
      <c r="AV231" s="13" t="s">
        <v>86</v>
      </c>
      <c r="AW231" s="13" t="s">
        <v>5</v>
      </c>
      <c r="AX231" s="13" t="s">
        <v>81</v>
      </c>
      <c r="AY231" s="229" t="s">
        <v>133</v>
      </c>
    </row>
    <row r="232" spans="1:65" s="2" customFormat="1" ht="33" customHeight="1">
      <c r="A232" s="38"/>
      <c r="B232" s="39"/>
      <c r="C232" s="204" t="s">
        <v>480</v>
      </c>
      <c r="D232" s="204" t="s">
        <v>136</v>
      </c>
      <c r="E232" s="205" t="s">
        <v>481</v>
      </c>
      <c r="F232" s="206" t="s">
        <v>482</v>
      </c>
      <c r="G232" s="207" t="s">
        <v>296</v>
      </c>
      <c r="H232" s="208">
        <v>5.25</v>
      </c>
      <c r="I232" s="209"/>
      <c r="J232" s="209"/>
      <c r="K232" s="210">
        <f>ROUND(P232*H232,2)</f>
        <v>0</v>
      </c>
      <c r="L232" s="206" t="s">
        <v>243</v>
      </c>
      <c r="M232" s="44"/>
      <c r="N232" s="211" t="s">
        <v>20</v>
      </c>
      <c r="O232" s="212" t="s">
        <v>45</v>
      </c>
      <c r="P232" s="213">
        <f>I232+J232</f>
        <v>0</v>
      </c>
      <c r="Q232" s="213">
        <f>ROUND(I232*H232,2)</f>
        <v>0</v>
      </c>
      <c r="R232" s="213">
        <f>ROUND(J232*H232,2)</f>
        <v>0</v>
      </c>
      <c r="S232" s="84"/>
      <c r="T232" s="214">
        <f>S232*H232</f>
        <v>0</v>
      </c>
      <c r="U232" s="214">
        <v>0</v>
      </c>
      <c r="V232" s="214">
        <f>U232*H232</f>
        <v>0</v>
      </c>
      <c r="W232" s="214">
        <v>0</v>
      </c>
      <c r="X232" s="215">
        <f>W232*H232</f>
        <v>0</v>
      </c>
      <c r="Y232" s="38"/>
      <c r="Z232" s="38"/>
      <c r="AA232" s="38"/>
      <c r="AB232" s="38"/>
      <c r="AC232" s="38"/>
      <c r="AD232" s="38"/>
      <c r="AE232" s="38"/>
      <c r="AR232" s="216" t="s">
        <v>153</v>
      </c>
      <c r="AT232" s="216" t="s">
        <v>136</v>
      </c>
      <c r="AU232" s="216" t="s">
        <v>86</v>
      </c>
      <c r="AY232" s="17" t="s">
        <v>133</v>
      </c>
      <c r="BE232" s="217">
        <f>IF(O232="základní",K232,0)</f>
        <v>0</v>
      </c>
      <c r="BF232" s="217">
        <f>IF(O232="snížená",K232,0)</f>
        <v>0</v>
      </c>
      <c r="BG232" s="217">
        <f>IF(O232="zákl. přenesená",K232,0)</f>
        <v>0</v>
      </c>
      <c r="BH232" s="217">
        <f>IF(O232="sníž. přenesená",K232,0)</f>
        <v>0</v>
      </c>
      <c r="BI232" s="217">
        <f>IF(O232="nulová",K232,0)</f>
        <v>0</v>
      </c>
      <c r="BJ232" s="17" t="s">
        <v>81</v>
      </c>
      <c r="BK232" s="217">
        <f>ROUND(P232*H232,2)</f>
        <v>0</v>
      </c>
      <c r="BL232" s="17" t="s">
        <v>153</v>
      </c>
      <c r="BM232" s="216" t="s">
        <v>483</v>
      </c>
    </row>
    <row r="233" spans="1:47" s="2" customFormat="1" ht="12">
      <c r="A233" s="38"/>
      <c r="B233" s="39"/>
      <c r="C233" s="40"/>
      <c r="D233" s="230" t="s">
        <v>169</v>
      </c>
      <c r="E233" s="40"/>
      <c r="F233" s="231" t="s">
        <v>484</v>
      </c>
      <c r="G233" s="40"/>
      <c r="H233" s="40"/>
      <c r="I233" s="232"/>
      <c r="J233" s="232"/>
      <c r="K233" s="40"/>
      <c r="L233" s="40"/>
      <c r="M233" s="44"/>
      <c r="N233" s="233"/>
      <c r="O233" s="234"/>
      <c r="P233" s="84"/>
      <c r="Q233" s="84"/>
      <c r="R233" s="84"/>
      <c r="S233" s="84"/>
      <c r="T233" s="84"/>
      <c r="U233" s="84"/>
      <c r="V233" s="84"/>
      <c r="W233" s="84"/>
      <c r="X233" s="85"/>
      <c r="Y233" s="38"/>
      <c r="Z233" s="38"/>
      <c r="AA233" s="38"/>
      <c r="AB233" s="38"/>
      <c r="AC233" s="38"/>
      <c r="AD233" s="38"/>
      <c r="AE233" s="38"/>
      <c r="AT233" s="17" t="s">
        <v>169</v>
      </c>
      <c r="AU233" s="17" t="s">
        <v>86</v>
      </c>
    </row>
    <row r="234" spans="1:47" s="2" customFormat="1" ht="12">
      <c r="A234" s="38"/>
      <c r="B234" s="39"/>
      <c r="C234" s="40"/>
      <c r="D234" s="220" t="s">
        <v>171</v>
      </c>
      <c r="E234" s="40"/>
      <c r="F234" s="235" t="s">
        <v>478</v>
      </c>
      <c r="G234" s="40"/>
      <c r="H234" s="40"/>
      <c r="I234" s="232"/>
      <c r="J234" s="232"/>
      <c r="K234" s="40"/>
      <c r="L234" s="40"/>
      <c r="M234" s="44"/>
      <c r="N234" s="233"/>
      <c r="O234" s="234"/>
      <c r="P234" s="84"/>
      <c r="Q234" s="84"/>
      <c r="R234" s="84"/>
      <c r="S234" s="84"/>
      <c r="T234" s="84"/>
      <c r="U234" s="84"/>
      <c r="V234" s="84"/>
      <c r="W234" s="84"/>
      <c r="X234" s="85"/>
      <c r="Y234" s="38"/>
      <c r="Z234" s="38"/>
      <c r="AA234" s="38"/>
      <c r="AB234" s="38"/>
      <c r="AC234" s="38"/>
      <c r="AD234" s="38"/>
      <c r="AE234" s="38"/>
      <c r="AT234" s="17" t="s">
        <v>171</v>
      </c>
      <c r="AU234" s="17" t="s">
        <v>86</v>
      </c>
    </row>
    <row r="235" spans="1:51" s="13" customFormat="1" ht="12">
      <c r="A235" s="13"/>
      <c r="B235" s="218"/>
      <c r="C235" s="219"/>
      <c r="D235" s="220" t="s">
        <v>143</v>
      </c>
      <c r="E235" s="221" t="s">
        <v>20</v>
      </c>
      <c r="F235" s="222" t="s">
        <v>485</v>
      </c>
      <c r="G235" s="219"/>
      <c r="H235" s="223">
        <v>5.25</v>
      </c>
      <c r="I235" s="224"/>
      <c r="J235" s="224"/>
      <c r="K235" s="219"/>
      <c r="L235" s="219"/>
      <c r="M235" s="225"/>
      <c r="N235" s="226"/>
      <c r="O235" s="227"/>
      <c r="P235" s="227"/>
      <c r="Q235" s="227"/>
      <c r="R235" s="227"/>
      <c r="S235" s="227"/>
      <c r="T235" s="227"/>
      <c r="U235" s="227"/>
      <c r="V235" s="227"/>
      <c r="W235" s="227"/>
      <c r="X235" s="228"/>
      <c r="Y235" s="13"/>
      <c r="Z235" s="13"/>
      <c r="AA235" s="13"/>
      <c r="AB235" s="13"/>
      <c r="AC235" s="13"/>
      <c r="AD235" s="13"/>
      <c r="AE235" s="13"/>
      <c r="AT235" s="229" t="s">
        <v>143</v>
      </c>
      <c r="AU235" s="229" t="s">
        <v>86</v>
      </c>
      <c r="AV235" s="13" t="s">
        <v>86</v>
      </c>
      <c r="AW235" s="13" t="s">
        <v>5</v>
      </c>
      <c r="AX235" s="13" t="s">
        <v>81</v>
      </c>
      <c r="AY235" s="229" t="s">
        <v>133</v>
      </c>
    </row>
    <row r="236" spans="1:65" s="2" customFormat="1" ht="12">
      <c r="A236" s="38"/>
      <c r="B236" s="39"/>
      <c r="C236" s="204" t="s">
        <v>486</v>
      </c>
      <c r="D236" s="204" t="s">
        <v>136</v>
      </c>
      <c r="E236" s="205" t="s">
        <v>487</v>
      </c>
      <c r="F236" s="206" t="s">
        <v>488</v>
      </c>
      <c r="G236" s="207" t="s">
        <v>276</v>
      </c>
      <c r="H236" s="208">
        <v>127.59</v>
      </c>
      <c r="I236" s="209"/>
      <c r="J236" s="209"/>
      <c r="K236" s="210">
        <f>ROUND(P236*H236,2)</f>
        <v>0</v>
      </c>
      <c r="L236" s="206" t="s">
        <v>243</v>
      </c>
      <c r="M236" s="44"/>
      <c r="N236" s="211" t="s">
        <v>20</v>
      </c>
      <c r="O236" s="212" t="s">
        <v>45</v>
      </c>
      <c r="P236" s="213">
        <f>I236+J236</f>
        <v>0</v>
      </c>
      <c r="Q236" s="213">
        <f>ROUND(I236*H236,2)</f>
        <v>0</v>
      </c>
      <c r="R236" s="213">
        <f>ROUND(J236*H236,2)</f>
        <v>0</v>
      </c>
      <c r="S236" s="84"/>
      <c r="T236" s="214">
        <f>S236*H236</f>
        <v>0</v>
      </c>
      <c r="U236" s="214">
        <v>0.21252</v>
      </c>
      <c r="V236" s="214">
        <f>U236*H236</f>
        <v>27.115426799999998</v>
      </c>
      <c r="W236" s="214">
        <v>0</v>
      </c>
      <c r="X236" s="215">
        <f>W236*H236</f>
        <v>0</v>
      </c>
      <c r="Y236" s="38"/>
      <c r="Z236" s="38"/>
      <c r="AA236" s="38"/>
      <c r="AB236" s="38"/>
      <c r="AC236" s="38"/>
      <c r="AD236" s="38"/>
      <c r="AE236" s="38"/>
      <c r="AR236" s="216" t="s">
        <v>153</v>
      </c>
      <c r="AT236" s="216" t="s">
        <v>136</v>
      </c>
      <c r="AU236" s="216" t="s">
        <v>86</v>
      </c>
      <c r="AY236" s="17" t="s">
        <v>133</v>
      </c>
      <c r="BE236" s="217">
        <f>IF(O236="základní",K236,0)</f>
        <v>0</v>
      </c>
      <c r="BF236" s="217">
        <f>IF(O236="snížená",K236,0)</f>
        <v>0</v>
      </c>
      <c r="BG236" s="217">
        <f>IF(O236="zákl. přenesená",K236,0)</f>
        <v>0</v>
      </c>
      <c r="BH236" s="217">
        <f>IF(O236="sníž. přenesená",K236,0)</f>
        <v>0</v>
      </c>
      <c r="BI236" s="217">
        <f>IF(O236="nulová",K236,0)</f>
        <v>0</v>
      </c>
      <c r="BJ236" s="17" t="s">
        <v>81</v>
      </c>
      <c r="BK236" s="217">
        <f>ROUND(P236*H236,2)</f>
        <v>0</v>
      </c>
      <c r="BL236" s="17" t="s">
        <v>153</v>
      </c>
      <c r="BM236" s="216" t="s">
        <v>489</v>
      </c>
    </row>
    <row r="237" spans="1:47" s="2" customFormat="1" ht="12">
      <c r="A237" s="38"/>
      <c r="B237" s="39"/>
      <c r="C237" s="40"/>
      <c r="D237" s="230" t="s">
        <v>169</v>
      </c>
      <c r="E237" s="40"/>
      <c r="F237" s="231" t="s">
        <v>490</v>
      </c>
      <c r="G237" s="40"/>
      <c r="H237" s="40"/>
      <c r="I237" s="232"/>
      <c r="J237" s="232"/>
      <c r="K237" s="40"/>
      <c r="L237" s="40"/>
      <c r="M237" s="44"/>
      <c r="N237" s="233"/>
      <c r="O237" s="234"/>
      <c r="P237" s="84"/>
      <c r="Q237" s="84"/>
      <c r="R237" s="84"/>
      <c r="S237" s="84"/>
      <c r="T237" s="84"/>
      <c r="U237" s="84"/>
      <c r="V237" s="84"/>
      <c r="W237" s="84"/>
      <c r="X237" s="85"/>
      <c r="Y237" s="38"/>
      <c r="Z237" s="38"/>
      <c r="AA237" s="38"/>
      <c r="AB237" s="38"/>
      <c r="AC237" s="38"/>
      <c r="AD237" s="38"/>
      <c r="AE237" s="38"/>
      <c r="AT237" s="17" t="s">
        <v>169</v>
      </c>
      <c r="AU237" s="17" t="s">
        <v>86</v>
      </c>
    </row>
    <row r="238" spans="1:51" s="13" customFormat="1" ht="12">
      <c r="A238" s="13"/>
      <c r="B238" s="218"/>
      <c r="C238" s="219"/>
      <c r="D238" s="220" t="s">
        <v>143</v>
      </c>
      <c r="E238" s="221" t="s">
        <v>20</v>
      </c>
      <c r="F238" s="222" t="s">
        <v>491</v>
      </c>
      <c r="G238" s="219"/>
      <c r="H238" s="223">
        <v>39.69</v>
      </c>
      <c r="I238" s="224"/>
      <c r="J238" s="224"/>
      <c r="K238" s="219"/>
      <c r="L238" s="219"/>
      <c r="M238" s="225"/>
      <c r="N238" s="226"/>
      <c r="O238" s="227"/>
      <c r="P238" s="227"/>
      <c r="Q238" s="227"/>
      <c r="R238" s="227"/>
      <c r="S238" s="227"/>
      <c r="T238" s="227"/>
      <c r="U238" s="227"/>
      <c r="V238" s="227"/>
      <c r="W238" s="227"/>
      <c r="X238" s="228"/>
      <c r="Y238" s="13"/>
      <c r="Z238" s="13"/>
      <c r="AA238" s="13"/>
      <c r="AB238" s="13"/>
      <c r="AC238" s="13"/>
      <c r="AD238" s="13"/>
      <c r="AE238" s="13"/>
      <c r="AT238" s="229" t="s">
        <v>143</v>
      </c>
      <c r="AU238" s="229" t="s">
        <v>86</v>
      </c>
      <c r="AV238" s="13" t="s">
        <v>86</v>
      </c>
      <c r="AW238" s="13" t="s">
        <v>5</v>
      </c>
      <c r="AX238" s="13" t="s">
        <v>76</v>
      </c>
      <c r="AY238" s="229" t="s">
        <v>133</v>
      </c>
    </row>
    <row r="239" spans="1:51" s="13" customFormat="1" ht="12">
      <c r="A239" s="13"/>
      <c r="B239" s="218"/>
      <c r="C239" s="219"/>
      <c r="D239" s="220" t="s">
        <v>143</v>
      </c>
      <c r="E239" s="221" t="s">
        <v>20</v>
      </c>
      <c r="F239" s="222" t="s">
        <v>492</v>
      </c>
      <c r="G239" s="219"/>
      <c r="H239" s="223">
        <v>15.8</v>
      </c>
      <c r="I239" s="224"/>
      <c r="J239" s="224"/>
      <c r="K239" s="219"/>
      <c r="L239" s="219"/>
      <c r="M239" s="225"/>
      <c r="N239" s="226"/>
      <c r="O239" s="227"/>
      <c r="P239" s="227"/>
      <c r="Q239" s="227"/>
      <c r="R239" s="227"/>
      <c r="S239" s="227"/>
      <c r="T239" s="227"/>
      <c r="U239" s="227"/>
      <c r="V239" s="227"/>
      <c r="W239" s="227"/>
      <c r="X239" s="228"/>
      <c r="Y239" s="13"/>
      <c r="Z239" s="13"/>
      <c r="AA239" s="13"/>
      <c r="AB239" s="13"/>
      <c r="AC239" s="13"/>
      <c r="AD239" s="13"/>
      <c r="AE239" s="13"/>
      <c r="AT239" s="229" t="s">
        <v>143</v>
      </c>
      <c r="AU239" s="229" t="s">
        <v>86</v>
      </c>
      <c r="AV239" s="13" t="s">
        <v>86</v>
      </c>
      <c r="AW239" s="13" t="s">
        <v>5</v>
      </c>
      <c r="AX239" s="13" t="s">
        <v>76</v>
      </c>
      <c r="AY239" s="229" t="s">
        <v>133</v>
      </c>
    </row>
    <row r="240" spans="1:51" s="13" customFormat="1" ht="12">
      <c r="A240" s="13"/>
      <c r="B240" s="218"/>
      <c r="C240" s="219"/>
      <c r="D240" s="220" t="s">
        <v>143</v>
      </c>
      <c r="E240" s="221" t="s">
        <v>20</v>
      </c>
      <c r="F240" s="222" t="s">
        <v>493</v>
      </c>
      <c r="G240" s="219"/>
      <c r="H240" s="223">
        <v>72.1</v>
      </c>
      <c r="I240" s="224"/>
      <c r="J240" s="224"/>
      <c r="K240" s="219"/>
      <c r="L240" s="219"/>
      <c r="M240" s="225"/>
      <c r="N240" s="226"/>
      <c r="O240" s="227"/>
      <c r="P240" s="227"/>
      <c r="Q240" s="227"/>
      <c r="R240" s="227"/>
      <c r="S240" s="227"/>
      <c r="T240" s="227"/>
      <c r="U240" s="227"/>
      <c r="V240" s="227"/>
      <c r="W240" s="227"/>
      <c r="X240" s="228"/>
      <c r="Y240" s="13"/>
      <c r="Z240" s="13"/>
      <c r="AA240" s="13"/>
      <c r="AB240" s="13"/>
      <c r="AC240" s="13"/>
      <c r="AD240" s="13"/>
      <c r="AE240" s="13"/>
      <c r="AT240" s="229" t="s">
        <v>143</v>
      </c>
      <c r="AU240" s="229" t="s">
        <v>86</v>
      </c>
      <c r="AV240" s="13" t="s">
        <v>86</v>
      </c>
      <c r="AW240" s="13" t="s">
        <v>5</v>
      </c>
      <c r="AX240" s="13" t="s">
        <v>76</v>
      </c>
      <c r="AY240" s="229" t="s">
        <v>133</v>
      </c>
    </row>
    <row r="241" spans="1:51" s="14" customFormat="1" ht="12">
      <c r="A241" s="14"/>
      <c r="B241" s="242"/>
      <c r="C241" s="243"/>
      <c r="D241" s="220" t="s">
        <v>143</v>
      </c>
      <c r="E241" s="244" t="s">
        <v>20</v>
      </c>
      <c r="F241" s="245" t="s">
        <v>301</v>
      </c>
      <c r="G241" s="243"/>
      <c r="H241" s="246">
        <v>127.58999999999999</v>
      </c>
      <c r="I241" s="247"/>
      <c r="J241" s="247"/>
      <c r="K241" s="243"/>
      <c r="L241" s="243"/>
      <c r="M241" s="248"/>
      <c r="N241" s="249"/>
      <c r="O241" s="250"/>
      <c r="P241" s="250"/>
      <c r="Q241" s="250"/>
      <c r="R241" s="250"/>
      <c r="S241" s="250"/>
      <c r="T241" s="250"/>
      <c r="U241" s="250"/>
      <c r="V241" s="250"/>
      <c r="W241" s="250"/>
      <c r="X241" s="251"/>
      <c r="Y241" s="14"/>
      <c r="Z241" s="14"/>
      <c r="AA241" s="14"/>
      <c r="AB241" s="14"/>
      <c r="AC241" s="14"/>
      <c r="AD241" s="14"/>
      <c r="AE241" s="14"/>
      <c r="AT241" s="252" t="s">
        <v>143</v>
      </c>
      <c r="AU241" s="252" t="s">
        <v>86</v>
      </c>
      <c r="AV241" s="14" t="s">
        <v>153</v>
      </c>
      <c r="AW241" s="14" t="s">
        <v>5</v>
      </c>
      <c r="AX241" s="14" t="s">
        <v>81</v>
      </c>
      <c r="AY241" s="252" t="s">
        <v>133</v>
      </c>
    </row>
    <row r="242" spans="1:65" s="2" customFormat="1" ht="33" customHeight="1">
      <c r="A242" s="38"/>
      <c r="B242" s="39"/>
      <c r="C242" s="204" t="s">
        <v>494</v>
      </c>
      <c r="D242" s="204" t="s">
        <v>136</v>
      </c>
      <c r="E242" s="205" t="s">
        <v>495</v>
      </c>
      <c r="F242" s="206" t="s">
        <v>496</v>
      </c>
      <c r="G242" s="207" t="s">
        <v>276</v>
      </c>
      <c r="H242" s="208">
        <v>39.69</v>
      </c>
      <c r="I242" s="209"/>
      <c r="J242" s="209"/>
      <c r="K242" s="210">
        <f>ROUND(P242*H242,2)</f>
        <v>0</v>
      </c>
      <c r="L242" s="206" t="s">
        <v>243</v>
      </c>
      <c r="M242" s="44"/>
      <c r="N242" s="211" t="s">
        <v>20</v>
      </c>
      <c r="O242" s="212" t="s">
        <v>45</v>
      </c>
      <c r="P242" s="213">
        <f>I242+J242</f>
        <v>0</v>
      </c>
      <c r="Q242" s="213">
        <f>ROUND(I242*H242,2)</f>
        <v>0</v>
      </c>
      <c r="R242" s="213">
        <f>ROUND(J242*H242,2)</f>
        <v>0</v>
      </c>
      <c r="S242" s="84"/>
      <c r="T242" s="214">
        <f>S242*H242</f>
        <v>0</v>
      </c>
      <c r="U242" s="214">
        <v>0</v>
      </c>
      <c r="V242" s="214">
        <f>U242*H242</f>
        <v>0</v>
      </c>
      <c r="W242" s="214">
        <v>0</v>
      </c>
      <c r="X242" s="215">
        <f>W242*H242</f>
        <v>0</v>
      </c>
      <c r="Y242" s="38"/>
      <c r="Z242" s="38"/>
      <c r="AA242" s="38"/>
      <c r="AB242" s="38"/>
      <c r="AC242" s="38"/>
      <c r="AD242" s="38"/>
      <c r="AE242" s="38"/>
      <c r="AR242" s="216" t="s">
        <v>153</v>
      </c>
      <c r="AT242" s="216" t="s">
        <v>136</v>
      </c>
      <c r="AU242" s="216" t="s">
        <v>86</v>
      </c>
      <c r="AY242" s="17" t="s">
        <v>133</v>
      </c>
      <c r="BE242" s="217">
        <f>IF(O242="základní",K242,0)</f>
        <v>0</v>
      </c>
      <c r="BF242" s="217">
        <f>IF(O242="snížená",K242,0)</f>
        <v>0</v>
      </c>
      <c r="BG242" s="217">
        <f>IF(O242="zákl. přenesená",K242,0)</f>
        <v>0</v>
      </c>
      <c r="BH242" s="217">
        <f>IF(O242="sníž. přenesená",K242,0)</f>
        <v>0</v>
      </c>
      <c r="BI242" s="217">
        <f>IF(O242="nulová",K242,0)</f>
        <v>0</v>
      </c>
      <c r="BJ242" s="17" t="s">
        <v>81</v>
      </c>
      <c r="BK242" s="217">
        <f>ROUND(P242*H242,2)</f>
        <v>0</v>
      </c>
      <c r="BL242" s="17" t="s">
        <v>153</v>
      </c>
      <c r="BM242" s="216" t="s">
        <v>497</v>
      </c>
    </row>
    <row r="243" spans="1:47" s="2" customFormat="1" ht="12">
      <c r="A243" s="38"/>
      <c r="B243" s="39"/>
      <c r="C243" s="40"/>
      <c r="D243" s="230" t="s">
        <v>169</v>
      </c>
      <c r="E243" s="40"/>
      <c r="F243" s="231" t="s">
        <v>498</v>
      </c>
      <c r="G243" s="40"/>
      <c r="H243" s="40"/>
      <c r="I243" s="232"/>
      <c r="J243" s="232"/>
      <c r="K243" s="40"/>
      <c r="L243" s="40"/>
      <c r="M243" s="44"/>
      <c r="N243" s="233"/>
      <c r="O243" s="234"/>
      <c r="P243" s="84"/>
      <c r="Q243" s="84"/>
      <c r="R243" s="84"/>
      <c r="S243" s="84"/>
      <c r="T243" s="84"/>
      <c r="U243" s="84"/>
      <c r="V243" s="84"/>
      <c r="W243" s="84"/>
      <c r="X243" s="85"/>
      <c r="Y243" s="38"/>
      <c r="Z243" s="38"/>
      <c r="AA243" s="38"/>
      <c r="AB243" s="38"/>
      <c r="AC243" s="38"/>
      <c r="AD243" s="38"/>
      <c r="AE243" s="38"/>
      <c r="AT243" s="17" t="s">
        <v>169</v>
      </c>
      <c r="AU243" s="17" t="s">
        <v>86</v>
      </c>
    </row>
    <row r="244" spans="1:51" s="13" customFormat="1" ht="12">
      <c r="A244" s="13"/>
      <c r="B244" s="218"/>
      <c r="C244" s="219"/>
      <c r="D244" s="220" t="s">
        <v>143</v>
      </c>
      <c r="E244" s="221" t="s">
        <v>20</v>
      </c>
      <c r="F244" s="222" t="s">
        <v>491</v>
      </c>
      <c r="G244" s="219"/>
      <c r="H244" s="223">
        <v>39.69</v>
      </c>
      <c r="I244" s="224"/>
      <c r="J244" s="224"/>
      <c r="K244" s="219"/>
      <c r="L244" s="219"/>
      <c r="M244" s="225"/>
      <c r="N244" s="226"/>
      <c r="O244" s="227"/>
      <c r="P244" s="227"/>
      <c r="Q244" s="227"/>
      <c r="R244" s="227"/>
      <c r="S244" s="227"/>
      <c r="T244" s="227"/>
      <c r="U244" s="227"/>
      <c r="V244" s="227"/>
      <c r="W244" s="227"/>
      <c r="X244" s="228"/>
      <c r="Y244" s="13"/>
      <c r="Z244" s="13"/>
      <c r="AA244" s="13"/>
      <c r="AB244" s="13"/>
      <c r="AC244" s="13"/>
      <c r="AD244" s="13"/>
      <c r="AE244" s="13"/>
      <c r="AT244" s="229" t="s">
        <v>143</v>
      </c>
      <c r="AU244" s="229" t="s">
        <v>86</v>
      </c>
      <c r="AV244" s="13" t="s">
        <v>86</v>
      </c>
      <c r="AW244" s="13" t="s">
        <v>5</v>
      </c>
      <c r="AX244" s="13" t="s">
        <v>81</v>
      </c>
      <c r="AY244" s="229" t="s">
        <v>133</v>
      </c>
    </row>
    <row r="245" spans="1:65" s="2" customFormat="1" ht="49.05" customHeight="1">
      <c r="A245" s="38"/>
      <c r="B245" s="39"/>
      <c r="C245" s="204" t="s">
        <v>499</v>
      </c>
      <c r="D245" s="204" t="s">
        <v>136</v>
      </c>
      <c r="E245" s="205" t="s">
        <v>500</v>
      </c>
      <c r="F245" s="206" t="s">
        <v>501</v>
      </c>
      <c r="G245" s="207" t="s">
        <v>296</v>
      </c>
      <c r="H245" s="208">
        <v>12.2</v>
      </c>
      <c r="I245" s="209"/>
      <c r="J245" s="209"/>
      <c r="K245" s="210">
        <f>ROUND(P245*H245,2)</f>
        <v>0</v>
      </c>
      <c r="L245" s="206" t="s">
        <v>243</v>
      </c>
      <c r="M245" s="44"/>
      <c r="N245" s="211" t="s">
        <v>20</v>
      </c>
      <c r="O245" s="212" t="s">
        <v>45</v>
      </c>
      <c r="P245" s="213">
        <f>I245+J245</f>
        <v>0</v>
      </c>
      <c r="Q245" s="213">
        <f>ROUND(I245*H245,2)</f>
        <v>0</v>
      </c>
      <c r="R245" s="213">
        <f>ROUND(J245*H245,2)</f>
        <v>0</v>
      </c>
      <c r="S245" s="84"/>
      <c r="T245" s="214">
        <f>S245*H245</f>
        <v>0</v>
      </c>
      <c r="U245" s="214">
        <v>2.833308</v>
      </c>
      <c r="V245" s="214">
        <f>U245*H245</f>
        <v>34.5663576</v>
      </c>
      <c r="W245" s="214">
        <v>0</v>
      </c>
      <c r="X245" s="215">
        <f>W245*H245</f>
        <v>0</v>
      </c>
      <c r="Y245" s="38"/>
      <c r="Z245" s="38"/>
      <c r="AA245" s="38"/>
      <c r="AB245" s="38"/>
      <c r="AC245" s="38"/>
      <c r="AD245" s="38"/>
      <c r="AE245" s="38"/>
      <c r="AR245" s="216" t="s">
        <v>153</v>
      </c>
      <c r="AT245" s="216" t="s">
        <v>136</v>
      </c>
      <c r="AU245" s="216" t="s">
        <v>86</v>
      </c>
      <c r="AY245" s="17" t="s">
        <v>133</v>
      </c>
      <c r="BE245" s="217">
        <f>IF(O245="základní",K245,0)</f>
        <v>0</v>
      </c>
      <c r="BF245" s="217">
        <f>IF(O245="snížená",K245,0)</f>
        <v>0</v>
      </c>
      <c r="BG245" s="217">
        <f>IF(O245="zákl. přenesená",K245,0)</f>
        <v>0</v>
      </c>
      <c r="BH245" s="217">
        <f>IF(O245="sníž. přenesená",K245,0)</f>
        <v>0</v>
      </c>
      <c r="BI245" s="217">
        <f>IF(O245="nulová",K245,0)</f>
        <v>0</v>
      </c>
      <c r="BJ245" s="17" t="s">
        <v>81</v>
      </c>
      <c r="BK245" s="217">
        <f>ROUND(P245*H245,2)</f>
        <v>0</v>
      </c>
      <c r="BL245" s="17" t="s">
        <v>153</v>
      </c>
      <c r="BM245" s="216" t="s">
        <v>502</v>
      </c>
    </row>
    <row r="246" spans="1:47" s="2" customFormat="1" ht="12">
      <c r="A246" s="38"/>
      <c r="B246" s="39"/>
      <c r="C246" s="40"/>
      <c r="D246" s="230" t="s">
        <v>169</v>
      </c>
      <c r="E246" s="40"/>
      <c r="F246" s="231" t="s">
        <v>503</v>
      </c>
      <c r="G246" s="40"/>
      <c r="H246" s="40"/>
      <c r="I246" s="232"/>
      <c r="J246" s="232"/>
      <c r="K246" s="40"/>
      <c r="L246" s="40"/>
      <c r="M246" s="44"/>
      <c r="N246" s="233"/>
      <c r="O246" s="234"/>
      <c r="P246" s="84"/>
      <c r="Q246" s="84"/>
      <c r="R246" s="84"/>
      <c r="S246" s="84"/>
      <c r="T246" s="84"/>
      <c r="U246" s="84"/>
      <c r="V246" s="84"/>
      <c r="W246" s="84"/>
      <c r="X246" s="85"/>
      <c r="Y246" s="38"/>
      <c r="Z246" s="38"/>
      <c r="AA246" s="38"/>
      <c r="AB246" s="38"/>
      <c r="AC246" s="38"/>
      <c r="AD246" s="38"/>
      <c r="AE246" s="38"/>
      <c r="AT246" s="17" t="s">
        <v>169</v>
      </c>
      <c r="AU246" s="17" t="s">
        <v>86</v>
      </c>
    </row>
    <row r="247" spans="1:51" s="13" customFormat="1" ht="12">
      <c r="A247" s="13"/>
      <c r="B247" s="218"/>
      <c r="C247" s="219"/>
      <c r="D247" s="220" t="s">
        <v>143</v>
      </c>
      <c r="E247" s="221" t="s">
        <v>20</v>
      </c>
      <c r="F247" s="222" t="s">
        <v>504</v>
      </c>
      <c r="G247" s="219"/>
      <c r="H247" s="223">
        <v>5.9</v>
      </c>
      <c r="I247" s="224"/>
      <c r="J247" s="224"/>
      <c r="K247" s="219"/>
      <c r="L247" s="219"/>
      <c r="M247" s="225"/>
      <c r="N247" s="226"/>
      <c r="O247" s="227"/>
      <c r="P247" s="227"/>
      <c r="Q247" s="227"/>
      <c r="R247" s="227"/>
      <c r="S247" s="227"/>
      <c r="T247" s="227"/>
      <c r="U247" s="227"/>
      <c r="V247" s="227"/>
      <c r="W247" s="227"/>
      <c r="X247" s="228"/>
      <c r="Y247" s="13"/>
      <c r="Z247" s="13"/>
      <c r="AA247" s="13"/>
      <c r="AB247" s="13"/>
      <c r="AC247" s="13"/>
      <c r="AD247" s="13"/>
      <c r="AE247" s="13"/>
      <c r="AT247" s="229" t="s">
        <v>143</v>
      </c>
      <c r="AU247" s="229" t="s">
        <v>86</v>
      </c>
      <c r="AV247" s="13" t="s">
        <v>86</v>
      </c>
      <c r="AW247" s="13" t="s">
        <v>5</v>
      </c>
      <c r="AX247" s="13" t="s">
        <v>76</v>
      </c>
      <c r="AY247" s="229" t="s">
        <v>133</v>
      </c>
    </row>
    <row r="248" spans="1:51" s="13" customFormat="1" ht="12">
      <c r="A248" s="13"/>
      <c r="B248" s="218"/>
      <c r="C248" s="219"/>
      <c r="D248" s="220" t="s">
        <v>143</v>
      </c>
      <c r="E248" s="221" t="s">
        <v>20</v>
      </c>
      <c r="F248" s="222" t="s">
        <v>505</v>
      </c>
      <c r="G248" s="219"/>
      <c r="H248" s="223">
        <v>6.3</v>
      </c>
      <c r="I248" s="224"/>
      <c r="J248" s="224"/>
      <c r="K248" s="219"/>
      <c r="L248" s="219"/>
      <c r="M248" s="225"/>
      <c r="N248" s="226"/>
      <c r="O248" s="227"/>
      <c r="P248" s="227"/>
      <c r="Q248" s="227"/>
      <c r="R248" s="227"/>
      <c r="S248" s="227"/>
      <c r="T248" s="227"/>
      <c r="U248" s="227"/>
      <c r="V248" s="227"/>
      <c r="W248" s="227"/>
      <c r="X248" s="228"/>
      <c r="Y248" s="13"/>
      <c r="Z248" s="13"/>
      <c r="AA248" s="13"/>
      <c r="AB248" s="13"/>
      <c r="AC248" s="13"/>
      <c r="AD248" s="13"/>
      <c r="AE248" s="13"/>
      <c r="AT248" s="229" t="s">
        <v>143</v>
      </c>
      <c r="AU248" s="229" t="s">
        <v>86</v>
      </c>
      <c r="AV248" s="13" t="s">
        <v>86</v>
      </c>
      <c r="AW248" s="13" t="s">
        <v>5</v>
      </c>
      <c r="AX248" s="13" t="s">
        <v>76</v>
      </c>
      <c r="AY248" s="229" t="s">
        <v>133</v>
      </c>
    </row>
    <row r="249" spans="1:51" s="14" customFormat="1" ht="12">
      <c r="A249" s="14"/>
      <c r="B249" s="242"/>
      <c r="C249" s="243"/>
      <c r="D249" s="220" t="s">
        <v>143</v>
      </c>
      <c r="E249" s="244" t="s">
        <v>20</v>
      </c>
      <c r="F249" s="245" t="s">
        <v>301</v>
      </c>
      <c r="G249" s="243"/>
      <c r="H249" s="246">
        <v>12.2</v>
      </c>
      <c r="I249" s="247"/>
      <c r="J249" s="247"/>
      <c r="K249" s="243"/>
      <c r="L249" s="243"/>
      <c r="M249" s="248"/>
      <c r="N249" s="249"/>
      <c r="O249" s="250"/>
      <c r="P249" s="250"/>
      <c r="Q249" s="250"/>
      <c r="R249" s="250"/>
      <c r="S249" s="250"/>
      <c r="T249" s="250"/>
      <c r="U249" s="250"/>
      <c r="V249" s="250"/>
      <c r="W249" s="250"/>
      <c r="X249" s="251"/>
      <c r="Y249" s="14"/>
      <c r="Z249" s="14"/>
      <c r="AA249" s="14"/>
      <c r="AB249" s="14"/>
      <c r="AC249" s="14"/>
      <c r="AD249" s="14"/>
      <c r="AE249" s="14"/>
      <c r="AT249" s="252" t="s">
        <v>143</v>
      </c>
      <c r="AU249" s="252" t="s">
        <v>86</v>
      </c>
      <c r="AV249" s="14" t="s">
        <v>153</v>
      </c>
      <c r="AW249" s="14" t="s">
        <v>5</v>
      </c>
      <c r="AX249" s="14" t="s">
        <v>81</v>
      </c>
      <c r="AY249" s="252" t="s">
        <v>133</v>
      </c>
    </row>
    <row r="250" spans="1:65" s="2" customFormat="1" ht="37.8" customHeight="1">
      <c r="A250" s="38"/>
      <c r="B250" s="39"/>
      <c r="C250" s="204" t="s">
        <v>506</v>
      </c>
      <c r="D250" s="204" t="s">
        <v>136</v>
      </c>
      <c r="E250" s="205" t="s">
        <v>507</v>
      </c>
      <c r="F250" s="206" t="s">
        <v>508</v>
      </c>
      <c r="G250" s="207" t="s">
        <v>296</v>
      </c>
      <c r="H250" s="208">
        <v>4.8</v>
      </c>
      <c r="I250" s="209"/>
      <c r="J250" s="209"/>
      <c r="K250" s="210">
        <f>ROUND(P250*H250,2)</f>
        <v>0</v>
      </c>
      <c r="L250" s="206" t="s">
        <v>243</v>
      </c>
      <c r="M250" s="44"/>
      <c r="N250" s="211" t="s">
        <v>20</v>
      </c>
      <c r="O250" s="212" t="s">
        <v>45</v>
      </c>
      <c r="P250" s="213">
        <f>I250+J250</f>
        <v>0</v>
      </c>
      <c r="Q250" s="213">
        <f>ROUND(I250*H250,2)</f>
        <v>0</v>
      </c>
      <c r="R250" s="213">
        <f>ROUND(J250*H250,2)</f>
        <v>0</v>
      </c>
      <c r="S250" s="84"/>
      <c r="T250" s="214">
        <f>S250*H250</f>
        <v>0</v>
      </c>
      <c r="U250" s="214">
        <v>0</v>
      </c>
      <c r="V250" s="214">
        <f>U250*H250</f>
        <v>0</v>
      </c>
      <c r="W250" s="214">
        <v>0</v>
      </c>
      <c r="X250" s="215">
        <f>W250*H250</f>
        <v>0</v>
      </c>
      <c r="Y250" s="38"/>
      <c r="Z250" s="38"/>
      <c r="AA250" s="38"/>
      <c r="AB250" s="38"/>
      <c r="AC250" s="38"/>
      <c r="AD250" s="38"/>
      <c r="AE250" s="38"/>
      <c r="AR250" s="216" t="s">
        <v>153</v>
      </c>
      <c r="AT250" s="216" t="s">
        <v>136</v>
      </c>
      <c r="AU250" s="216" t="s">
        <v>86</v>
      </c>
      <c r="AY250" s="17" t="s">
        <v>133</v>
      </c>
      <c r="BE250" s="217">
        <f>IF(O250="základní",K250,0)</f>
        <v>0</v>
      </c>
      <c r="BF250" s="217">
        <f>IF(O250="snížená",K250,0)</f>
        <v>0</v>
      </c>
      <c r="BG250" s="217">
        <f>IF(O250="zákl. přenesená",K250,0)</f>
        <v>0</v>
      </c>
      <c r="BH250" s="217">
        <f>IF(O250="sníž. přenesená",K250,0)</f>
        <v>0</v>
      </c>
      <c r="BI250" s="217">
        <f>IF(O250="nulová",K250,0)</f>
        <v>0</v>
      </c>
      <c r="BJ250" s="17" t="s">
        <v>81</v>
      </c>
      <c r="BK250" s="217">
        <f>ROUND(P250*H250,2)</f>
        <v>0</v>
      </c>
      <c r="BL250" s="17" t="s">
        <v>153</v>
      </c>
      <c r="BM250" s="216" t="s">
        <v>509</v>
      </c>
    </row>
    <row r="251" spans="1:47" s="2" customFormat="1" ht="12">
      <c r="A251" s="38"/>
      <c r="B251" s="39"/>
      <c r="C251" s="40"/>
      <c r="D251" s="230" t="s">
        <v>169</v>
      </c>
      <c r="E251" s="40"/>
      <c r="F251" s="231" t="s">
        <v>510</v>
      </c>
      <c r="G251" s="40"/>
      <c r="H251" s="40"/>
      <c r="I251" s="232"/>
      <c r="J251" s="232"/>
      <c r="K251" s="40"/>
      <c r="L251" s="40"/>
      <c r="M251" s="44"/>
      <c r="N251" s="233"/>
      <c r="O251" s="234"/>
      <c r="P251" s="84"/>
      <c r="Q251" s="84"/>
      <c r="R251" s="84"/>
      <c r="S251" s="84"/>
      <c r="T251" s="84"/>
      <c r="U251" s="84"/>
      <c r="V251" s="84"/>
      <c r="W251" s="84"/>
      <c r="X251" s="85"/>
      <c r="Y251" s="38"/>
      <c r="Z251" s="38"/>
      <c r="AA251" s="38"/>
      <c r="AB251" s="38"/>
      <c r="AC251" s="38"/>
      <c r="AD251" s="38"/>
      <c r="AE251" s="38"/>
      <c r="AT251" s="17" t="s">
        <v>169</v>
      </c>
      <c r="AU251" s="17" t="s">
        <v>86</v>
      </c>
    </row>
    <row r="252" spans="1:51" s="13" customFormat="1" ht="12">
      <c r="A252" s="13"/>
      <c r="B252" s="218"/>
      <c r="C252" s="219"/>
      <c r="D252" s="220" t="s">
        <v>143</v>
      </c>
      <c r="E252" s="221" t="s">
        <v>20</v>
      </c>
      <c r="F252" s="222" t="s">
        <v>511</v>
      </c>
      <c r="G252" s="219"/>
      <c r="H252" s="223">
        <v>4.8</v>
      </c>
      <c r="I252" s="224"/>
      <c r="J252" s="224"/>
      <c r="K252" s="219"/>
      <c r="L252" s="219"/>
      <c r="M252" s="225"/>
      <c r="N252" s="226"/>
      <c r="O252" s="227"/>
      <c r="P252" s="227"/>
      <c r="Q252" s="227"/>
      <c r="R252" s="227"/>
      <c r="S252" s="227"/>
      <c r="T252" s="227"/>
      <c r="U252" s="227"/>
      <c r="V252" s="227"/>
      <c r="W252" s="227"/>
      <c r="X252" s="228"/>
      <c r="Y252" s="13"/>
      <c r="Z252" s="13"/>
      <c r="AA252" s="13"/>
      <c r="AB252" s="13"/>
      <c r="AC252" s="13"/>
      <c r="AD252" s="13"/>
      <c r="AE252" s="13"/>
      <c r="AT252" s="229" t="s">
        <v>143</v>
      </c>
      <c r="AU252" s="229" t="s">
        <v>86</v>
      </c>
      <c r="AV252" s="13" t="s">
        <v>86</v>
      </c>
      <c r="AW252" s="13" t="s">
        <v>5</v>
      </c>
      <c r="AX252" s="13" t="s">
        <v>81</v>
      </c>
      <c r="AY252" s="229" t="s">
        <v>133</v>
      </c>
    </row>
    <row r="253" spans="1:65" s="2" customFormat="1" ht="37.8" customHeight="1">
      <c r="A253" s="38"/>
      <c r="B253" s="39"/>
      <c r="C253" s="204" t="s">
        <v>512</v>
      </c>
      <c r="D253" s="204" t="s">
        <v>136</v>
      </c>
      <c r="E253" s="205" t="s">
        <v>513</v>
      </c>
      <c r="F253" s="206" t="s">
        <v>514</v>
      </c>
      <c r="G253" s="207" t="s">
        <v>296</v>
      </c>
      <c r="H253" s="208">
        <v>52.375</v>
      </c>
      <c r="I253" s="209"/>
      <c r="J253" s="209"/>
      <c r="K253" s="210">
        <f>ROUND(P253*H253,2)</f>
        <v>0</v>
      </c>
      <c r="L253" s="206" t="s">
        <v>243</v>
      </c>
      <c r="M253" s="44"/>
      <c r="N253" s="211" t="s">
        <v>20</v>
      </c>
      <c r="O253" s="212" t="s">
        <v>45</v>
      </c>
      <c r="P253" s="213">
        <f>I253+J253</f>
        <v>0</v>
      </c>
      <c r="Q253" s="213">
        <f>ROUND(I253*H253,2)</f>
        <v>0</v>
      </c>
      <c r="R253" s="213">
        <f>ROUND(J253*H253,2)</f>
        <v>0</v>
      </c>
      <c r="S253" s="84"/>
      <c r="T253" s="214">
        <f>S253*H253</f>
        <v>0</v>
      </c>
      <c r="U253" s="214">
        <v>2.43408</v>
      </c>
      <c r="V253" s="214">
        <f>U253*H253</f>
        <v>127.48494</v>
      </c>
      <c r="W253" s="214">
        <v>0</v>
      </c>
      <c r="X253" s="215">
        <f>W253*H253</f>
        <v>0</v>
      </c>
      <c r="Y253" s="38"/>
      <c r="Z253" s="38"/>
      <c r="AA253" s="38"/>
      <c r="AB253" s="38"/>
      <c r="AC253" s="38"/>
      <c r="AD253" s="38"/>
      <c r="AE253" s="38"/>
      <c r="AR253" s="216" t="s">
        <v>153</v>
      </c>
      <c r="AT253" s="216" t="s">
        <v>136</v>
      </c>
      <c r="AU253" s="216" t="s">
        <v>86</v>
      </c>
      <c r="AY253" s="17" t="s">
        <v>133</v>
      </c>
      <c r="BE253" s="217">
        <f>IF(O253="základní",K253,0)</f>
        <v>0</v>
      </c>
      <c r="BF253" s="217">
        <f>IF(O253="snížená",K253,0)</f>
        <v>0</v>
      </c>
      <c r="BG253" s="217">
        <f>IF(O253="zákl. přenesená",K253,0)</f>
        <v>0</v>
      </c>
      <c r="BH253" s="217">
        <f>IF(O253="sníž. přenesená",K253,0)</f>
        <v>0</v>
      </c>
      <c r="BI253" s="217">
        <f>IF(O253="nulová",K253,0)</f>
        <v>0</v>
      </c>
      <c r="BJ253" s="17" t="s">
        <v>81</v>
      </c>
      <c r="BK253" s="217">
        <f>ROUND(P253*H253,2)</f>
        <v>0</v>
      </c>
      <c r="BL253" s="17" t="s">
        <v>153</v>
      </c>
      <c r="BM253" s="216" t="s">
        <v>515</v>
      </c>
    </row>
    <row r="254" spans="1:47" s="2" customFormat="1" ht="12">
      <c r="A254" s="38"/>
      <c r="B254" s="39"/>
      <c r="C254" s="40"/>
      <c r="D254" s="230" t="s">
        <v>169</v>
      </c>
      <c r="E254" s="40"/>
      <c r="F254" s="231" t="s">
        <v>516</v>
      </c>
      <c r="G254" s="40"/>
      <c r="H254" s="40"/>
      <c r="I254" s="232"/>
      <c r="J254" s="232"/>
      <c r="K254" s="40"/>
      <c r="L254" s="40"/>
      <c r="M254" s="44"/>
      <c r="N254" s="233"/>
      <c r="O254" s="234"/>
      <c r="P254" s="84"/>
      <c r="Q254" s="84"/>
      <c r="R254" s="84"/>
      <c r="S254" s="84"/>
      <c r="T254" s="84"/>
      <c r="U254" s="84"/>
      <c r="V254" s="84"/>
      <c r="W254" s="84"/>
      <c r="X254" s="85"/>
      <c r="Y254" s="38"/>
      <c r="Z254" s="38"/>
      <c r="AA254" s="38"/>
      <c r="AB254" s="38"/>
      <c r="AC254" s="38"/>
      <c r="AD254" s="38"/>
      <c r="AE254" s="38"/>
      <c r="AT254" s="17" t="s">
        <v>169</v>
      </c>
      <c r="AU254" s="17" t="s">
        <v>86</v>
      </c>
    </row>
    <row r="255" spans="1:51" s="13" customFormat="1" ht="12">
      <c r="A255" s="13"/>
      <c r="B255" s="218"/>
      <c r="C255" s="219"/>
      <c r="D255" s="220" t="s">
        <v>143</v>
      </c>
      <c r="E255" s="221" t="s">
        <v>20</v>
      </c>
      <c r="F255" s="222" t="s">
        <v>517</v>
      </c>
      <c r="G255" s="219"/>
      <c r="H255" s="223">
        <v>36.875</v>
      </c>
      <c r="I255" s="224"/>
      <c r="J255" s="224"/>
      <c r="K255" s="219"/>
      <c r="L255" s="219"/>
      <c r="M255" s="225"/>
      <c r="N255" s="226"/>
      <c r="O255" s="227"/>
      <c r="P255" s="227"/>
      <c r="Q255" s="227"/>
      <c r="R255" s="227"/>
      <c r="S255" s="227"/>
      <c r="T255" s="227"/>
      <c r="U255" s="227"/>
      <c r="V255" s="227"/>
      <c r="W255" s="227"/>
      <c r="X255" s="228"/>
      <c r="Y255" s="13"/>
      <c r="Z255" s="13"/>
      <c r="AA255" s="13"/>
      <c r="AB255" s="13"/>
      <c r="AC255" s="13"/>
      <c r="AD255" s="13"/>
      <c r="AE255" s="13"/>
      <c r="AT255" s="229" t="s">
        <v>143</v>
      </c>
      <c r="AU255" s="229" t="s">
        <v>86</v>
      </c>
      <c r="AV255" s="13" t="s">
        <v>86</v>
      </c>
      <c r="AW255" s="13" t="s">
        <v>5</v>
      </c>
      <c r="AX255" s="13" t="s">
        <v>76</v>
      </c>
      <c r="AY255" s="229" t="s">
        <v>133</v>
      </c>
    </row>
    <row r="256" spans="1:51" s="13" customFormat="1" ht="12">
      <c r="A256" s="13"/>
      <c r="B256" s="218"/>
      <c r="C256" s="219"/>
      <c r="D256" s="220" t="s">
        <v>143</v>
      </c>
      <c r="E256" s="221" t="s">
        <v>20</v>
      </c>
      <c r="F256" s="222" t="s">
        <v>518</v>
      </c>
      <c r="G256" s="219"/>
      <c r="H256" s="223">
        <v>15.5</v>
      </c>
      <c r="I256" s="224"/>
      <c r="J256" s="224"/>
      <c r="K256" s="219"/>
      <c r="L256" s="219"/>
      <c r="M256" s="225"/>
      <c r="N256" s="2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Y256" s="13"/>
      <c r="Z256" s="13"/>
      <c r="AA256" s="13"/>
      <c r="AB256" s="13"/>
      <c r="AC256" s="13"/>
      <c r="AD256" s="13"/>
      <c r="AE256" s="13"/>
      <c r="AT256" s="229" t="s">
        <v>143</v>
      </c>
      <c r="AU256" s="229" t="s">
        <v>86</v>
      </c>
      <c r="AV256" s="13" t="s">
        <v>86</v>
      </c>
      <c r="AW256" s="13" t="s">
        <v>5</v>
      </c>
      <c r="AX256" s="13" t="s">
        <v>76</v>
      </c>
      <c r="AY256" s="229" t="s">
        <v>133</v>
      </c>
    </row>
    <row r="257" spans="1:51" s="14" customFormat="1" ht="12">
      <c r="A257" s="14"/>
      <c r="B257" s="242"/>
      <c r="C257" s="243"/>
      <c r="D257" s="220" t="s">
        <v>143</v>
      </c>
      <c r="E257" s="244" t="s">
        <v>20</v>
      </c>
      <c r="F257" s="245" t="s">
        <v>301</v>
      </c>
      <c r="G257" s="243"/>
      <c r="H257" s="246">
        <v>52.375</v>
      </c>
      <c r="I257" s="247"/>
      <c r="J257" s="247"/>
      <c r="K257" s="243"/>
      <c r="L257" s="243"/>
      <c r="M257" s="248"/>
      <c r="N257" s="249"/>
      <c r="O257" s="250"/>
      <c r="P257" s="250"/>
      <c r="Q257" s="250"/>
      <c r="R257" s="250"/>
      <c r="S257" s="250"/>
      <c r="T257" s="250"/>
      <c r="U257" s="250"/>
      <c r="V257" s="250"/>
      <c r="W257" s="250"/>
      <c r="X257" s="251"/>
      <c r="Y257" s="14"/>
      <c r="Z257" s="14"/>
      <c r="AA257" s="14"/>
      <c r="AB257" s="14"/>
      <c r="AC257" s="14"/>
      <c r="AD257" s="14"/>
      <c r="AE257" s="14"/>
      <c r="AT257" s="252" t="s">
        <v>143</v>
      </c>
      <c r="AU257" s="252" t="s">
        <v>86</v>
      </c>
      <c r="AV257" s="14" t="s">
        <v>153</v>
      </c>
      <c r="AW257" s="14" t="s">
        <v>5</v>
      </c>
      <c r="AX257" s="14" t="s">
        <v>81</v>
      </c>
      <c r="AY257" s="252" t="s">
        <v>133</v>
      </c>
    </row>
    <row r="258" spans="1:65" s="2" customFormat="1" ht="44.25" customHeight="1">
      <c r="A258" s="38"/>
      <c r="B258" s="39"/>
      <c r="C258" s="204" t="s">
        <v>519</v>
      </c>
      <c r="D258" s="204" t="s">
        <v>136</v>
      </c>
      <c r="E258" s="205" t="s">
        <v>520</v>
      </c>
      <c r="F258" s="206" t="s">
        <v>521</v>
      </c>
      <c r="G258" s="207" t="s">
        <v>276</v>
      </c>
      <c r="H258" s="208">
        <v>39.69</v>
      </c>
      <c r="I258" s="209"/>
      <c r="J258" s="209"/>
      <c r="K258" s="210">
        <f>ROUND(P258*H258,2)</f>
        <v>0</v>
      </c>
      <c r="L258" s="206" t="s">
        <v>243</v>
      </c>
      <c r="M258" s="44"/>
      <c r="N258" s="211" t="s">
        <v>20</v>
      </c>
      <c r="O258" s="212" t="s">
        <v>45</v>
      </c>
      <c r="P258" s="213">
        <f>I258+J258</f>
        <v>0</v>
      </c>
      <c r="Q258" s="213">
        <f>ROUND(I258*H258,2)</f>
        <v>0</v>
      </c>
      <c r="R258" s="213">
        <f>ROUND(J258*H258,2)</f>
        <v>0</v>
      </c>
      <c r="S258" s="84"/>
      <c r="T258" s="214">
        <f>S258*H258</f>
        <v>0</v>
      </c>
      <c r="U258" s="214">
        <v>0.743272</v>
      </c>
      <c r="V258" s="214">
        <f>U258*H258</f>
        <v>29.50046568</v>
      </c>
      <c r="W258" s="214">
        <v>0</v>
      </c>
      <c r="X258" s="215">
        <f>W258*H258</f>
        <v>0</v>
      </c>
      <c r="Y258" s="38"/>
      <c r="Z258" s="38"/>
      <c r="AA258" s="38"/>
      <c r="AB258" s="38"/>
      <c r="AC258" s="38"/>
      <c r="AD258" s="38"/>
      <c r="AE258" s="38"/>
      <c r="AR258" s="216" t="s">
        <v>153</v>
      </c>
      <c r="AT258" s="216" t="s">
        <v>136</v>
      </c>
      <c r="AU258" s="216" t="s">
        <v>86</v>
      </c>
      <c r="AY258" s="17" t="s">
        <v>133</v>
      </c>
      <c r="BE258" s="217">
        <f>IF(O258="základní",K258,0)</f>
        <v>0</v>
      </c>
      <c r="BF258" s="217">
        <f>IF(O258="snížená",K258,0)</f>
        <v>0</v>
      </c>
      <c r="BG258" s="217">
        <f>IF(O258="zákl. přenesená",K258,0)</f>
        <v>0</v>
      </c>
      <c r="BH258" s="217">
        <f>IF(O258="sníž. přenesená",K258,0)</f>
        <v>0</v>
      </c>
      <c r="BI258" s="217">
        <f>IF(O258="nulová",K258,0)</f>
        <v>0</v>
      </c>
      <c r="BJ258" s="17" t="s">
        <v>81</v>
      </c>
      <c r="BK258" s="217">
        <f>ROUND(P258*H258,2)</f>
        <v>0</v>
      </c>
      <c r="BL258" s="17" t="s">
        <v>153</v>
      </c>
      <c r="BM258" s="216" t="s">
        <v>522</v>
      </c>
    </row>
    <row r="259" spans="1:47" s="2" customFormat="1" ht="12">
      <c r="A259" s="38"/>
      <c r="B259" s="39"/>
      <c r="C259" s="40"/>
      <c r="D259" s="230" t="s">
        <v>169</v>
      </c>
      <c r="E259" s="40"/>
      <c r="F259" s="231" t="s">
        <v>523</v>
      </c>
      <c r="G259" s="40"/>
      <c r="H259" s="40"/>
      <c r="I259" s="232"/>
      <c r="J259" s="232"/>
      <c r="K259" s="40"/>
      <c r="L259" s="40"/>
      <c r="M259" s="44"/>
      <c r="N259" s="233"/>
      <c r="O259" s="234"/>
      <c r="P259" s="84"/>
      <c r="Q259" s="84"/>
      <c r="R259" s="84"/>
      <c r="S259" s="84"/>
      <c r="T259" s="84"/>
      <c r="U259" s="84"/>
      <c r="V259" s="84"/>
      <c r="W259" s="84"/>
      <c r="X259" s="85"/>
      <c r="Y259" s="38"/>
      <c r="Z259" s="38"/>
      <c r="AA259" s="38"/>
      <c r="AB259" s="38"/>
      <c r="AC259" s="38"/>
      <c r="AD259" s="38"/>
      <c r="AE259" s="38"/>
      <c r="AT259" s="17" t="s">
        <v>169</v>
      </c>
      <c r="AU259" s="17" t="s">
        <v>86</v>
      </c>
    </row>
    <row r="260" spans="1:47" s="2" customFormat="1" ht="12">
      <c r="A260" s="38"/>
      <c r="B260" s="39"/>
      <c r="C260" s="40"/>
      <c r="D260" s="220" t="s">
        <v>171</v>
      </c>
      <c r="E260" s="40"/>
      <c r="F260" s="235" t="s">
        <v>524</v>
      </c>
      <c r="G260" s="40"/>
      <c r="H260" s="40"/>
      <c r="I260" s="232"/>
      <c r="J260" s="232"/>
      <c r="K260" s="40"/>
      <c r="L260" s="40"/>
      <c r="M260" s="44"/>
      <c r="N260" s="233"/>
      <c r="O260" s="234"/>
      <c r="P260" s="84"/>
      <c r="Q260" s="84"/>
      <c r="R260" s="84"/>
      <c r="S260" s="84"/>
      <c r="T260" s="84"/>
      <c r="U260" s="84"/>
      <c r="V260" s="84"/>
      <c r="W260" s="84"/>
      <c r="X260" s="85"/>
      <c r="Y260" s="38"/>
      <c r="Z260" s="38"/>
      <c r="AA260" s="38"/>
      <c r="AB260" s="38"/>
      <c r="AC260" s="38"/>
      <c r="AD260" s="38"/>
      <c r="AE260" s="38"/>
      <c r="AT260" s="17" t="s">
        <v>171</v>
      </c>
      <c r="AU260" s="17" t="s">
        <v>86</v>
      </c>
    </row>
    <row r="261" spans="1:51" s="13" customFormat="1" ht="12">
      <c r="A261" s="13"/>
      <c r="B261" s="218"/>
      <c r="C261" s="219"/>
      <c r="D261" s="220" t="s">
        <v>143</v>
      </c>
      <c r="E261" s="221" t="s">
        <v>20</v>
      </c>
      <c r="F261" s="222" t="s">
        <v>525</v>
      </c>
      <c r="G261" s="219"/>
      <c r="H261" s="223">
        <v>39.69</v>
      </c>
      <c r="I261" s="224"/>
      <c r="J261" s="224"/>
      <c r="K261" s="219"/>
      <c r="L261" s="219"/>
      <c r="M261" s="225"/>
      <c r="N261" s="226"/>
      <c r="O261" s="227"/>
      <c r="P261" s="227"/>
      <c r="Q261" s="227"/>
      <c r="R261" s="227"/>
      <c r="S261" s="227"/>
      <c r="T261" s="227"/>
      <c r="U261" s="227"/>
      <c r="V261" s="227"/>
      <c r="W261" s="227"/>
      <c r="X261" s="228"/>
      <c r="Y261" s="13"/>
      <c r="Z261" s="13"/>
      <c r="AA261" s="13"/>
      <c r="AB261" s="13"/>
      <c r="AC261" s="13"/>
      <c r="AD261" s="13"/>
      <c r="AE261" s="13"/>
      <c r="AT261" s="229" t="s">
        <v>143</v>
      </c>
      <c r="AU261" s="229" t="s">
        <v>86</v>
      </c>
      <c r="AV261" s="13" t="s">
        <v>86</v>
      </c>
      <c r="AW261" s="13" t="s">
        <v>5</v>
      </c>
      <c r="AX261" s="13" t="s">
        <v>81</v>
      </c>
      <c r="AY261" s="229" t="s">
        <v>133</v>
      </c>
    </row>
    <row r="262" spans="1:65" s="2" customFormat="1" ht="24.15" customHeight="1">
      <c r="A262" s="38"/>
      <c r="B262" s="39"/>
      <c r="C262" s="204" t="s">
        <v>526</v>
      </c>
      <c r="D262" s="204" t="s">
        <v>136</v>
      </c>
      <c r="E262" s="205" t="s">
        <v>527</v>
      </c>
      <c r="F262" s="206" t="s">
        <v>528</v>
      </c>
      <c r="G262" s="207" t="s">
        <v>296</v>
      </c>
      <c r="H262" s="208">
        <v>3.5</v>
      </c>
      <c r="I262" s="209"/>
      <c r="J262" s="209"/>
      <c r="K262" s="210">
        <f>ROUND(P262*H262,2)</f>
        <v>0</v>
      </c>
      <c r="L262" s="206" t="s">
        <v>243</v>
      </c>
      <c r="M262" s="44"/>
      <c r="N262" s="211" t="s">
        <v>20</v>
      </c>
      <c r="O262" s="212" t="s">
        <v>45</v>
      </c>
      <c r="P262" s="213">
        <f>I262+J262</f>
        <v>0</v>
      </c>
      <c r="Q262" s="213">
        <f>ROUND(I262*H262,2)</f>
        <v>0</v>
      </c>
      <c r="R262" s="213">
        <f>ROUND(J262*H262,2)</f>
        <v>0</v>
      </c>
      <c r="S262" s="84"/>
      <c r="T262" s="214">
        <f>S262*H262</f>
        <v>0</v>
      </c>
      <c r="U262" s="214">
        <v>2.45</v>
      </c>
      <c r="V262" s="214">
        <f>U262*H262</f>
        <v>8.575000000000001</v>
      </c>
      <c r="W262" s="214">
        <v>0</v>
      </c>
      <c r="X262" s="215">
        <f>W262*H262</f>
        <v>0</v>
      </c>
      <c r="Y262" s="38"/>
      <c r="Z262" s="38"/>
      <c r="AA262" s="38"/>
      <c r="AB262" s="38"/>
      <c r="AC262" s="38"/>
      <c r="AD262" s="38"/>
      <c r="AE262" s="38"/>
      <c r="AR262" s="216" t="s">
        <v>153</v>
      </c>
      <c r="AT262" s="216" t="s">
        <v>136</v>
      </c>
      <c r="AU262" s="216" t="s">
        <v>86</v>
      </c>
      <c r="AY262" s="17" t="s">
        <v>133</v>
      </c>
      <c r="BE262" s="217">
        <f>IF(O262="základní",K262,0)</f>
        <v>0</v>
      </c>
      <c r="BF262" s="217">
        <f>IF(O262="snížená",K262,0)</f>
        <v>0</v>
      </c>
      <c r="BG262" s="217">
        <f>IF(O262="zákl. přenesená",K262,0)</f>
        <v>0</v>
      </c>
      <c r="BH262" s="217">
        <f>IF(O262="sníž. přenesená",K262,0)</f>
        <v>0</v>
      </c>
      <c r="BI262" s="217">
        <f>IF(O262="nulová",K262,0)</f>
        <v>0</v>
      </c>
      <c r="BJ262" s="17" t="s">
        <v>81</v>
      </c>
      <c r="BK262" s="217">
        <f>ROUND(P262*H262,2)</f>
        <v>0</v>
      </c>
      <c r="BL262" s="17" t="s">
        <v>153</v>
      </c>
      <c r="BM262" s="216" t="s">
        <v>529</v>
      </c>
    </row>
    <row r="263" spans="1:47" s="2" customFormat="1" ht="12">
      <c r="A263" s="38"/>
      <c r="B263" s="39"/>
      <c r="C263" s="40"/>
      <c r="D263" s="230" t="s">
        <v>169</v>
      </c>
      <c r="E263" s="40"/>
      <c r="F263" s="231" t="s">
        <v>530</v>
      </c>
      <c r="G263" s="40"/>
      <c r="H263" s="40"/>
      <c r="I263" s="232"/>
      <c r="J263" s="232"/>
      <c r="K263" s="40"/>
      <c r="L263" s="40"/>
      <c r="M263" s="44"/>
      <c r="N263" s="233"/>
      <c r="O263" s="234"/>
      <c r="P263" s="84"/>
      <c r="Q263" s="84"/>
      <c r="R263" s="84"/>
      <c r="S263" s="84"/>
      <c r="T263" s="84"/>
      <c r="U263" s="84"/>
      <c r="V263" s="84"/>
      <c r="W263" s="84"/>
      <c r="X263" s="85"/>
      <c r="Y263" s="38"/>
      <c r="Z263" s="38"/>
      <c r="AA263" s="38"/>
      <c r="AB263" s="38"/>
      <c r="AC263" s="38"/>
      <c r="AD263" s="38"/>
      <c r="AE263" s="38"/>
      <c r="AT263" s="17" t="s">
        <v>169</v>
      </c>
      <c r="AU263" s="17" t="s">
        <v>86</v>
      </c>
    </row>
    <row r="264" spans="1:51" s="13" customFormat="1" ht="12">
      <c r="A264" s="13"/>
      <c r="B264" s="218"/>
      <c r="C264" s="219"/>
      <c r="D264" s="220" t="s">
        <v>143</v>
      </c>
      <c r="E264" s="221" t="s">
        <v>20</v>
      </c>
      <c r="F264" s="222" t="s">
        <v>531</v>
      </c>
      <c r="G264" s="219"/>
      <c r="H264" s="223">
        <v>3.5</v>
      </c>
      <c r="I264" s="224"/>
      <c r="J264" s="224"/>
      <c r="K264" s="219"/>
      <c r="L264" s="219"/>
      <c r="M264" s="225"/>
      <c r="N264" s="226"/>
      <c r="O264" s="227"/>
      <c r="P264" s="227"/>
      <c r="Q264" s="227"/>
      <c r="R264" s="227"/>
      <c r="S264" s="227"/>
      <c r="T264" s="227"/>
      <c r="U264" s="227"/>
      <c r="V264" s="227"/>
      <c r="W264" s="227"/>
      <c r="X264" s="228"/>
      <c r="Y264" s="13"/>
      <c r="Z264" s="13"/>
      <c r="AA264" s="13"/>
      <c r="AB264" s="13"/>
      <c r="AC264" s="13"/>
      <c r="AD264" s="13"/>
      <c r="AE264" s="13"/>
      <c r="AT264" s="229" t="s">
        <v>143</v>
      </c>
      <c r="AU264" s="229" t="s">
        <v>86</v>
      </c>
      <c r="AV264" s="13" t="s">
        <v>86</v>
      </c>
      <c r="AW264" s="13" t="s">
        <v>5</v>
      </c>
      <c r="AX264" s="13" t="s">
        <v>81</v>
      </c>
      <c r="AY264" s="229" t="s">
        <v>133</v>
      </c>
    </row>
    <row r="265" spans="1:63" s="12" customFormat="1" ht="22.8" customHeight="1">
      <c r="A265" s="12"/>
      <c r="B265" s="187"/>
      <c r="C265" s="188"/>
      <c r="D265" s="189" t="s">
        <v>75</v>
      </c>
      <c r="E265" s="202" t="s">
        <v>132</v>
      </c>
      <c r="F265" s="202" t="s">
        <v>532</v>
      </c>
      <c r="G265" s="188"/>
      <c r="H265" s="188"/>
      <c r="I265" s="191"/>
      <c r="J265" s="191"/>
      <c r="K265" s="203">
        <f>BK265</f>
        <v>0</v>
      </c>
      <c r="L265" s="188"/>
      <c r="M265" s="193"/>
      <c r="N265" s="194"/>
      <c r="O265" s="195"/>
      <c r="P265" s="195"/>
      <c r="Q265" s="196">
        <f>SUM(Q266:Q293)</f>
        <v>0</v>
      </c>
      <c r="R265" s="196">
        <f>SUM(R266:R293)</f>
        <v>0</v>
      </c>
      <c r="S265" s="195"/>
      <c r="T265" s="197">
        <f>SUM(T266:T293)</f>
        <v>0</v>
      </c>
      <c r="U265" s="195"/>
      <c r="V265" s="197">
        <f>SUM(V266:V293)</f>
        <v>502.37800000000004</v>
      </c>
      <c r="W265" s="195"/>
      <c r="X265" s="198">
        <f>SUM(X266:X293)</f>
        <v>0</v>
      </c>
      <c r="Y265" s="12"/>
      <c r="Z265" s="12"/>
      <c r="AA265" s="12"/>
      <c r="AB265" s="12"/>
      <c r="AC265" s="12"/>
      <c r="AD265" s="12"/>
      <c r="AE265" s="12"/>
      <c r="AR265" s="199" t="s">
        <v>81</v>
      </c>
      <c r="AT265" s="200" t="s">
        <v>75</v>
      </c>
      <c r="AU265" s="200" t="s">
        <v>81</v>
      </c>
      <c r="AY265" s="199" t="s">
        <v>133</v>
      </c>
      <c r="BK265" s="201">
        <f>SUM(BK266:BK293)</f>
        <v>0</v>
      </c>
    </row>
    <row r="266" spans="1:65" s="2" customFormat="1" ht="66.75" customHeight="1">
      <c r="A266" s="38"/>
      <c r="B266" s="39"/>
      <c r="C266" s="204" t="s">
        <v>533</v>
      </c>
      <c r="D266" s="204" t="s">
        <v>136</v>
      </c>
      <c r="E266" s="205" t="s">
        <v>534</v>
      </c>
      <c r="F266" s="206" t="s">
        <v>535</v>
      </c>
      <c r="G266" s="207" t="s">
        <v>276</v>
      </c>
      <c r="H266" s="208">
        <v>7486.5</v>
      </c>
      <c r="I266" s="209"/>
      <c r="J266" s="209"/>
      <c r="K266" s="210">
        <f>ROUND(P266*H266,2)</f>
        <v>0</v>
      </c>
      <c r="L266" s="206" t="s">
        <v>243</v>
      </c>
      <c r="M266" s="44"/>
      <c r="N266" s="211" t="s">
        <v>20</v>
      </c>
      <c r="O266" s="212" t="s">
        <v>45</v>
      </c>
      <c r="P266" s="213">
        <f>I266+J266</f>
        <v>0</v>
      </c>
      <c r="Q266" s="213">
        <f>ROUND(I266*H266,2)</f>
        <v>0</v>
      </c>
      <c r="R266" s="213">
        <f>ROUND(J266*H266,2)</f>
        <v>0</v>
      </c>
      <c r="S266" s="84"/>
      <c r="T266" s="214">
        <f>S266*H266</f>
        <v>0</v>
      </c>
      <c r="U266" s="214">
        <v>0</v>
      </c>
      <c r="V266" s="214">
        <f>U266*H266</f>
        <v>0</v>
      </c>
      <c r="W266" s="214">
        <v>0</v>
      </c>
      <c r="X266" s="215">
        <f>W266*H266</f>
        <v>0</v>
      </c>
      <c r="Y266" s="38"/>
      <c r="Z266" s="38"/>
      <c r="AA266" s="38"/>
      <c r="AB266" s="38"/>
      <c r="AC266" s="38"/>
      <c r="AD266" s="38"/>
      <c r="AE266" s="38"/>
      <c r="AR266" s="216" t="s">
        <v>153</v>
      </c>
      <c r="AT266" s="216" t="s">
        <v>136</v>
      </c>
      <c r="AU266" s="216" t="s">
        <v>86</v>
      </c>
      <c r="AY266" s="17" t="s">
        <v>133</v>
      </c>
      <c r="BE266" s="217">
        <f>IF(O266="základní",K266,0)</f>
        <v>0</v>
      </c>
      <c r="BF266" s="217">
        <f>IF(O266="snížená",K266,0)</f>
        <v>0</v>
      </c>
      <c r="BG266" s="217">
        <f>IF(O266="zákl. přenesená",K266,0)</f>
        <v>0</v>
      </c>
      <c r="BH266" s="217">
        <f>IF(O266="sníž. přenesená",K266,0)</f>
        <v>0</v>
      </c>
      <c r="BI266" s="217">
        <f>IF(O266="nulová",K266,0)</f>
        <v>0</v>
      </c>
      <c r="BJ266" s="17" t="s">
        <v>81</v>
      </c>
      <c r="BK266" s="217">
        <f>ROUND(P266*H266,2)</f>
        <v>0</v>
      </c>
      <c r="BL266" s="17" t="s">
        <v>153</v>
      </c>
      <c r="BM266" s="216" t="s">
        <v>536</v>
      </c>
    </row>
    <row r="267" spans="1:47" s="2" customFormat="1" ht="12">
      <c r="A267" s="38"/>
      <c r="B267" s="39"/>
      <c r="C267" s="40"/>
      <c r="D267" s="230" t="s">
        <v>169</v>
      </c>
      <c r="E267" s="40"/>
      <c r="F267" s="231" t="s">
        <v>537</v>
      </c>
      <c r="G267" s="40"/>
      <c r="H267" s="40"/>
      <c r="I267" s="232"/>
      <c r="J267" s="232"/>
      <c r="K267" s="40"/>
      <c r="L267" s="40"/>
      <c r="M267" s="44"/>
      <c r="N267" s="233"/>
      <c r="O267" s="234"/>
      <c r="P267" s="84"/>
      <c r="Q267" s="84"/>
      <c r="R267" s="84"/>
      <c r="S267" s="84"/>
      <c r="T267" s="84"/>
      <c r="U267" s="84"/>
      <c r="V267" s="84"/>
      <c r="W267" s="84"/>
      <c r="X267" s="85"/>
      <c r="Y267" s="38"/>
      <c r="Z267" s="38"/>
      <c r="AA267" s="38"/>
      <c r="AB267" s="38"/>
      <c r="AC267" s="38"/>
      <c r="AD267" s="38"/>
      <c r="AE267" s="38"/>
      <c r="AT267" s="17" t="s">
        <v>169</v>
      </c>
      <c r="AU267" s="17" t="s">
        <v>86</v>
      </c>
    </row>
    <row r="268" spans="1:47" s="2" customFormat="1" ht="12">
      <c r="A268" s="38"/>
      <c r="B268" s="39"/>
      <c r="C268" s="40"/>
      <c r="D268" s="220" t="s">
        <v>173</v>
      </c>
      <c r="E268" s="40"/>
      <c r="F268" s="235" t="s">
        <v>538</v>
      </c>
      <c r="G268" s="40"/>
      <c r="H268" s="40"/>
      <c r="I268" s="232"/>
      <c r="J268" s="232"/>
      <c r="K268" s="40"/>
      <c r="L268" s="40"/>
      <c r="M268" s="44"/>
      <c r="N268" s="233"/>
      <c r="O268" s="234"/>
      <c r="P268" s="84"/>
      <c r="Q268" s="84"/>
      <c r="R268" s="84"/>
      <c r="S268" s="84"/>
      <c r="T268" s="84"/>
      <c r="U268" s="84"/>
      <c r="V268" s="84"/>
      <c r="W268" s="84"/>
      <c r="X268" s="85"/>
      <c r="Y268" s="38"/>
      <c r="Z268" s="38"/>
      <c r="AA268" s="38"/>
      <c r="AB268" s="38"/>
      <c r="AC268" s="38"/>
      <c r="AD268" s="38"/>
      <c r="AE268" s="38"/>
      <c r="AT268" s="17" t="s">
        <v>173</v>
      </c>
      <c r="AU268" s="17" t="s">
        <v>86</v>
      </c>
    </row>
    <row r="269" spans="1:51" s="13" customFormat="1" ht="12">
      <c r="A269" s="13"/>
      <c r="B269" s="218"/>
      <c r="C269" s="219"/>
      <c r="D269" s="220" t="s">
        <v>143</v>
      </c>
      <c r="E269" s="221" t="s">
        <v>20</v>
      </c>
      <c r="F269" s="222" t="s">
        <v>539</v>
      </c>
      <c r="G269" s="219"/>
      <c r="H269" s="223">
        <v>7486.5</v>
      </c>
      <c r="I269" s="224"/>
      <c r="J269" s="224"/>
      <c r="K269" s="219"/>
      <c r="L269" s="219"/>
      <c r="M269" s="225"/>
      <c r="N269" s="226"/>
      <c r="O269" s="227"/>
      <c r="P269" s="227"/>
      <c r="Q269" s="227"/>
      <c r="R269" s="227"/>
      <c r="S269" s="227"/>
      <c r="T269" s="227"/>
      <c r="U269" s="227"/>
      <c r="V269" s="227"/>
      <c r="W269" s="227"/>
      <c r="X269" s="228"/>
      <c r="Y269" s="13"/>
      <c r="Z269" s="13"/>
      <c r="AA269" s="13"/>
      <c r="AB269" s="13"/>
      <c r="AC269" s="13"/>
      <c r="AD269" s="13"/>
      <c r="AE269" s="13"/>
      <c r="AT269" s="229" t="s">
        <v>143</v>
      </c>
      <c r="AU269" s="229" t="s">
        <v>86</v>
      </c>
      <c r="AV269" s="13" t="s">
        <v>86</v>
      </c>
      <c r="AW269" s="13" t="s">
        <v>5</v>
      </c>
      <c r="AX269" s="13" t="s">
        <v>81</v>
      </c>
      <c r="AY269" s="229" t="s">
        <v>133</v>
      </c>
    </row>
    <row r="270" spans="1:65" s="2" customFormat="1" ht="12">
      <c r="A270" s="38"/>
      <c r="B270" s="39"/>
      <c r="C270" s="253" t="s">
        <v>540</v>
      </c>
      <c r="D270" s="253" t="s">
        <v>400</v>
      </c>
      <c r="E270" s="254" t="s">
        <v>541</v>
      </c>
      <c r="F270" s="255" t="s">
        <v>542</v>
      </c>
      <c r="G270" s="256" t="s">
        <v>321</v>
      </c>
      <c r="H270" s="257">
        <v>212.018</v>
      </c>
      <c r="I270" s="258"/>
      <c r="J270" s="259"/>
      <c r="K270" s="260">
        <f>ROUND(P270*H270,2)</f>
        <v>0</v>
      </c>
      <c r="L270" s="255" t="s">
        <v>243</v>
      </c>
      <c r="M270" s="261"/>
      <c r="N270" s="262" t="s">
        <v>20</v>
      </c>
      <c r="O270" s="212" t="s">
        <v>45</v>
      </c>
      <c r="P270" s="213">
        <f>I270+J270</f>
        <v>0</v>
      </c>
      <c r="Q270" s="213">
        <f>ROUND(I270*H270,2)</f>
        <v>0</v>
      </c>
      <c r="R270" s="213">
        <f>ROUND(J270*H270,2)</f>
        <v>0</v>
      </c>
      <c r="S270" s="84"/>
      <c r="T270" s="214">
        <f>S270*H270</f>
        <v>0</v>
      </c>
      <c r="U270" s="214">
        <v>1</v>
      </c>
      <c r="V270" s="214">
        <f>U270*H270</f>
        <v>212.018</v>
      </c>
      <c r="W270" s="214">
        <v>0</v>
      </c>
      <c r="X270" s="215">
        <f>W270*H270</f>
        <v>0</v>
      </c>
      <c r="Y270" s="38"/>
      <c r="Z270" s="38"/>
      <c r="AA270" s="38"/>
      <c r="AB270" s="38"/>
      <c r="AC270" s="38"/>
      <c r="AD270" s="38"/>
      <c r="AE270" s="38"/>
      <c r="AR270" s="216" t="s">
        <v>175</v>
      </c>
      <c r="AT270" s="216" t="s">
        <v>400</v>
      </c>
      <c r="AU270" s="216" t="s">
        <v>86</v>
      </c>
      <c r="AY270" s="17" t="s">
        <v>133</v>
      </c>
      <c r="BE270" s="217">
        <f>IF(O270="základní",K270,0)</f>
        <v>0</v>
      </c>
      <c r="BF270" s="217">
        <f>IF(O270="snížená",K270,0)</f>
        <v>0</v>
      </c>
      <c r="BG270" s="217">
        <f>IF(O270="zákl. přenesená",K270,0)</f>
        <v>0</v>
      </c>
      <c r="BH270" s="217">
        <f>IF(O270="sníž. přenesená",K270,0)</f>
        <v>0</v>
      </c>
      <c r="BI270" s="217">
        <f>IF(O270="nulová",K270,0)</f>
        <v>0</v>
      </c>
      <c r="BJ270" s="17" t="s">
        <v>81</v>
      </c>
      <c r="BK270" s="217">
        <f>ROUND(P270*H270,2)</f>
        <v>0</v>
      </c>
      <c r="BL270" s="17" t="s">
        <v>153</v>
      </c>
      <c r="BM270" s="216" t="s">
        <v>543</v>
      </c>
    </row>
    <row r="271" spans="1:47" s="2" customFormat="1" ht="12">
      <c r="A271" s="38"/>
      <c r="B271" s="39"/>
      <c r="C271" s="40"/>
      <c r="D271" s="220" t="s">
        <v>173</v>
      </c>
      <c r="E271" s="40"/>
      <c r="F271" s="235" t="s">
        <v>544</v>
      </c>
      <c r="G271" s="40"/>
      <c r="H271" s="40"/>
      <c r="I271" s="232"/>
      <c r="J271" s="232"/>
      <c r="K271" s="40"/>
      <c r="L271" s="40"/>
      <c r="M271" s="44"/>
      <c r="N271" s="233"/>
      <c r="O271" s="234"/>
      <c r="P271" s="84"/>
      <c r="Q271" s="84"/>
      <c r="R271" s="84"/>
      <c r="S271" s="84"/>
      <c r="T271" s="84"/>
      <c r="U271" s="84"/>
      <c r="V271" s="84"/>
      <c r="W271" s="84"/>
      <c r="X271" s="85"/>
      <c r="Y271" s="38"/>
      <c r="Z271" s="38"/>
      <c r="AA271" s="38"/>
      <c r="AB271" s="38"/>
      <c r="AC271" s="38"/>
      <c r="AD271" s="38"/>
      <c r="AE271" s="38"/>
      <c r="AT271" s="17" t="s">
        <v>173</v>
      </c>
      <c r="AU271" s="17" t="s">
        <v>86</v>
      </c>
    </row>
    <row r="272" spans="1:51" s="13" customFormat="1" ht="12">
      <c r="A272" s="13"/>
      <c r="B272" s="218"/>
      <c r="C272" s="219"/>
      <c r="D272" s="220" t="s">
        <v>143</v>
      </c>
      <c r="E272" s="221" t="s">
        <v>20</v>
      </c>
      <c r="F272" s="222" t="s">
        <v>545</v>
      </c>
      <c r="G272" s="219"/>
      <c r="H272" s="223">
        <v>212.018</v>
      </c>
      <c r="I272" s="224"/>
      <c r="J272" s="224"/>
      <c r="K272" s="219"/>
      <c r="L272" s="219"/>
      <c r="M272" s="225"/>
      <c r="N272" s="226"/>
      <c r="O272" s="227"/>
      <c r="P272" s="227"/>
      <c r="Q272" s="227"/>
      <c r="R272" s="227"/>
      <c r="S272" s="227"/>
      <c r="T272" s="227"/>
      <c r="U272" s="227"/>
      <c r="V272" s="227"/>
      <c r="W272" s="227"/>
      <c r="X272" s="228"/>
      <c r="Y272" s="13"/>
      <c r="Z272" s="13"/>
      <c r="AA272" s="13"/>
      <c r="AB272" s="13"/>
      <c r="AC272" s="13"/>
      <c r="AD272" s="13"/>
      <c r="AE272" s="13"/>
      <c r="AT272" s="229" t="s">
        <v>143</v>
      </c>
      <c r="AU272" s="229" t="s">
        <v>86</v>
      </c>
      <c r="AV272" s="13" t="s">
        <v>86</v>
      </c>
      <c r="AW272" s="13" t="s">
        <v>5</v>
      </c>
      <c r="AX272" s="13" t="s">
        <v>81</v>
      </c>
      <c r="AY272" s="229" t="s">
        <v>133</v>
      </c>
    </row>
    <row r="273" spans="1:65" s="2" customFormat="1" ht="24.15" customHeight="1">
      <c r="A273" s="38"/>
      <c r="B273" s="39"/>
      <c r="C273" s="204" t="s">
        <v>546</v>
      </c>
      <c r="D273" s="204" t="s">
        <v>136</v>
      </c>
      <c r="E273" s="205" t="s">
        <v>547</v>
      </c>
      <c r="F273" s="206" t="s">
        <v>548</v>
      </c>
      <c r="G273" s="207" t="s">
        <v>276</v>
      </c>
      <c r="H273" s="208">
        <v>7486.5</v>
      </c>
      <c r="I273" s="209"/>
      <c r="J273" s="209"/>
      <c r="K273" s="210">
        <f>ROUND(P273*H273,2)</f>
        <v>0</v>
      </c>
      <c r="L273" s="206" t="s">
        <v>243</v>
      </c>
      <c r="M273" s="44"/>
      <c r="N273" s="211" t="s">
        <v>20</v>
      </c>
      <c r="O273" s="212" t="s">
        <v>45</v>
      </c>
      <c r="P273" s="213">
        <f>I273+J273</f>
        <v>0</v>
      </c>
      <c r="Q273" s="213">
        <f>ROUND(I273*H273,2)</f>
        <v>0</v>
      </c>
      <c r="R273" s="213">
        <f>ROUND(J273*H273,2)</f>
        <v>0</v>
      </c>
      <c r="S273" s="84"/>
      <c r="T273" s="214">
        <f>S273*H273</f>
        <v>0</v>
      </c>
      <c r="U273" s="214">
        <v>0</v>
      </c>
      <c r="V273" s="214">
        <f>U273*H273</f>
        <v>0</v>
      </c>
      <c r="W273" s="214">
        <v>0</v>
      </c>
      <c r="X273" s="215">
        <f>W273*H273</f>
        <v>0</v>
      </c>
      <c r="Y273" s="38"/>
      <c r="Z273" s="38"/>
      <c r="AA273" s="38"/>
      <c r="AB273" s="38"/>
      <c r="AC273" s="38"/>
      <c r="AD273" s="38"/>
      <c r="AE273" s="38"/>
      <c r="AR273" s="216" t="s">
        <v>153</v>
      </c>
      <c r="AT273" s="216" t="s">
        <v>136</v>
      </c>
      <c r="AU273" s="216" t="s">
        <v>86</v>
      </c>
      <c r="AY273" s="17" t="s">
        <v>133</v>
      </c>
      <c r="BE273" s="217">
        <f>IF(O273="základní",K273,0)</f>
        <v>0</v>
      </c>
      <c r="BF273" s="217">
        <f>IF(O273="snížená",K273,0)</f>
        <v>0</v>
      </c>
      <c r="BG273" s="217">
        <f>IF(O273="zákl. přenesená",K273,0)</f>
        <v>0</v>
      </c>
      <c r="BH273" s="217">
        <f>IF(O273="sníž. přenesená",K273,0)</f>
        <v>0</v>
      </c>
      <c r="BI273" s="217">
        <f>IF(O273="nulová",K273,0)</f>
        <v>0</v>
      </c>
      <c r="BJ273" s="17" t="s">
        <v>81</v>
      </c>
      <c r="BK273" s="217">
        <f>ROUND(P273*H273,2)</f>
        <v>0</v>
      </c>
      <c r="BL273" s="17" t="s">
        <v>153</v>
      </c>
      <c r="BM273" s="216" t="s">
        <v>549</v>
      </c>
    </row>
    <row r="274" spans="1:47" s="2" customFormat="1" ht="12">
      <c r="A274" s="38"/>
      <c r="B274" s="39"/>
      <c r="C274" s="40"/>
      <c r="D274" s="230" t="s">
        <v>169</v>
      </c>
      <c r="E274" s="40"/>
      <c r="F274" s="231" t="s">
        <v>550</v>
      </c>
      <c r="G274" s="40"/>
      <c r="H274" s="40"/>
      <c r="I274" s="232"/>
      <c r="J274" s="232"/>
      <c r="K274" s="40"/>
      <c r="L274" s="40"/>
      <c r="M274" s="44"/>
      <c r="N274" s="233"/>
      <c r="O274" s="234"/>
      <c r="P274" s="84"/>
      <c r="Q274" s="84"/>
      <c r="R274" s="84"/>
      <c r="S274" s="84"/>
      <c r="T274" s="84"/>
      <c r="U274" s="84"/>
      <c r="V274" s="84"/>
      <c r="W274" s="84"/>
      <c r="X274" s="85"/>
      <c r="Y274" s="38"/>
      <c r="Z274" s="38"/>
      <c r="AA274" s="38"/>
      <c r="AB274" s="38"/>
      <c r="AC274" s="38"/>
      <c r="AD274" s="38"/>
      <c r="AE274" s="38"/>
      <c r="AT274" s="17" t="s">
        <v>169</v>
      </c>
      <c r="AU274" s="17" t="s">
        <v>86</v>
      </c>
    </row>
    <row r="275" spans="1:51" s="13" customFormat="1" ht="12">
      <c r="A275" s="13"/>
      <c r="B275" s="218"/>
      <c r="C275" s="219"/>
      <c r="D275" s="220" t="s">
        <v>143</v>
      </c>
      <c r="E275" s="221" t="s">
        <v>20</v>
      </c>
      <c r="F275" s="222" t="s">
        <v>551</v>
      </c>
      <c r="G275" s="219"/>
      <c r="H275" s="223">
        <v>7486.5</v>
      </c>
      <c r="I275" s="224"/>
      <c r="J275" s="224"/>
      <c r="K275" s="219"/>
      <c r="L275" s="219"/>
      <c r="M275" s="225"/>
      <c r="N275" s="226"/>
      <c r="O275" s="227"/>
      <c r="P275" s="227"/>
      <c r="Q275" s="227"/>
      <c r="R275" s="227"/>
      <c r="S275" s="227"/>
      <c r="T275" s="227"/>
      <c r="U275" s="227"/>
      <c r="V275" s="227"/>
      <c r="W275" s="227"/>
      <c r="X275" s="228"/>
      <c r="Y275" s="13"/>
      <c r="Z275" s="13"/>
      <c r="AA275" s="13"/>
      <c r="AB275" s="13"/>
      <c r="AC275" s="13"/>
      <c r="AD275" s="13"/>
      <c r="AE275" s="13"/>
      <c r="AT275" s="229" t="s">
        <v>143</v>
      </c>
      <c r="AU275" s="229" t="s">
        <v>86</v>
      </c>
      <c r="AV275" s="13" t="s">
        <v>86</v>
      </c>
      <c r="AW275" s="13" t="s">
        <v>5</v>
      </c>
      <c r="AX275" s="13" t="s">
        <v>81</v>
      </c>
      <c r="AY275" s="229" t="s">
        <v>133</v>
      </c>
    </row>
    <row r="276" spans="1:65" s="2" customFormat="1" ht="24.15" customHeight="1">
      <c r="A276" s="38"/>
      <c r="B276" s="39"/>
      <c r="C276" s="204" t="s">
        <v>552</v>
      </c>
      <c r="D276" s="204" t="s">
        <v>136</v>
      </c>
      <c r="E276" s="205" t="s">
        <v>547</v>
      </c>
      <c r="F276" s="206" t="s">
        <v>548</v>
      </c>
      <c r="G276" s="207" t="s">
        <v>276</v>
      </c>
      <c r="H276" s="208">
        <v>6987.4</v>
      </c>
      <c r="I276" s="209"/>
      <c r="J276" s="209"/>
      <c r="K276" s="210">
        <f>ROUND(P276*H276,2)</f>
        <v>0</v>
      </c>
      <c r="L276" s="206" t="s">
        <v>243</v>
      </c>
      <c r="M276" s="44"/>
      <c r="N276" s="211" t="s">
        <v>20</v>
      </c>
      <c r="O276" s="212" t="s">
        <v>45</v>
      </c>
      <c r="P276" s="213">
        <f>I276+J276</f>
        <v>0</v>
      </c>
      <c r="Q276" s="213">
        <f>ROUND(I276*H276,2)</f>
        <v>0</v>
      </c>
      <c r="R276" s="213">
        <f>ROUND(J276*H276,2)</f>
        <v>0</v>
      </c>
      <c r="S276" s="84"/>
      <c r="T276" s="214">
        <f>S276*H276</f>
        <v>0</v>
      </c>
      <c r="U276" s="214">
        <v>0</v>
      </c>
      <c r="V276" s="214">
        <f>U276*H276</f>
        <v>0</v>
      </c>
      <c r="W276" s="214">
        <v>0</v>
      </c>
      <c r="X276" s="215">
        <f>W276*H276</f>
        <v>0</v>
      </c>
      <c r="Y276" s="38"/>
      <c r="Z276" s="38"/>
      <c r="AA276" s="38"/>
      <c r="AB276" s="38"/>
      <c r="AC276" s="38"/>
      <c r="AD276" s="38"/>
      <c r="AE276" s="38"/>
      <c r="AR276" s="216" t="s">
        <v>153</v>
      </c>
      <c r="AT276" s="216" t="s">
        <v>136</v>
      </c>
      <c r="AU276" s="216" t="s">
        <v>86</v>
      </c>
      <c r="AY276" s="17" t="s">
        <v>133</v>
      </c>
      <c r="BE276" s="217">
        <f>IF(O276="základní",K276,0)</f>
        <v>0</v>
      </c>
      <c r="BF276" s="217">
        <f>IF(O276="snížená",K276,0)</f>
        <v>0</v>
      </c>
      <c r="BG276" s="217">
        <f>IF(O276="zákl. přenesená",K276,0)</f>
        <v>0</v>
      </c>
      <c r="BH276" s="217">
        <f>IF(O276="sníž. přenesená",K276,0)</f>
        <v>0</v>
      </c>
      <c r="BI276" s="217">
        <f>IF(O276="nulová",K276,0)</f>
        <v>0</v>
      </c>
      <c r="BJ276" s="17" t="s">
        <v>81</v>
      </c>
      <c r="BK276" s="217">
        <f>ROUND(P276*H276,2)</f>
        <v>0</v>
      </c>
      <c r="BL276" s="17" t="s">
        <v>153</v>
      </c>
      <c r="BM276" s="216" t="s">
        <v>553</v>
      </c>
    </row>
    <row r="277" spans="1:47" s="2" customFormat="1" ht="12">
      <c r="A277" s="38"/>
      <c r="B277" s="39"/>
      <c r="C277" s="40"/>
      <c r="D277" s="230" t="s">
        <v>169</v>
      </c>
      <c r="E277" s="40"/>
      <c r="F277" s="231" t="s">
        <v>550</v>
      </c>
      <c r="G277" s="40"/>
      <c r="H277" s="40"/>
      <c r="I277" s="232"/>
      <c r="J277" s="232"/>
      <c r="K277" s="40"/>
      <c r="L277" s="40"/>
      <c r="M277" s="44"/>
      <c r="N277" s="233"/>
      <c r="O277" s="234"/>
      <c r="P277" s="84"/>
      <c r="Q277" s="84"/>
      <c r="R277" s="84"/>
      <c r="S277" s="84"/>
      <c r="T277" s="84"/>
      <c r="U277" s="84"/>
      <c r="V277" s="84"/>
      <c r="W277" s="84"/>
      <c r="X277" s="85"/>
      <c r="Y277" s="38"/>
      <c r="Z277" s="38"/>
      <c r="AA277" s="38"/>
      <c r="AB277" s="38"/>
      <c r="AC277" s="38"/>
      <c r="AD277" s="38"/>
      <c r="AE277" s="38"/>
      <c r="AT277" s="17" t="s">
        <v>169</v>
      </c>
      <c r="AU277" s="17" t="s">
        <v>86</v>
      </c>
    </row>
    <row r="278" spans="1:51" s="13" customFormat="1" ht="12">
      <c r="A278" s="13"/>
      <c r="B278" s="218"/>
      <c r="C278" s="219"/>
      <c r="D278" s="220" t="s">
        <v>143</v>
      </c>
      <c r="E278" s="221" t="s">
        <v>20</v>
      </c>
      <c r="F278" s="222" t="s">
        <v>554</v>
      </c>
      <c r="G278" s="219"/>
      <c r="H278" s="223">
        <v>6987.4</v>
      </c>
      <c r="I278" s="224"/>
      <c r="J278" s="224"/>
      <c r="K278" s="219"/>
      <c r="L278" s="219"/>
      <c r="M278" s="225"/>
      <c r="N278" s="226"/>
      <c r="O278" s="227"/>
      <c r="P278" s="227"/>
      <c r="Q278" s="227"/>
      <c r="R278" s="227"/>
      <c r="S278" s="227"/>
      <c r="T278" s="227"/>
      <c r="U278" s="227"/>
      <c r="V278" s="227"/>
      <c r="W278" s="227"/>
      <c r="X278" s="228"/>
      <c r="Y278" s="13"/>
      <c r="Z278" s="13"/>
      <c r="AA278" s="13"/>
      <c r="AB278" s="13"/>
      <c r="AC278" s="13"/>
      <c r="AD278" s="13"/>
      <c r="AE278" s="13"/>
      <c r="AT278" s="229" t="s">
        <v>143</v>
      </c>
      <c r="AU278" s="229" t="s">
        <v>86</v>
      </c>
      <c r="AV278" s="13" t="s">
        <v>86</v>
      </c>
      <c r="AW278" s="13" t="s">
        <v>5</v>
      </c>
      <c r="AX278" s="13" t="s">
        <v>81</v>
      </c>
      <c r="AY278" s="229" t="s">
        <v>133</v>
      </c>
    </row>
    <row r="279" spans="1:65" s="2" customFormat="1" ht="24.15" customHeight="1">
      <c r="A279" s="38"/>
      <c r="B279" s="39"/>
      <c r="C279" s="204" t="s">
        <v>555</v>
      </c>
      <c r="D279" s="204" t="s">
        <v>136</v>
      </c>
      <c r="E279" s="205" t="s">
        <v>556</v>
      </c>
      <c r="F279" s="206" t="s">
        <v>557</v>
      </c>
      <c r="G279" s="207" t="s">
        <v>276</v>
      </c>
      <c r="H279" s="208">
        <v>6987.4</v>
      </c>
      <c r="I279" s="209"/>
      <c r="J279" s="209"/>
      <c r="K279" s="210">
        <f>ROUND(P279*H279,2)</f>
        <v>0</v>
      </c>
      <c r="L279" s="206" t="s">
        <v>243</v>
      </c>
      <c r="M279" s="44"/>
      <c r="N279" s="211" t="s">
        <v>20</v>
      </c>
      <c r="O279" s="212" t="s">
        <v>45</v>
      </c>
      <c r="P279" s="213">
        <f>I279+J279</f>
        <v>0</v>
      </c>
      <c r="Q279" s="213">
        <f>ROUND(I279*H279,2)</f>
        <v>0</v>
      </c>
      <c r="R279" s="213">
        <f>ROUND(J279*H279,2)</f>
        <v>0</v>
      </c>
      <c r="S279" s="84"/>
      <c r="T279" s="214">
        <f>S279*H279</f>
        <v>0</v>
      </c>
      <c r="U279" s="214">
        <v>0</v>
      </c>
      <c r="V279" s="214">
        <f>U279*H279</f>
        <v>0</v>
      </c>
      <c r="W279" s="214">
        <v>0</v>
      </c>
      <c r="X279" s="215">
        <f>W279*H279</f>
        <v>0</v>
      </c>
      <c r="Y279" s="38"/>
      <c r="Z279" s="38"/>
      <c r="AA279" s="38"/>
      <c r="AB279" s="38"/>
      <c r="AC279" s="38"/>
      <c r="AD279" s="38"/>
      <c r="AE279" s="38"/>
      <c r="AR279" s="216" t="s">
        <v>153</v>
      </c>
      <c r="AT279" s="216" t="s">
        <v>136</v>
      </c>
      <c r="AU279" s="216" t="s">
        <v>86</v>
      </c>
      <c r="AY279" s="17" t="s">
        <v>133</v>
      </c>
      <c r="BE279" s="217">
        <f>IF(O279="základní",K279,0)</f>
        <v>0</v>
      </c>
      <c r="BF279" s="217">
        <f>IF(O279="snížená",K279,0)</f>
        <v>0</v>
      </c>
      <c r="BG279" s="217">
        <f>IF(O279="zákl. přenesená",K279,0)</f>
        <v>0</v>
      </c>
      <c r="BH279" s="217">
        <f>IF(O279="sníž. přenesená",K279,0)</f>
        <v>0</v>
      </c>
      <c r="BI279" s="217">
        <f>IF(O279="nulová",K279,0)</f>
        <v>0</v>
      </c>
      <c r="BJ279" s="17" t="s">
        <v>81</v>
      </c>
      <c r="BK279" s="217">
        <f>ROUND(P279*H279,2)</f>
        <v>0</v>
      </c>
      <c r="BL279" s="17" t="s">
        <v>153</v>
      </c>
      <c r="BM279" s="216" t="s">
        <v>558</v>
      </c>
    </row>
    <row r="280" spans="1:47" s="2" customFormat="1" ht="12">
      <c r="A280" s="38"/>
      <c r="B280" s="39"/>
      <c r="C280" s="40"/>
      <c r="D280" s="230" t="s">
        <v>169</v>
      </c>
      <c r="E280" s="40"/>
      <c r="F280" s="231" t="s">
        <v>559</v>
      </c>
      <c r="G280" s="40"/>
      <c r="H280" s="40"/>
      <c r="I280" s="232"/>
      <c r="J280" s="232"/>
      <c r="K280" s="40"/>
      <c r="L280" s="40"/>
      <c r="M280" s="44"/>
      <c r="N280" s="233"/>
      <c r="O280" s="234"/>
      <c r="P280" s="84"/>
      <c r="Q280" s="84"/>
      <c r="R280" s="84"/>
      <c r="S280" s="84"/>
      <c r="T280" s="84"/>
      <c r="U280" s="84"/>
      <c r="V280" s="84"/>
      <c r="W280" s="84"/>
      <c r="X280" s="85"/>
      <c r="Y280" s="38"/>
      <c r="Z280" s="38"/>
      <c r="AA280" s="38"/>
      <c r="AB280" s="38"/>
      <c r="AC280" s="38"/>
      <c r="AD280" s="38"/>
      <c r="AE280" s="38"/>
      <c r="AT280" s="17" t="s">
        <v>169</v>
      </c>
      <c r="AU280" s="17" t="s">
        <v>86</v>
      </c>
    </row>
    <row r="281" spans="1:51" s="13" customFormat="1" ht="12">
      <c r="A281" s="13"/>
      <c r="B281" s="218"/>
      <c r="C281" s="219"/>
      <c r="D281" s="220" t="s">
        <v>143</v>
      </c>
      <c r="E281" s="221" t="s">
        <v>20</v>
      </c>
      <c r="F281" s="222" t="s">
        <v>560</v>
      </c>
      <c r="G281" s="219"/>
      <c r="H281" s="223">
        <v>6987.4</v>
      </c>
      <c r="I281" s="224"/>
      <c r="J281" s="224"/>
      <c r="K281" s="219"/>
      <c r="L281" s="219"/>
      <c r="M281" s="225"/>
      <c r="N281" s="226"/>
      <c r="O281" s="227"/>
      <c r="P281" s="227"/>
      <c r="Q281" s="227"/>
      <c r="R281" s="227"/>
      <c r="S281" s="227"/>
      <c r="T281" s="227"/>
      <c r="U281" s="227"/>
      <c r="V281" s="227"/>
      <c r="W281" s="227"/>
      <c r="X281" s="228"/>
      <c r="Y281" s="13"/>
      <c r="Z281" s="13"/>
      <c r="AA281" s="13"/>
      <c r="AB281" s="13"/>
      <c r="AC281" s="13"/>
      <c r="AD281" s="13"/>
      <c r="AE281" s="13"/>
      <c r="AT281" s="229" t="s">
        <v>143</v>
      </c>
      <c r="AU281" s="229" t="s">
        <v>86</v>
      </c>
      <c r="AV281" s="13" t="s">
        <v>86</v>
      </c>
      <c r="AW281" s="13" t="s">
        <v>5</v>
      </c>
      <c r="AX281" s="13" t="s">
        <v>81</v>
      </c>
      <c r="AY281" s="229" t="s">
        <v>133</v>
      </c>
    </row>
    <row r="282" spans="1:65" s="2" customFormat="1" ht="49.05" customHeight="1">
      <c r="A282" s="38"/>
      <c r="B282" s="39"/>
      <c r="C282" s="204" t="s">
        <v>561</v>
      </c>
      <c r="D282" s="204" t="s">
        <v>136</v>
      </c>
      <c r="E282" s="205" t="s">
        <v>562</v>
      </c>
      <c r="F282" s="206" t="s">
        <v>563</v>
      </c>
      <c r="G282" s="207" t="s">
        <v>276</v>
      </c>
      <c r="H282" s="208">
        <v>5490.1</v>
      </c>
      <c r="I282" s="209"/>
      <c r="J282" s="209"/>
      <c r="K282" s="210">
        <f>ROUND(P282*H282,2)</f>
        <v>0</v>
      </c>
      <c r="L282" s="206" t="s">
        <v>243</v>
      </c>
      <c r="M282" s="44"/>
      <c r="N282" s="211" t="s">
        <v>20</v>
      </c>
      <c r="O282" s="212" t="s">
        <v>45</v>
      </c>
      <c r="P282" s="213">
        <f>I282+J282</f>
        <v>0</v>
      </c>
      <c r="Q282" s="213">
        <f>ROUND(I282*H282,2)</f>
        <v>0</v>
      </c>
      <c r="R282" s="213">
        <f>ROUND(J282*H282,2)</f>
        <v>0</v>
      </c>
      <c r="S282" s="84"/>
      <c r="T282" s="214">
        <f>S282*H282</f>
        <v>0</v>
      </c>
      <c r="U282" s="214">
        <v>0</v>
      </c>
      <c r="V282" s="214">
        <f>U282*H282</f>
        <v>0</v>
      </c>
      <c r="W282" s="214">
        <v>0</v>
      </c>
      <c r="X282" s="215">
        <f>W282*H282</f>
        <v>0</v>
      </c>
      <c r="Y282" s="38"/>
      <c r="Z282" s="38"/>
      <c r="AA282" s="38"/>
      <c r="AB282" s="38"/>
      <c r="AC282" s="38"/>
      <c r="AD282" s="38"/>
      <c r="AE282" s="38"/>
      <c r="AR282" s="216" t="s">
        <v>153</v>
      </c>
      <c r="AT282" s="216" t="s">
        <v>136</v>
      </c>
      <c r="AU282" s="216" t="s">
        <v>86</v>
      </c>
      <c r="AY282" s="17" t="s">
        <v>133</v>
      </c>
      <c r="BE282" s="217">
        <f>IF(O282="základní",K282,0)</f>
        <v>0</v>
      </c>
      <c r="BF282" s="217">
        <f>IF(O282="snížená",K282,0)</f>
        <v>0</v>
      </c>
      <c r="BG282" s="217">
        <f>IF(O282="zákl. přenesená",K282,0)</f>
        <v>0</v>
      </c>
      <c r="BH282" s="217">
        <f>IF(O282="sníž. přenesená",K282,0)</f>
        <v>0</v>
      </c>
      <c r="BI282" s="217">
        <f>IF(O282="nulová",K282,0)</f>
        <v>0</v>
      </c>
      <c r="BJ282" s="17" t="s">
        <v>81</v>
      </c>
      <c r="BK282" s="217">
        <f>ROUND(P282*H282,2)</f>
        <v>0</v>
      </c>
      <c r="BL282" s="17" t="s">
        <v>153</v>
      </c>
      <c r="BM282" s="216" t="s">
        <v>564</v>
      </c>
    </row>
    <row r="283" spans="1:47" s="2" customFormat="1" ht="12">
      <c r="A283" s="38"/>
      <c r="B283" s="39"/>
      <c r="C283" s="40"/>
      <c r="D283" s="230" t="s">
        <v>169</v>
      </c>
      <c r="E283" s="40"/>
      <c r="F283" s="231" t="s">
        <v>565</v>
      </c>
      <c r="G283" s="40"/>
      <c r="H283" s="40"/>
      <c r="I283" s="232"/>
      <c r="J283" s="232"/>
      <c r="K283" s="40"/>
      <c r="L283" s="40"/>
      <c r="M283" s="44"/>
      <c r="N283" s="233"/>
      <c r="O283" s="234"/>
      <c r="P283" s="84"/>
      <c r="Q283" s="84"/>
      <c r="R283" s="84"/>
      <c r="S283" s="84"/>
      <c r="T283" s="84"/>
      <c r="U283" s="84"/>
      <c r="V283" s="84"/>
      <c r="W283" s="84"/>
      <c r="X283" s="85"/>
      <c r="Y283" s="38"/>
      <c r="Z283" s="38"/>
      <c r="AA283" s="38"/>
      <c r="AB283" s="38"/>
      <c r="AC283" s="38"/>
      <c r="AD283" s="38"/>
      <c r="AE283" s="38"/>
      <c r="AT283" s="17" t="s">
        <v>169</v>
      </c>
      <c r="AU283" s="17" t="s">
        <v>86</v>
      </c>
    </row>
    <row r="284" spans="1:51" s="13" customFormat="1" ht="12">
      <c r="A284" s="13"/>
      <c r="B284" s="218"/>
      <c r="C284" s="219"/>
      <c r="D284" s="220" t="s">
        <v>143</v>
      </c>
      <c r="E284" s="221" t="s">
        <v>20</v>
      </c>
      <c r="F284" s="222" t="s">
        <v>566</v>
      </c>
      <c r="G284" s="219"/>
      <c r="H284" s="223">
        <v>5490.1</v>
      </c>
      <c r="I284" s="224"/>
      <c r="J284" s="224"/>
      <c r="K284" s="219"/>
      <c r="L284" s="219"/>
      <c r="M284" s="225"/>
      <c r="N284" s="226"/>
      <c r="O284" s="227"/>
      <c r="P284" s="227"/>
      <c r="Q284" s="227"/>
      <c r="R284" s="227"/>
      <c r="S284" s="227"/>
      <c r="T284" s="227"/>
      <c r="U284" s="227"/>
      <c r="V284" s="227"/>
      <c r="W284" s="227"/>
      <c r="X284" s="228"/>
      <c r="Y284" s="13"/>
      <c r="Z284" s="13"/>
      <c r="AA284" s="13"/>
      <c r="AB284" s="13"/>
      <c r="AC284" s="13"/>
      <c r="AD284" s="13"/>
      <c r="AE284" s="13"/>
      <c r="AT284" s="229" t="s">
        <v>143</v>
      </c>
      <c r="AU284" s="229" t="s">
        <v>86</v>
      </c>
      <c r="AV284" s="13" t="s">
        <v>86</v>
      </c>
      <c r="AW284" s="13" t="s">
        <v>5</v>
      </c>
      <c r="AX284" s="13" t="s">
        <v>81</v>
      </c>
      <c r="AY284" s="229" t="s">
        <v>133</v>
      </c>
    </row>
    <row r="285" spans="1:65" s="2" customFormat="1" ht="24.15" customHeight="1">
      <c r="A285" s="38"/>
      <c r="B285" s="39"/>
      <c r="C285" s="204" t="s">
        <v>567</v>
      </c>
      <c r="D285" s="204" t="s">
        <v>136</v>
      </c>
      <c r="E285" s="205" t="s">
        <v>568</v>
      </c>
      <c r="F285" s="206" t="s">
        <v>569</v>
      </c>
      <c r="G285" s="207" t="s">
        <v>276</v>
      </c>
      <c r="H285" s="208">
        <v>5490.1</v>
      </c>
      <c r="I285" s="209"/>
      <c r="J285" s="209"/>
      <c r="K285" s="210">
        <f>ROUND(P285*H285,2)</f>
        <v>0</v>
      </c>
      <c r="L285" s="206" t="s">
        <v>243</v>
      </c>
      <c r="M285" s="44"/>
      <c r="N285" s="211" t="s">
        <v>20</v>
      </c>
      <c r="O285" s="212" t="s">
        <v>45</v>
      </c>
      <c r="P285" s="213">
        <f>I285+J285</f>
        <v>0</v>
      </c>
      <c r="Q285" s="213">
        <f>ROUND(I285*H285,2)</f>
        <v>0</v>
      </c>
      <c r="R285" s="213">
        <f>ROUND(J285*H285,2)</f>
        <v>0</v>
      </c>
      <c r="S285" s="84"/>
      <c r="T285" s="214">
        <f>S285*H285</f>
        <v>0</v>
      </c>
      <c r="U285" s="214">
        <v>0</v>
      </c>
      <c r="V285" s="214">
        <f>U285*H285</f>
        <v>0</v>
      </c>
      <c r="W285" s="214">
        <v>0</v>
      </c>
      <c r="X285" s="215">
        <f>W285*H285</f>
        <v>0</v>
      </c>
      <c r="Y285" s="38"/>
      <c r="Z285" s="38"/>
      <c r="AA285" s="38"/>
      <c r="AB285" s="38"/>
      <c r="AC285" s="38"/>
      <c r="AD285" s="38"/>
      <c r="AE285" s="38"/>
      <c r="AR285" s="216" t="s">
        <v>153</v>
      </c>
      <c r="AT285" s="216" t="s">
        <v>136</v>
      </c>
      <c r="AU285" s="216" t="s">
        <v>86</v>
      </c>
      <c r="AY285" s="17" t="s">
        <v>133</v>
      </c>
      <c r="BE285" s="217">
        <f>IF(O285="základní",K285,0)</f>
        <v>0</v>
      </c>
      <c r="BF285" s="217">
        <f>IF(O285="snížená",K285,0)</f>
        <v>0</v>
      </c>
      <c r="BG285" s="217">
        <f>IF(O285="zákl. přenesená",K285,0)</f>
        <v>0</v>
      </c>
      <c r="BH285" s="217">
        <f>IF(O285="sníž. přenesená",K285,0)</f>
        <v>0</v>
      </c>
      <c r="BI285" s="217">
        <f>IF(O285="nulová",K285,0)</f>
        <v>0</v>
      </c>
      <c r="BJ285" s="17" t="s">
        <v>81</v>
      </c>
      <c r="BK285" s="217">
        <f>ROUND(P285*H285,2)</f>
        <v>0</v>
      </c>
      <c r="BL285" s="17" t="s">
        <v>153</v>
      </c>
      <c r="BM285" s="216" t="s">
        <v>570</v>
      </c>
    </row>
    <row r="286" spans="1:47" s="2" customFormat="1" ht="12">
      <c r="A286" s="38"/>
      <c r="B286" s="39"/>
      <c r="C286" s="40"/>
      <c r="D286" s="230" t="s">
        <v>169</v>
      </c>
      <c r="E286" s="40"/>
      <c r="F286" s="231" t="s">
        <v>571</v>
      </c>
      <c r="G286" s="40"/>
      <c r="H286" s="40"/>
      <c r="I286" s="232"/>
      <c r="J286" s="232"/>
      <c r="K286" s="40"/>
      <c r="L286" s="40"/>
      <c r="M286" s="44"/>
      <c r="N286" s="233"/>
      <c r="O286" s="234"/>
      <c r="P286" s="84"/>
      <c r="Q286" s="84"/>
      <c r="R286" s="84"/>
      <c r="S286" s="84"/>
      <c r="T286" s="84"/>
      <c r="U286" s="84"/>
      <c r="V286" s="84"/>
      <c r="W286" s="84"/>
      <c r="X286" s="85"/>
      <c r="Y286" s="38"/>
      <c r="Z286" s="38"/>
      <c r="AA286" s="38"/>
      <c r="AB286" s="38"/>
      <c r="AC286" s="38"/>
      <c r="AD286" s="38"/>
      <c r="AE286" s="38"/>
      <c r="AT286" s="17" t="s">
        <v>169</v>
      </c>
      <c r="AU286" s="17" t="s">
        <v>86</v>
      </c>
    </row>
    <row r="287" spans="1:51" s="13" customFormat="1" ht="12">
      <c r="A287" s="13"/>
      <c r="B287" s="218"/>
      <c r="C287" s="219"/>
      <c r="D287" s="220" t="s">
        <v>143</v>
      </c>
      <c r="E287" s="221" t="s">
        <v>20</v>
      </c>
      <c r="F287" s="222" t="s">
        <v>572</v>
      </c>
      <c r="G287" s="219"/>
      <c r="H287" s="223">
        <v>5490.1</v>
      </c>
      <c r="I287" s="224"/>
      <c r="J287" s="224"/>
      <c r="K287" s="219"/>
      <c r="L287" s="219"/>
      <c r="M287" s="225"/>
      <c r="N287" s="226"/>
      <c r="O287" s="227"/>
      <c r="P287" s="227"/>
      <c r="Q287" s="227"/>
      <c r="R287" s="227"/>
      <c r="S287" s="227"/>
      <c r="T287" s="227"/>
      <c r="U287" s="227"/>
      <c r="V287" s="227"/>
      <c r="W287" s="227"/>
      <c r="X287" s="228"/>
      <c r="Y287" s="13"/>
      <c r="Z287" s="13"/>
      <c r="AA287" s="13"/>
      <c r="AB287" s="13"/>
      <c r="AC287" s="13"/>
      <c r="AD287" s="13"/>
      <c r="AE287" s="13"/>
      <c r="AT287" s="229" t="s">
        <v>143</v>
      </c>
      <c r="AU287" s="229" t="s">
        <v>86</v>
      </c>
      <c r="AV287" s="13" t="s">
        <v>86</v>
      </c>
      <c r="AW287" s="13" t="s">
        <v>5</v>
      </c>
      <c r="AX287" s="13" t="s">
        <v>81</v>
      </c>
      <c r="AY287" s="229" t="s">
        <v>133</v>
      </c>
    </row>
    <row r="288" spans="1:65" s="2" customFormat="1" ht="44.25" customHeight="1">
      <c r="A288" s="38"/>
      <c r="B288" s="39"/>
      <c r="C288" s="204" t="s">
        <v>573</v>
      </c>
      <c r="D288" s="204" t="s">
        <v>136</v>
      </c>
      <c r="E288" s="205" t="s">
        <v>574</v>
      </c>
      <c r="F288" s="206" t="s">
        <v>575</v>
      </c>
      <c r="G288" s="207" t="s">
        <v>276</v>
      </c>
      <c r="H288" s="208">
        <v>4991</v>
      </c>
      <c r="I288" s="209"/>
      <c r="J288" s="209"/>
      <c r="K288" s="210">
        <f>ROUND(P288*H288,2)</f>
        <v>0</v>
      </c>
      <c r="L288" s="206" t="s">
        <v>243</v>
      </c>
      <c r="M288" s="44"/>
      <c r="N288" s="211" t="s">
        <v>20</v>
      </c>
      <c r="O288" s="212" t="s">
        <v>45</v>
      </c>
      <c r="P288" s="213">
        <f>I288+J288</f>
        <v>0</v>
      </c>
      <c r="Q288" s="213">
        <f>ROUND(I288*H288,2)</f>
        <v>0</v>
      </c>
      <c r="R288" s="213">
        <f>ROUND(J288*H288,2)</f>
        <v>0</v>
      </c>
      <c r="S288" s="84"/>
      <c r="T288" s="214">
        <f>S288*H288</f>
        <v>0</v>
      </c>
      <c r="U288" s="214">
        <v>0</v>
      </c>
      <c r="V288" s="214">
        <f>U288*H288</f>
        <v>0</v>
      </c>
      <c r="W288" s="214">
        <v>0</v>
      </c>
      <c r="X288" s="215">
        <f>W288*H288</f>
        <v>0</v>
      </c>
      <c r="Y288" s="38"/>
      <c r="Z288" s="38"/>
      <c r="AA288" s="38"/>
      <c r="AB288" s="38"/>
      <c r="AC288" s="38"/>
      <c r="AD288" s="38"/>
      <c r="AE288" s="38"/>
      <c r="AR288" s="216" t="s">
        <v>153</v>
      </c>
      <c r="AT288" s="216" t="s">
        <v>136</v>
      </c>
      <c r="AU288" s="216" t="s">
        <v>86</v>
      </c>
      <c r="AY288" s="17" t="s">
        <v>133</v>
      </c>
      <c r="BE288" s="217">
        <f>IF(O288="základní",K288,0)</f>
        <v>0</v>
      </c>
      <c r="BF288" s="217">
        <f>IF(O288="snížená",K288,0)</f>
        <v>0</v>
      </c>
      <c r="BG288" s="217">
        <f>IF(O288="zákl. přenesená",K288,0)</f>
        <v>0</v>
      </c>
      <c r="BH288" s="217">
        <f>IF(O288="sníž. přenesená",K288,0)</f>
        <v>0</v>
      </c>
      <c r="BI288" s="217">
        <f>IF(O288="nulová",K288,0)</f>
        <v>0</v>
      </c>
      <c r="BJ288" s="17" t="s">
        <v>81</v>
      </c>
      <c r="BK288" s="217">
        <f>ROUND(P288*H288,2)</f>
        <v>0</v>
      </c>
      <c r="BL288" s="17" t="s">
        <v>153</v>
      </c>
      <c r="BM288" s="216" t="s">
        <v>576</v>
      </c>
    </row>
    <row r="289" spans="1:47" s="2" customFormat="1" ht="12">
      <c r="A289" s="38"/>
      <c r="B289" s="39"/>
      <c r="C289" s="40"/>
      <c r="D289" s="230" t="s">
        <v>169</v>
      </c>
      <c r="E289" s="40"/>
      <c r="F289" s="231" t="s">
        <v>577</v>
      </c>
      <c r="G289" s="40"/>
      <c r="H289" s="40"/>
      <c r="I289" s="232"/>
      <c r="J289" s="232"/>
      <c r="K289" s="40"/>
      <c r="L289" s="40"/>
      <c r="M289" s="44"/>
      <c r="N289" s="233"/>
      <c r="O289" s="234"/>
      <c r="P289" s="84"/>
      <c r="Q289" s="84"/>
      <c r="R289" s="84"/>
      <c r="S289" s="84"/>
      <c r="T289" s="84"/>
      <c r="U289" s="84"/>
      <c r="V289" s="84"/>
      <c r="W289" s="84"/>
      <c r="X289" s="85"/>
      <c r="Y289" s="38"/>
      <c r="Z289" s="38"/>
      <c r="AA289" s="38"/>
      <c r="AB289" s="38"/>
      <c r="AC289" s="38"/>
      <c r="AD289" s="38"/>
      <c r="AE289" s="38"/>
      <c r="AT289" s="17" t="s">
        <v>169</v>
      </c>
      <c r="AU289" s="17" t="s">
        <v>86</v>
      </c>
    </row>
    <row r="290" spans="1:51" s="13" customFormat="1" ht="12">
      <c r="A290" s="13"/>
      <c r="B290" s="218"/>
      <c r="C290" s="219"/>
      <c r="D290" s="220" t="s">
        <v>143</v>
      </c>
      <c r="E290" s="221" t="s">
        <v>20</v>
      </c>
      <c r="F290" s="222" t="s">
        <v>578</v>
      </c>
      <c r="G290" s="219"/>
      <c r="H290" s="223">
        <v>4991</v>
      </c>
      <c r="I290" s="224"/>
      <c r="J290" s="224"/>
      <c r="K290" s="219"/>
      <c r="L290" s="219"/>
      <c r="M290" s="225"/>
      <c r="N290" s="226"/>
      <c r="O290" s="227"/>
      <c r="P290" s="227"/>
      <c r="Q290" s="227"/>
      <c r="R290" s="227"/>
      <c r="S290" s="227"/>
      <c r="T290" s="227"/>
      <c r="U290" s="227"/>
      <c r="V290" s="227"/>
      <c r="W290" s="227"/>
      <c r="X290" s="228"/>
      <c r="Y290" s="13"/>
      <c r="Z290" s="13"/>
      <c r="AA290" s="13"/>
      <c r="AB290" s="13"/>
      <c r="AC290" s="13"/>
      <c r="AD290" s="13"/>
      <c r="AE290" s="13"/>
      <c r="AT290" s="229" t="s">
        <v>143</v>
      </c>
      <c r="AU290" s="229" t="s">
        <v>86</v>
      </c>
      <c r="AV290" s="13" t="s">
        <v>86</v>
      </c>
      <c r="AW290" s="13" t="s">
        <v>5</v>
      </c>
      <c r="AX290" s="13" t="s">
        <v>81</v>
      </c>
      <c r="AY290" s="229" t="s">
        <v>133</v>
      </c>
    </row>
    <row r="291" spans="1:65" s="2" customFormat="1" ht="37.8" customHeight="1">
      <c r="A291" s="38"/>
      <c r="B291" s="39"/>
      <c r="C291" s="204" t="s">
        <v>579</v>
      </c>
      <c r="D291" s="204" t="s">
        <v>136</v>
      </c>
      <c r="E291" s="205" t="s">
        <v>580</v>
      </c>
      <c r="F291" s="206" t="s">
        <v>581</v>
      </c>
      <c r="G291" s="207" t="s">
        <v>276</v>
      </c>
      <c r="H291" s="208">
        <v>1220</v>
      </c>
      <c r="I291" s="209"/>
      <c r="J291" s="209"/>
      <c r="K291" s="210">
        <f>ROUND(P291*H291,2)</f>
        <v>0</v>
      </c>
      <c r="L291" s="206" t="s">
        <v>243</v>
      </c>
      <c r="M291" s="44"/>
      <c r="N291" s="211" t="s">
        <v>20</v>
      </c>
      <c r="O291" s="212" t="s">
        <v>45</v>
      </c>
      <c r="P291" s="213">
        <f>I291+J291</f>
        <v>0</v>
      </c>
      <c r="Q291" s="213">
        <f>ROUND(I291*H291,2)</f>
        <v>0</v>
      </c>
      <c r="R291" s="213">
        <f>ROUND(J291*H291,2)</f>
        <v>0</v>
      </c>
      <c r="S291" s="84"/>
      <c r="T291" s="214">
        <f>S291*H291</f>
        <v>0</v>
      </c>
      <c r="U291" s="214">
        <v>0.238</v>
      </c>
      <c r="V291" s="214">
        <f>U291*H291</f>
        <v>290.36</v>
      </c>
      <c r="W291" s="214">
        <v>0</v>
      </c>
      <c r="X291" s="215">
        <f>W291*H291</f>
        <v>0</v>
      </c>
      <c r="Y291" s="38"/>
      <c r="Z291" s="38"/>
      <c r="AA291" s="38"/>
      <c r="AB291" s="38"/>
      <c r="AC291" s="38"/>
      <c r="AD291" s="38"/>
      <c r="AE291" s="38"/>
      <c r="AR291" s="216" t="s">
        <v>153</v>
      </c>
      <c r="AT291" s="216" t="s">
        <v>136</v>
      </c>
      <c r="AU291" s="216" t="s">
        <v>86</v>
      </c>
      <c r="AY291" s="17" t="s">
        <v>133</v>
      </c>
      <c r="BE291" s="217">
        <f>IF(O291="základní",K291,0)</f>
        <v>0</v>
      </c>
      <c r="BF291" s="217">
        <f>IF(O291="snížená",K291,0)</f>
        <v>0</v>
      </c>
      <c r="BG291" s="217">
        <f>IF(O291="zákl. přenesená",K291,0)</f>
        <v>0</v>
      </c>
      <c r="BH291" s="217">
        <f>IF(O291="sníž. přenesená",K291,0)</f>
        <v>0</v>
      </c>
      <c r="BI291" s="217">
        <f>IF(O291="nulová",K291,0)</f>
        <v>0</v>
      </c>
      <c r="BJ291" s="17" t="s">
        <v>81</v>
      </c>
      <c r="BK291" s="217">
        <f>ROUND(P291*H291,2)</f>
        <v>0</v>
      </c>
      <c r="BL291" s="17" t="s">
        <v>153</v>
      </c>
      <c r="BM291" s="216" t="s">
        <v>582</v>
      </c>
    </row>
    <row r="292" spans="1:47" s="2" customFormat="1" ht="12">
      <c r="A292" s="38"/>
      <c r="B292" s="39"/>
      <c r="C292" s="40"/>
      <c r="D292" s="230" t="s">
        <v>169</v>
      </c>
      <c r="E292" s="40"/>
      <c r="F292" s="231" t="s">
        <v>583</v>
      </c>
      <c r="G292" s="40"/>
      <c r="H292" s="40"/>
      <c r="I292" s="232"/>
      <c r="J292" s="232"/>
      <c r="K292" s="40"/>
      <c r="L292" s="40"/>
      <c r="M292" s="44"/>
      <c r="N292" s="233"/>
      <c r="O292" s="234"/>
      <c r="P292" s="84"/>
      <c r="Q292" s="84"/>
      <c r="R292" s="84"/>
      <c r="S292" s="84"/>
      <c r="T292" s="84"/>
      <c r="U292" s="84"/>
      <c r="V292" s="84"/>
      <c r="W292" s="84"/>
      <c r="X292" s="85"/>
      <c r="Y292" s="38"/>
      <c r="Z292" s="38"/>
      <c r="AA292" s="38"/>
      <c r="AB292" s="38"/>
      <c r="AC292" s="38"/>
      <c r="AD292" s="38"/>
      <c r="AE292" s="38"/>
      <c r="AT292" s="17" t="s">
        <v>169</v>
      </c>
      <c r="AU292" s="17" t="s">
        <v>86</v>
      </c>
    </row>
    <row r="293" spans="1:51" s="13" customFormat="1" ht="12">
      <c r="A293" s="13"/>
      <c r="B293" s="218"/>
      <c r="C293" s="219"/>
      <c r="D293" s="220" t="s">
        <v>143</v>
      </c>
      <c r="E293" s="221" t="s">
        <v>20</v>
      </c>
      <c r="F293" s="222" t="s">
        <v>584</v>
      </c>
      <c r="G293" s="219"/>
      <c r="H293" s="223">
        <v>1220</v>
      </c>
      <c r="I293" s="224"/>
      <c r="J293" s="224"/>
      <c r="K293" s="219"/>
      <c r="L293" s="219"/>
      <c r="M293" s="225"/>
      <c r="N293" s="226"/>
      <c r="O293" s="227"/>
      <c r="P293" s="227"/>
      <c r="Q293" s="227"/>
      <c r="R293" s="227"/>
      <c r="S293" s="227"/>
      <c r="T293" s="227"/>
      <c r="U293" s="227"/>
      <c r="V293" s="227"/>
      <c r="W293" s="227"/>
      <c r="X293" s="228"/>
      <c r="Y293" s="13"/>
      <c r="Z293" s="13"/>
      <c r="AA293" s="13"/>
      <c r="AB293" s="13"/>
      <c r="AC293" s="13"/>
      <c r="AD293" s="13"/>
      <c r="AE293" s="13"/>
      <c r="AT293" s="229" t="s">
        <v>143</v>
      </c>
      <c r="AU293" s="229" t="s">
        <v>86</v>
      </c>
      <c r="AV293" s="13" t="s">
        <v>86</v>
      </c>
      <c r="AW293" s="13" t="s">
        <v>5</v>
      </c>
      <c r="AX293" s="13" t="s">
        <v>81</v>
      </c>
      <c r="AY293" s="229" t="s">
        <v>133</v>
      </c>
    </row>
    <row r="294" spans="1:63" s="12" customFormat="1" ht="22.8" customHeight="1">
      <c r="A294" s="12"/>
      <c r="B294" s="187"/>
      <c r="C294" s="188"/>
      <c r="D294" s="189" t="s">
        <v>75</v>
      </c>
      <c r="E294" s="202" t="s">
        <v>181</v>
      </c>
      <c r="F294" s="202" t="s">
        <v>585</v>
      </c>
      <c r="G294" s="188"/>
      <c r="H294" s="188"/>
      <c r="I294" s="191"/>
      <c r="J294" s="191"/>
      <c r="K294" s="203">
        <f>BK294</f>
        <v>0</v>
      </c>
      <c r="L294" s="188"/>
      <c r="M294" s="193"/>
      <c r="N294" s="194"/>
      <c r="O294" s="195"/>
      <c r="P294" s="195"/>
      <c r="Q294" s="196">
        <f>SUM(Q295:Q309)</f>
        <v>0</v>
      </c>
      <c r="R294" s="196">
        <f>SUM(R295:R309)</f>
        <v>0</v>
      </c>
      <c r="S294" s="195"/>
      <c r="T294" s="197">
        <f>SUM(T295:T309)</f>
        <v>0</v>
      </c>
      <c r="U294" s="195"/>
      <c r="V294" s="197">
        <f>SUM(V295:V309)</f>
        <v>236.48660532599996</v>
      </c>
      <c r="W294" s="195"/>
      <c r="X294" s="198">
        <f>SUM(X295:X309)</f>
        <v>0</v>
      </c>
      <c r="Y294" s="12"/>
      <c r="Z294" s="12"/>
      <c r="AA294" s="12"/>
      <c r="AB294" s="12"/>
      <c r="AC294" s="12"/>
      <c r="AD294" s="12"/>
      <c r="AE294" s="12"/>
      <c r="AR294" s="199" t="s">
        <v>81</v>
      </c>
      <c r="AT294" s="200" t="s">
        <v>75</v>
      </c>
      <c r="AU294" s="200" t="s">
        <v>81</v>
      </c>
      <c r="AY294" s="199" t="s">
        <v>133</v>
      </c>
      <c r="BK294" s="201">
        <f>SUM(BK295:BK309)</f>
        <v>0</v>
      </c>
    </row>
    <row r="295" spans="1:65" s="2" customFormat="1" ht="33" customHeight="1">
      <c r="A295" s="38"/>
      <c r="B295" s="39"/>
      <c r="C295" s="204" t="s">
        <v>586</v>
      </c>
      <c r="D295" s="204" t="s">
        <v>136</v>
      </c>
      <c r="E295" s="205" t="s">
        <v>587</v>
      </c>
      <c r="F295" s="206" t="s">
        <v>588</v>
      </c>
      <c r="G295" s="207" t="s">
        <v>242</v>
      </c>
      <c r="H295" s="208">
        <v>14</v>
      </c>
      <c r="I295" s="209"/>
      <c r="J295" s="209"/>
      <c r="K295" s="210">
        <f>ROUND(P295*H295,2)</f>
        <v>0</v>
      </c>
      <c r="L295" s="206" t="s">
        <v>243</v>
      </c>
      <c r="M295" s="44"/>
      <c r="N295" s="211" t="s">
        <v>20</v>
      </c>
      <c r="O295" s="212" t="s">
        <v>45</v>
      </c>
      <c r="P295" s="213">
        <f>I295+J295</f>
        <v>0</v>
      </c>
      <c r="Q295" s="213">
        <f>ROUND(I295*H295,2)</f>
        <v>0</v>
      </c>
      <c r="R295" s="213">
        <f>ROUND(J295*H295,2)</f>
        <v>0</v>
      </c>
      <c r="S295" s="84"/>
      <c r="T295" s="214">
        <f>S295*H295</f>
        <v>0</v>
      </c>
      <c r="U295" s="214">
        <v>16.751422609</v>
      </c>
      <c r="V295" s="214">
        <f>U295*H295</f>
        <v>234.51991652599997</v>
      </c>
      <c r="W295" s="214">
        <v>0</v>
      </c>
      <c r="X295" s="215">
        <f>W295*H295</f>
        <v>0</v>
      </c>
      <c r="Y295" s="38"/>
      <c r="Z295" s="38"/>
      <c r="AA295" s="38"/>
      <c r="AB295" s="38"/>
      <c r="AC295" s="38"/>
      <c r="AD295" s="38"/>
      <c r="AE295" s="38"/>
      <c r="AR295" s="216" t="s">
        <v>153</v>
      </c>
      <c r="AT295" s="216" t="s">
        <v>136</v>
      </c>
      <c r="AU295" s="216" t="s">
        <v>86</v>
      </c>
      <c r="AY295" s="17" t="s">
        <v>133</v>
      </c>
      <c r="BE295" s="217">
        <f>IF(O295="základní",K295,0)</f>
        <v>0</v>
      </c>
      <c r="BF295" s="217">
        <f>IF(O295="snížená",K295,0)</f>
        <v>0</v>
      </c>
      <c r="BG295" s="217">
        <f>IF(O295="zákl. přenesená",K295,0)</f>
        <v>0</v>
      </c>
      <c r="BH295" s="217">
        <f>IF(O295="sníž. přenesená",K295,0)</f>
        <v>0</v>
      </c>
      <c r="BI295" s="217">
        <f>IF(O295="nulová",K295,0)</f>
        <v>0</v>
      </c>
      <c r="BJ295" s="17" t="s">
        <v>81</v>
      </c>
      <c r="BK295" s="217">
        <f>ROUND(P295*H295,2)</f>
        <v>0</v>
      </c>
      <c r="BL295" s="17" t="s">
        <v>153</v>
      </c>
      <c r="BM295" s="216" t="s">
        <v>589</v>
      </c>
    </row>
    <row r="296" spans="1:47" s="2" customFormat="1" ht="12">
      <c r="A296" s="38"/>
      <c r="B296" s="39"/>
      <c r="C296" s="40"/>
      <c r="D296" s="230" t="s">
        <v>169</v>
      </c>
      <c r="E296" s="40"/>
      <c r="F296" s="231" t="s">
        <v>590</v>
      </c>
      <c r="G296" s="40"/>
      <c r="H296" s="40"/>
      <c r="I296" s="232"/>
      <c r="J296" s="232"/>
      <c r="K296" s="40"/>
      <c r="L296" s="40"/>
      <c r="M296" s="44"/>
      <c r="N296" s="233"/>
      <c r="O296" s="234"/>
      <c r="P296" s="84"/>
      <c r="Q296" s="84"/>
      <c r="R296" s="84"/>
      <c r="S296" s="84"/>
      <c r="T296" s="84"/>
      <c r="U296" s="84"/>
      <c r="V296" s="84"/>
      <c r="W296" s="84"/>
      <c r="X296" s="85"/>
      <c r="Y296" s="38"/>
      <c r="Z296" s="38"/>
      <c r="AA296" s="38"/>
      <c r="AB296" s="38"/>
      <c r="AC296" s="38"/>
      <c r="AD296" s="38"/>
      <c r="AE296" s="38"/>
      <c r="AT296" s="17" t="s">
        <v>169</v>
      </c>
      <c r="AU296" s="17" t="s">
        <v>86</v>
      </c>
    </row>
    <row r="297" spans="1:51" s="13" customFormat="1" ht="12">
      <c r="A297" s="13"/>
      <c r="B297" s="218"/>
      <c r="C297" s="219"/>
      <c r="D297" s="220" t="s">
        <v>143</v>
      </c>
      <c r="E297" s="221" t="s">
        <v>20</v>
      </c>
      <c r="F297" s="222" t="s">
        <v>591</v>
      </c>
      <c r="G297" s="219"/>
      <c r="H297" s="223">
        <v>14</v>
      </c>
      <c r="I297" s="224"/>
      <c r="J297" s="224"/>
      <c r="K297" s="219"/>
      <c r="L297" s="219"/>
      <c r="M297" s="225"/>
      <c r="N297" s="226"/>
      <c r="O297" s="227"/>
      <c r="P297" s="227"/>
      <c r="Q297" s="227"/>
      <c r="R297" s="227"/>
      <c r="S297" s="227"/>
      <c r="T297" s="227"/>
      <c r="U297" s="227"/>
      <c r="V297" s="227"/>
      <c r="W297" s="227"/>
      <c r="X297" s="228"/>
      <c r="Y297" s="13"/>
      <c r="Z297" s="13"/>
      <c r="AA297" s="13"/>
      <c r="AB297" s="13"/>
      <c r="AC297" s="13"/>
      <c r="AD297" s="13"/>
      <c r="AE297" s="13"/>
      <c r="AT297" s="229" t="s">
        <v>143</v>
      </c>
      <c r="AU297" s="229" t="s">
        <v>86</v>
      </c>
      <c r="AV297" s="13" t="s">
        <v>86</v>
      </c>
      <c r="AW297" s="13" t="s">
        <v>5</v>
      </c>
      <c r="AX297" s="13" t="s">
        <v>81</v>
      </c>
      <c r="AY297" s="229" t="s">
        <v>133</v>
      </c>
    </row>
    <row r="298" spans="1:65" s="2" customFormat="1" ht="24.15" customHeight="1">
      <c r="A298" s="38"/>
      <c r="B298" s="39"/>
      <c r="C298" s="204" t="s">
        <v>592</v>
      </c>
      <c r="D298" s="204" t="s">
        <v>136</v>
      </c>
      <c r="E298" s="205" t="s">
        <v>593</v>
      </c>
      <c r="F298" s="206" t="s">
        <v>594</v>
      </c>
      <c r="G298" s="207" t="s">
        <v>330</v>
      </c>
      <c r="H298" s="208">
        <v>49</v>
      </c>
      <c r="I298" s="209"/>
      <c r="J298" s="209"/>
      <c r="K298" s="210">
        <f>ROUND(P298*H298,2)</f>
        <v>0</v>
      </c>
      <c r="L298" s="206" t="s">
        <v>243</v>
      </c>
      <c r="M298" s="44"/>
      <c r="N298" s="211" t="s">
        <v>20</v>
      </c>
      <c r="O298" s="212" t="s">
        <v>45</v>
      </c>
      <c r="P298" s="213">
        <f>I298+J298</f>
        <v>0</v>
      </c>
      <c r="Q298" s="213">
        <f>ROUND(I298*H298,2)</f>
        <v>0</v>
      </c>
      <c r="R298" s="213">
        <f>ROUND(J298*H298,2)</f>
        <v>0</v>
      </c>
      <c r="S298" s="84"/>
      <c r="T298" s="214">
        <f>S298*H298</f>
        <v>0</v>
      </c>
      <c r="U298" s="214">
        <v>0</v>
      </c>
      <c r="V298" s="214">
        <f>U298*H298</f>
        <v>0</v>
      </c>
      <c r="W298" s="214">
        <v>0</v>
      </c>
      <c r="X298" s="215">
        <f>W298*H298</f>
        <v>0</v>
      </c>
      <c r="Y298" s="38"/>
      <c r="Z298" s="38"/>
      <c r="AA298" s="38"/>
      <c r="AB298" s="38"/>
      <c r="AC298" s="38"/>
      <c r="AD298" s="38"/>
      <c r="AE298" s="38"/>
      <c r="AR298" s="216" t="s">
        <v>153</v>
      </c>
      <c r="AT298" s="216" t="s">
        <v>136</v>
      </c>
      <c r="AU298" s="216" t="s">
        <v>86</v>
      </c>
      <c r="AY298" s="17" t="s">
        <v>133</v>
      </c>
      <c r="BE298" s="217">
        <f>IF(O298="základní",K298,0)</f>
        <v>0</v>
      </c>
      <c r="BF298" s="217">
        <f>IF(O298="snížená",K298,0)</f>
        <v>0</v>
      </c>
      <c r="BG298" s="217">
        <f>IF(O298="zákl. přenesená",K298,0)</f>
        <v>0</v>
      </c>
      <c r="BH298" s="217">
        <f>IF(O298="sníž. přenesená",K298,0)</f>
        <v>0</v>
      </c>
      <c r="BI298" s="217">
        <f>IF(O298="nulová",K298,0)</f>
        <v>0</v>
      </c>
      <c r="BJ298" s="17" t="s">
        <v>81</v>
      </c>
      <c r="BK298" s="217">
        <f>ROUND(P298*H298,2)</f>
        <v>0</v>
      </c>
      <c r="BL298" s="17" t="s">
        <v>153</v>
      </c>
      <c r="BM298" s="216" t="s">
        <v>595</v>
      </c>
    </row>
    <row r="299" spans="1:47" s="2" customFormat="1" ht="12">
      <c r="A299" s="38"/>
      <c r="B299" s="39"/>
      <c r="C299" s="40"/>
      <c r="D299" s="230" t="s">
        <v>169</v>
      </c>
      <c r="E299" s="40"/>
      <c r="F299" s="231" t="s">
        <v>596</v>
      </c>
      <c r="G299" s="40"/>
      <c r="H299" s="40"/>
      <c r="I299" s="232"/>
      <c r="J299" s="232"/>
      <c r="K299" s="40"/>
      <c r="L299" s="40"/>
      <c r="M299" s="44"/>
      <c r="N299" s="233"/>
      <c r="O299" s="234"/>
      <c r="P299" s="84"/>
      <c r="Q299" s="84"/>
      <c r="R299" s="84"/>
      <c r="S299" s="84"/>
      <c r="T299" s="84"/>
      <c r="U299" s="84"/>
      <c r="V299" s="84"/>
      <c r="W299" s="84"/>
      <c r="X299" s="85"/>
      <c r="Y299" s="38"/>
      <c r="Z299" s="38"/>
      <c r="AA299" s="38"/>
      <c r="AB299" s="38"/>
      <c r="AC299" s="38"/>
      <c r="AD299" s="38"/>
      <c r="AE299" s="38"/>
      <c r="AT299" s="17" t="s">
        <v>169</v>
      </c>
      <c r="AU299" s="17" t="s">
        <v>86</v>
      </c>
    </row>
    <row r="300" spans="1:51" s="13" customFormat="1" ht="12">
      <c r="A300" s="13"/>
      <c r="B300" s="218"/>
      <c r="C300" s="219"/>
      <c r="D300" s="220" t="s">
        <v>143</v>
      </c>
      <c r="E300" s="221" t="s">
        <v>20</v>
      </c>
      <c r="F300" s="222" t="s">
        <v>597</v>
      </c>
      <c r="G300" s="219"/>
      <c r="H300" s="223">
        <v>49</v>
      </c>
      <c r="I300" s="224"/>
      <c r="J300" s="224"/>
      <c r="K300" s="219"/>
      <c r="L300" s="219"/>
      <c r="M300" s="225"/>
      <c r="N300" s="226"/>
      <c r="O300" s="227"/>
      <c r="P300" s="227"/>
      <c r="Q300" s="227"/>
      <c r="R300" s="227"/>
      <c r="S300" s="227"/>
      <c r="T300" s="227"/>
      <c r="U300" s="227"/>
      <c r="V300" s="227"/>
      <c r="W300" s="227"/>
      <c r="X300" s="228"/>
      <c r="Y300" s="13"/>
      <c r="Z300" s="13"/>
      <c r="AA300" s="13"/>
      <c r="AB300" s="13"/>
      <c r="AC300" s="13"/>
      <c r="AD300" s="13"/>
      <c r="AE300" s="13"/>
      <c r="AT300" s="229" t="s">
        <v>143</v>
      </c>
      <c r="AU300" s="229" t="s">
        <v>86</v>
      </c>
      <c r="AV300" s="13" t="s">
        <v>86</v>
      </c>
      <c r="AW300" s="13" t="s">
        <v>5</v>
      </c>
      <c r="AX300" s="13" t="s">
        <v>81</v>
      </c>
      <c r="AY300" s="229" t="s">
        <v>133</v>
      </c>
    </row>
    <row r="301" spans="1:65" s="2" customFormat="1" ht="24.15" customHeight="1">
      <c r="A301" s="38"/>
      <c r="B301" s="39"/>
      <c r="C301" s="253" t="s">
        <v>598</v>
      </c>
      <c r="D301" s="253" t="s">
        <v>400</v>
      </c>
      <c r="E301" s="254" t="s">
        <v>599</v>
      </c>
      <c r="F301" s="255" t="s">
        <v>600</v>
      </c>
      <c r="G301" s="256" t="s">
        <v>330</v>
      </c>
      <c r="H301" s="257">
        <v>49</v>
      </c>
      <c r="I301" s="258"/>
      <c r="J301" s="259"/>
      <c r="K301" s="260">
        <f>ROUND(P301*H301,2)</f>
        <v>0</v>
      </c>
      <c r="L301" s="255" t="s">
        <v>20</v>
      </c>
      <c r="M301" s="261"/>
      <c r="N301" s="262" t="s">
        <v>20</v>
      </c>
      <c r="O301" s="212" t="s">
        <v>45</v>
      </c>
      <c r="P301" s="213">
        <f>I301+J301</f>
        <v>0</v>
      </c>
      <c r="Q301" s="213">
        <f>ROUND(I301*H301,2)</f>
        <v>0</v>
      </c>
      <c r="R301" s="213">
        <f>ROUND(J301*H301,2)</f>
        <v>0</v>
      </c>
      <c r="S301" s="84"/>
      <c r="T301" s="214">
        <f>S301*H301</f>
        <v>0</v>
      </c>
      <c r="U301" s="214">
        <v>0.0241</v>
      </c>
      <c r="V301" s="214">
        <f>U301*H301</f>
        <v>1.1809</v>
      </c>
      <c r="W301" s="214">
        <v>0</v>
      </c>
      <c r="X301" s="215">
        <f>W301*H301</f>
        <v>0</v>
      </c>
      <c r="Y301" s="38"/>
      <c r="Z301" s="38"/>
      <c r="AA301" s="38"/>
      <c r="AB301" s="38"/>
      <c r="AC301" s="38"/>
      <c r="AD301" s="38"/>
      <c r="AE301" s="38"/>
      <c r="AR301" s="216" t="s">
        <v>175</v>
      </c>
      <c r="AT301" s="216" t="s">
        <v>400</v>
      </c>
      <c r="AU301" s="216" t="s">
        <v>86</v>
      </c>
      <c r="AY301" s="17" t="s">
        <v>133</v>
      </c>
      <c r="BE301" s="217">
        <f>IF(O301="základní",K301,0)</f>
        <v>0</v>
      </c>
      <c r="BF301" s="217">
        <f>IF(O301="snížená",K301,0)</f>
        <v>0</v>
      </c>
      <c r="BG301" s="217">
        <f>IF(O301="zákl. přenesená",K301,0)</f>
        <v>0</v>
      </c>
      <c r="BH301" s="217">
        <f>IF(O301="sníž. přenesená",K301,0)</f>
        <v>0</v>
      </c>
      <c r="BI301" s="217">
        <f>IF(O301="nulová",K301,0)</f>
        <v>0</v>
      </c>
      <c r="BJ301" s="17" t="s">
        <v>81</v>
      </c>
      <c r="BK301" s="217">
        <f>ROUND(P301*H301,2)</f>
        <v>0</v>
      </c>
      <c r="BL301" s="17" t="s">
        <v>153</v>
      </c>
      <c r="BM301" s="216" t="s">
        <v>601</v>
      </c>
    </row>
    <row r="302" spans="1:51" s="13" customFormat="1" ht="12">
      <c r="A302" s="13"/>
      <c r="B302" s="218"/>
      <c r="C302" s="219"/>
      <c r="D302" s="220" t="s">
        <v>143</v>
      </c>
      <c r="E302" s="221" t="s">
        <v>20</v>
      </c>
      <c r="F302" s="222" t="s">
        <v>597</v>
      </c>
      <c r="G302" s="219"/>
      <c r="H302" s="223">
        <v>49</v>
      </c>
      <c r="I302" s="224"/>
      <c r="J302" s="224"/>
      <c r="K302" s="219"/>
      <c r="L302" s="219"/>
      <c r="M302" s="225"/>
      <c r="N302" s="226"/>
      <c r="O302" s="227"/>
      <c r="P302" s="227"/>
      <c r="Q302" s="227"/>
      <c r="R302" s="227"/>
      <c r="S302" s="227"/>
      <c r="T302" s="227"/>
      <c r="U302" s="227"/>
      <c r="V302" s="227"/>
      <c r="W302" s="227"/>
      <c r="X302" s="228"/>
      <c r="Y302" s="13"/>
      <c r="Z302" s="13"/>
      <c r="AA302" s="13"/>
      <c r="AB302" s="13"/>
      <c r="AC302" s="13"/>
      <c r="AD302" s="13"/>
      <c r="AE302" s="13"/>
      <c r="AT302" s="229" t="s">
        <v>143</v>
      </c>
      <c r="AU302" s="229" t="s">
        <v>86</v>
      </c>
      <c r="AV302" s="13" t="s">
        <v>86</v>
      </c>
      <c r="AW302" s="13" t="s">
        <v>5</v>
      </c>
      <c r="AX302" s="13" t="s">
        <v>81</v>
      </c>
      <c r="AY302" s="229" t="s">
        <v>133</v>
      </c>
    </row>
    <row r="303" spans="1:65" s="2" customFormat="1" ht="49.05" customHeight="1">
      <c r="A303" s="38"/>
      <c r="B303" s="39"/>
      <c r="C303" s="204" t="s">
        <v>602</v>
      </c>
      <c r="D303" s="204" t="s">
        <v>136</v>
      </c>
      <c r="E303" s="205" t="s">
        <v>603</v>
      </c>
      <c r="F303" s="206" t="s">
        <v>604</v>
      </c>
      <c r="G303" s="207" t="s">
        <v>330</v>
      </c>
      <c r="H303" s="208">
        <v>6</v>
      </c>
      <c r="I303" s="209"/>
      <c r="J303" s="209"/>
      <c r="K303" s="210">
        <f>ROUND(P303*H303,2)</f>
        <v>0</v>
      </c>
      <c r="L303" s="206" t="s">
        <v>243</v>
      </c>
      <c r="M303" s="44"/>
      <c r="N303" s="211" t="s">
        <v>20</v>
      </c>
      <c r="O303" s="212" t="s">
        <v>45</v>
      </c>
      <c r="P303" s="213">
        <f>I303+J303</f>
        <v>0</v>
      </c>
      <c r="Q303" s="213">
        <f>ROUND(I303*H303,2)</f>
        <v>0</v>
      </c>
      <c r="R303" s="213">
        <f>ROUND(J303*H303,2)</f>
        <v>0</v>
      </c>
      <c r="S303" s="84"/>
      <c r="T303" s="214">
        <f>S303*H303</f>
        <v>0</v>
      </c>
      <c r="U303" s="214">
        <v>0.1309648</v>
      </c>
      <c r="V303" s="214">
        <f>U303*H303</f>
        <v>0.7857888</v>
      </c>
      <c r="W303" s="214">
        <v>0</v>
      </c>
      <c r="X303" s="215">
        <f>W303*H303</f>
        <v>0</v>
      </c>
      <c r="Y303" s="38"/>
      <c r="Z303" s="38"/>
      <c r="AA303" s="38"/>
      <c r="AB303" s="38"/>
      <c r="AC303" s="38"/>
      <c r="AD303" s="38"/>
      <c r="AE303" s="38"/>
      <c r="AR303" s="216" t="s">
        <v>153</v>
      </c>
      <c r="AT303" s="216" t="s">
        <v>136</v>
      </c>
      <c r="AU303" s="216" t="s">
        <v>86</v>
      </c>
      <c r="AY303" s="17" t="s">
        <v>133</v>
      </c>
      <c r="BE303" s="217">
        <f>IF(O303="základní",K303,0)</f>
        <v>0</v>
      </c>
      <c r="BF303" s="217">
        <f>IF(O303="snížená",K303,0)</f>
        <v>0</v>
      </c>
      <c r="BG303" s="217">
        <f>IF(O303="zákl. přenesená",K303,0)</f>
        <v>0</v>
      </c>
      <c r="BH303" s="217">
        <f>IF(O303="sníž. přenesená",K303,0)</f>
        <v>0</v>
      </c>
      <c r="BI303" s="217">
        <f>IF(O303="nulová",K303,0)</f>
        <v>0</v>
      </c>
      <c r="BJ303" s="17" t="s">
        <v>81</v>
      </c>
      <c r="BK303" s="217">
        <f>ROUND(P303*H303,2)</f>
        <v>0</v>
      </c>
      <c r="BL303" s="17" t="s">
        <v>153</v>
      </c>
      <c r="BM303" s="216" t="s">
        <v>605</v>
      </c>
    </row>
    <row r="304" spans="1:47" s="2" customFormat="1" ht="12">
      <c r="A304" s="38"/>
      <c r="B304" s="39"/>
      <c r="C304" s="40"/>
      <c r="D304" s="230" t="s">
        <v>169</v>
      </c>
      <c r="E304" s="40"/>
      <c r="F304" s="231" t="s">
        <v>606</v>
      </c>
      <c r="G304" s="40"/>
      <c r="H304" s="40"/>
      <c r="I304" s="232"/>
      <c r="J304" s="232"/>
      <c r="K304" s="40"/>
      <c r="L304" s="40"/>
      <c r="M304" s="44"/>
      <c r="N304" s="233"/>
      <c r="O304" s="234"/>
      <c r="P304" s="84"/>
      <c r="Q304" s="84"/>
      <c r="R304" s="84"/>
      <c r="S304" s="84"/>
      <c r="T304" s="84"/>
      <c r="U304" s="84"/>
      <c r="V304" s="84"/>
      <c r="W304" s="84"/>
      <c r="X304" s="85"/>
      <c r="Y304" s="38"/>
      <c r="Z304" s="38"/>
      <c r="AA304" s="38"/>
      <c r="AB304" s="38"/>
      <c r="AC304" s="38"/>
      <c r="AD304" s="38"/>
      <c r="AE304" s="38"/>
      <c r="AT304" s="17" t="s">
        <v>169</v>
      </c>
      <c r="AU304" s="17" t="s">
        <v>86</v>
      </c>
    </row>
    <row r="305" spans="1:51" s="13" customFormat="1" ht="12">
      <c r="A305" s="13"/>
      <c r="B305" s="218"/>
      <c r="C305" s="219"/>
      <c r="D305" s="220" t="s">
        <v>143</v>
      </c>
      <c r="E305" s="221" t="s">
        <v>20</v>
      </c>
      <c r="F305" s="222" t="s">
        <v>607</v>
      </c>
      <c r="G305" s="219"/>
      <c r="H305" s="223">
        <v>6</v>
      </c>
      <c r="I305" s="224"/>
      <c r="J305" s="224"/>
      <c r="K305" s="219"/>
      <c r="L305" s="219"/>
      <c r="M305" s="225"/>
      <c r="N305" s="226"/>
      <c r="O305" s="227"/>
      <c r="P305" s="227"/>
      <c r="Q305" s="227"/>
      <c r="R305" s="227"/>
      <c r="S305" s="227"/>
      <c r="T305" s="227"/>
      <c r="U305" s="227"/>
      <c r="V305" s="227"/>
      <c r="W305" s="227"/>
      <c r="X305" s="228"/>
      <c r="Y305" s="13"/>
      <c r="Z305" s="13"/>
      <c r="AA305" s="13"/>
      <c r="AB305" s="13"/>
      <c r="AC305" s="13"/>
      <c r="AD305" s="13"/>
      <c r="AE305" s="13"/>
      <c r="AT305" s="229" t="s">
        <v>143</v>
      </c>
      <c r="AU305" s="229" t="s">
        <v>86</v>
      </c>
      <c r="AV305" s="13" t="s">
        <v>86</v>
      </c>
      <c r="AW305" s="13" t="s">
        <v>5</v>
      </c>
      <c r="AX305" s="13" t="s">
        <v>81</v>
      </c>
      <c r="AY305" s="229" t="s">
        <v>133</v>
      </c>
    </row>
    <row r="306" spans="1:65" s="2" customFormat="1" ht="16.5" customHeight="1">
      <c r="A306" s="38"/>
      <c r="B306" s="39"/>
      <c r="C306" s="253" t="s">
        <v>608</v>
      </c>
      <c r="D306" s="253" t="s">
        <v>400</v>
      </c>
      <c r="E306" s="254" t="s">
        <v>609</v>
      </c>
      <c r="F306" s="255" t="s">
        <v>610</v>
      </c>
      <c r="G306" s="256" t="s">
        <v>330</v>
      </c>
      <c r="H306" s="257">
        <v>6</v>
      </c>
      <c r="I306" s="258"/>
      <c r="J306" s="259"/>
      <c r="K306" s="260">
        <f>ROUND(P306*H306,2)</f>
        <v>0</v>
      </c>
      <c r="L306" s="255" t="s">
        <v>20</v>
      </c>
      <c r="M306" s="261"/>
      <c r="N306" s="262" t="s">
        <v>20</v>
      </c>
      <c r="O306" s="212" t="s">
        <v>45</v>
      </c>
      <c r="P306" s="213">
        <f>I306+J306</f>
        <v>0</v>
      </c>
      <c r="Q306" s="213">
        <f>ROUND(I306*H306,2)</f>
        <v>0</v>
      </c>
      <c r="R306" s="213">
        <f>ROUND(J306*H306,2)</f>
        <v>0</v>
      </c>
      <c r="S306" s="84"/>
      <c r="T306" s="214">
        <f>S306*H306</f>
        <v>0</v>
      </c>
      <c r="U306" s="214">
        <v>0</v>
      </c>
      <c r="V306" s="214">
        <f>U306*H306</f>
        <v>0</v>
      </c>
      <c r="W306" s="214">
        <v>0</v>
      </c>
      <c r="X306" s="215">
        <f>W306*H306</f>
        <v>0</v>
      </c>
      <c r="Y306" s="38"/>
      <c r="Z306" s="38"/>
      <c r="AA306" s="38"/>
      <c r="AB306" s="38"/>
      <c r="AC306" s="38"/>
      <c r="AD306" s="38"/>
      <c r="AE306" s="38"/>
      <c r="AR306" s="216" t="s">
        <v>175</v>
      </c>
      <c r="AT306" s="216" t="s">
        <v>400</v>
      </c>
      <c r="AU306" s="216" t="s">
        <v>86</v>
      </c>
      <c r="AY306" s="17" t="s">
        <v>133</v>
      </c>
      <c r="BE306" s="217">
        <f>IF(O306="základní",K306,0)</f>
        <v>0</v>
      </c>
      <c r="BF306" s="217">
        <f>IF(O306="snížená",K306,0)</f>
        <v>0</v>
      </c>
      <c r="BG306" s="217">
        <f>IF(O306="zákl. přenesená",K306,0)</f>
        <v>0</v>
      </c>
      <c r="BH306" s="217">
        <f>IF(O306="sníž. přenesená",K306,0)</f>
        <v>0</v>
      </c>
      <c r="BI306" s="217">
        <f>IF(O306="nulová",K306,0)</f>
        <v>0</v>
      </c>
      <c r="BJ306" s="17" t="s">
        <v>81</v>
      </c>
      <c r="BK306" s="217">
        <f>ROUND(P306*H306,2)</f>
        <v>0</v>
      </c>
      <c r="BL306" s="17" t="s">
        <v>153</v>
      </c>
      <c r="BM306" s="216" t="s">
        <v>611</v>
      </c>
    </row>
    <row r="307" spans="1:51" s="13" customFormat="1" ht="12">
      <c r="A307" s="13"/>
      <c r="B307" s="218"/>
      <c r="C307" s="219"/>
      <c r="D307" s="220" t="s">
        <v>143</v>
      </c>
      <c r="E307" s="221" t="s">
        <v>20</v>
      </c>
      <c r="F307" s="222" t="s">
        <v>612</v>
      </c>
      <c r="G307" s="219"/>
      <c r="H307" s="223">
        <v>6</v>
      </c>
      <c r="I307" s="224"/>
      <c r="J307" s="224"/>
      <c r="K307" s="219"/>
      <c r="L307" s="219"/>
      <c r="M307" s="225"/>
      <c r="N307" s="226"/>
      <c r="O307" s="227"/>
      <c r="P307" s="227"/>
      <c r="Q307" s="227"/>
      <c r="R307" s="227"/>
      <c r="S307" s="227"/>
      <c r="T307" s="227"/>
      <c r="U307" s="227"/>
      <c r="V307" s="227"/>
      <c r="W307" s="227"/>
      <c r="X307" s="228"/>
      <c r="Y307" s="13"/>
      <c r="Z307" s="13"/>
      <c r="AA307" s="13"/>
      <c r="AB307" s="13"/>
      <c r="AC307" s="13"/>
      <c r="AD307" s="13"/>
      <c r="AE307" s="13"/>
      <c r="AT307" s="229" t="s">
        <v>143</v>
      </c>
      <c r="AU307" s="229" t="s">
        <v>86</v>
      </c>
      <c r="AV307" s="13" t="s">
        <v>86</v>
      </c>
      <c r="AW307" s="13" t="s">
        <v>5</v>
      </c>
      <c r="AX307" s="13" t="s">
        <v>81</v>
      </c>
      <c r="AY307" s="229" t="s">
        <v>133</v>
      </c>
    </row>
    <row r="308" spans="1:65" s="2" customFormat="1" ht="16.5" customHeight="1">
      <c r="A308" s="38"/>
      <c r="B308" s="39"/>
      <c r="C308" s="253" t="s">
        <v>613</v>
      </c>
      <c r="D308" s="253" t="s">
        <v>400</v>
      </c>
      <c r="E308" s="254" t="s">
        <v>614</v>
      </c>
      <c r="F308" s="255" t="s">
        <v>615</v>
      </c>
      <c r="G308" s="256" t="s">
        <v>330</v>
      </c>
      <c r="H308" s="257">
        <v>6</v>
      </c>
      <c r="I308" s="258"/>
      <c r="J308" s="259"/>
      <c r="K308" s="260">
        <f>ROUND(P308*H308,2)</f>
        <v>0</v>
      </c>
      <c r="L308" s="255" t="s">
        <v>20</v>
      </c>
      <c r="M308" s="261"/>
      <c r="N308" s="262" t="s">
        <v>20</v>
      </c>
      <c r="O308" s="212" t="s">
        <v>45</v>
      </c>
      <c r="P308" s="213">
        <f>I308+J308</f>
        <v>0</v>
      </c>
      <c r="Q308" s="213">
        <f>ROUND(I308*H308,2)</f>
        <v>0</v>
      </c>
      <c r="R308" s="213">
        <f>ROUND(J308*H308,2)</f>
        <v>0</v>
      </c>
      <c r="S308" s="84"/>
      <c r="T308" s="214">
        <f>S308*H308</f>
        <v>0</v>
      </c>
      <c r="U308" s="214">
        <v>0</v>
      </c>
      <c r="V308" s="214">
        <f>U308*H308</f>
        <v>0</v>
      </c>
      <c r="W308" s="214">
        <v>0</v>
      </c>
      <c r="X308" s="215">
        <f>W308*H308</f>
        <v>0</v>
      </c>
      <c r="Y308" s="38"/>
      <c r="Z308" s="38"/>
      <c r="AA308" s="38"/>
      <c r="AB308" s="38"/>
      <c r="AC308" s="38"/>
      <c r="AD308" s="38"/>
      <c r="AE308" s="38"/>
      <c r="AR308" s="216" t="s">
        <v>175</v>
      </c>
      <c r="AT308" s="216" t="s">
        <v>400</v>
      </c>
      <c r="AU308" s="216" t="s">
        <v>86</v>
      </c>
      <c r="AY308" s="17" t="s">
        <v>133</v>
      </c>
      <c r="BE308" s="217">
        <f>IF(O308="základní",K308,0)</f>
        <v>0</v>
      </c>
      <c r="BF308" s="217">
        <f>IF(O308="snížená",K308,0)</f>
        <v>0</v>
      </c>
      <c r="BG308" s="217">
        <f>IF(O308="zákl. přenesená",K308,0)</f>
        <v>0</v>
      </c>
      <c r="BH308" s="217">
        <f>IF(O308="sníž. přenesená",K308,0)</f>
        <v>0</v>
      </c>
      <c r="BI308" s="217">
        <f>IF(O308="nulová",K308,0)</f>
        <v>0</v>
      </c>
      <c r="BJ308" s="17" t="s">
        <v>81</v>
      </c>
      <c r="BK308" s="217">
        <f>ROUND(P308*H308,2)</f>
        <v>0</v>
      </c>
      <c r="BL308" s="17" t="s">
        <v>153</v>
      </c>
      <c r="BM308" s="216" t="s">
        <v>616</v>
      </c>
    </row>
    <row r="309" spans="1:51" s="13" customFormat="1" ht="12">
      <c r="A309" s="13"/>
      <c r="B309" s="218"/>
      <c r="C309" s="219"/>
      <c r="D309" s="220" t="s">
        <v>143</v>
      </c>
      <c r="E309" s="221" t="s">
        <v>20</v>
      </c>
      <c r="F309" s="222" t="s">
        <v>612</v>
      </c>
      <c r="G309" s="219"/>
      <c r="H309" s="223">
        <v>6</v>
      </c>
      <c r="I309" s="224"/>
      <c r="J309" s="224"/>
      <c r="K309" s="219"/>
      <c r="L309" s="219"/>
      <c r="M309" s="225"/>
      <c r="N309" s="226"/>
      <c r="O309" s="227"/>
      <c r="P309" s="227"/>
      <c r="Q309" s="227"/>
      <c r="R309" s="227"/>
      <c r="S309" s="227"/>
      <c r="T309" s="227"/>
      <c r="U309" s="227"/>
      <c r="V309" s="227"/>
      <c r="W309" s="227"/>
      <c r="X309" s="228"/>
      <c r="Y309" s="13"/>
      <c r="Z309" s="13"/>
      <c r="AA309" s="13"/>
      <c r="AB309" s="13"/>
      <c r="AC309" s="13"/>
      <c r="AD309" s="13"/>
      <c r="AE309" s="13"/>
      <c r="AT309" s="229" t="s">
        <v>143</v>
      </c>
      <c r="AU309" s="229" t="s">
        <v>86</v>
      </c>
      <c r="AV309" s="13" t="s">
        <v>86</v>
      </c>
      <c r="AW309" s="13" t="s">
        <v>5</v>
      </c>
      <c r="AX309" s="13" t="s">
        <v>81</v>
      </c>
      <c r="AY309" s="229" t="s">
        <v>133</v>
      </c>
    </row>
    <row r="310" spans="1:63" s="12" customFormat="1" ht="22.8" customHeight="1">
      <c r="A310" s="12"/>
      <c r="B310" s="187"/>
      <c r="C310" s="188"/>
      <c r="D310" s="189" t="s">
        <v>75</v>
      </c>
      <c r="E310" s="202" t="s">
        <v>617</v>
      </c>
      <c r="F310" s="202" t="s">
        <v>618</v>
      </c>
      <c r="G310" s="188"/>
      <c r="H310" s="188"/>
      <c r="I310" s="191"/>
      <c r="J310" s="191"/>
      <c r="K310" s="203">
        <f>BK310</f>
        <v>0</v>
      </c>
      <c r="L310" s="188"/>
      <c r="M310" s="193"/>
      <c r="N310" s="194"/>
      <c r="O310" s="195"/>
      <c r="P310" s="195"/>
      <c r="Q310" s="196">
        <f>SUM(Q311:Q331)</f>
        <v>0</v>
      </c>
      <c r="R310" s="196">
        <f>SUM(R311:R331)</f>
        <v>0</v>
      </c>
      <c r="S310" s="195"/>
      <c r="T310" s="197">
        <f>SUM(T311:T331)</f>
        <v>0</v>
      </c>
      <c r="U310" s="195"/>
      <c r="V310" s="197">
        <f>SUM(V311:V331)</f>
        <v>0</v>
      </c>
      <c r="W310" s="195"/>
      <c r="X310" s="198">
        <f>SUM(X311:X331)</f>
        <v>0</v>
      </c>
      <c r="Y310" s="12"/>
      <c r="Z310" s="12"/>
      <c r="AA310" s="12"/>
      <c r="AB310" s="12"/>
      <c r="AC310" s="12"/>
      <c r="AD310" s="12"/>
      <c r="AE310" s="12"/>
      <c r="AR310" s="199" t="s">
        <v>81</v>
      </c>
      <c r="AT310" s="200" t="s">
        <v>75</v>
      </c>
      <c r="AU310" s="200" t="s">
        <v>81</v>
      </c>
      <c r="AY310" s="199" t="s">
        <v>133</v>
      </c>
      <c r="BK310" s="201">
        <f>SUM(BK311:BK331)</f>
        <v>0</v>
      </c>
    </row>
    <row r="311" spans="1:65" s="2" customFormat="1" ht="37.8" customHeight="1">
      <c r="A311" s="38"/>
      <c r="B311" s="39"/>
      <c r="C311" s="204" t="s">
        <v>619</v>
      </c>
      <c r="D311" s="204" t="s">
        <v>136</v>
      </c>
      <c r="E311" s="205" t="s">
        <v>620</v>
      </c>
      <c r="F311" s="206" t="s">
        <v>621</v>
      </c>
      <c r="G311" s="207" t="s">
        <v>321</v>
      </c>
      <c r="H311" s="208">
        <v>66.05</v>
      </c>
      <c r="I311" s="209"/>
      <c r="J311" s="209"/>
      <c r="K311" s="210">
        <f>ROUND(P311*H311,2)</f>
        <v>0</v>
      </c>
      <c r="L311" s="206" t="s">
        <v>243</v>
      </c>
      <c r="M311" s="44"/>
      <c r="N311" s="211" t="s">
        <v>20</v>
      </c>
      <c r="O311" s="212" t="s">
        <v>45</v>
      </c>
      <c r="P311" s="213">
        <f>I311+J311</f>
        <v>0</v>
      </c>
      <c r="Q311" s="213">
        <f>ROUND(I311*H311,2)</f>
        <v>0</v>
      </c>
      <c r="R311" s="213">
        <f>ROUND(J311*H311,2)</f>
        <v>0</v>
      </c>
      <c r="S311" s="84"/>
      <c r="T311" s="214">
        <f>S311*H311</f>
        <v>0</v>
      </c>
      <c r="U311" s="214">
        <v>0</v>
      </c>
      <c r="V311" s="214">
        <f>U311*H311</f>
        <v>0</v>
      </c>
      <c r="W311" s="214">
        <v>0</v>
      </c>
      <c r="X311" s="215">
        <f>W311*H311</f>
        <v>0</v>
      </c>
      <c r="Y311" s="38"/>
      <c r="Z311" s="38"/>
      <c r="AA311" s="38"/>
      <c r="AB311" s="38"/>
      <c r="AC311" s="38"/>
      <c r="AD311" s="38"/>
      <c r="AE311" s="38"/>
      <c r="AR311" s="216" t="s">
        <v>153</v>
      </c>
      <c r="AT311" s="216" t="s">
        <v>136</v>
      </c>
      <c r="AU311" s="216" t="s">
        <v>86</v>
      </c>
      <c r="AY311" s="17" t="s">
        <v>133</v>
      </c>
      <c r="BE311" s="217">
        <f>IF(O311="základní",K311,0)</f>
        <v>0</v>
      </c>
      <c r="BF311" s="217">
        <f>IF(O311="snížená",K311,0)</f>
        <v>0</v>
      </c>
      <c r="BG311" s="217">
        <f>IF(O311="zákl. přenesená",K311,0)</f>
        <v>0</v>
      </c>
      <c r="BH311" s="217">
        <f>IF(O311="sníž. přenesená",K311,0)</f>
        <v>0</v>
      </c>
      <c r="BI311" s="217">
        <f>IF(O311="nulová",K311,0)</f>
        <v>0</v>
      </c>
      <c r="BJ311" s="17" t="s">
        <v>81</v>
      </c>
      <c r="BK311" s="217">
        <f>ROUND(P311*H311,2)</f>
        <v>0</v>
      </c>
      <c r="BL311" s="17" t="s">
        <v>153</v>
      </c>
      <c r="BM311" s="216" t="s">
        <v>622</v>
      </c>
    </row>
    <row r="312" spans="1:47" s="2" customFormat="1" ht="12">
      <c r="A312" s="38"/>
      <c r="B312" s="39"/>
      <c r="C312" s="40"/>
      <c r="D312" s="230" t="s">
        <v>169</v>
      </c>
      <c r="E312" s="40"/>
      <c r="F312" s="231" t="s">
        <v>623</v>
      </c>
      <c r="G312" s="40"/>
      <c r="H312" s="40"/>
      <c r="I312" s="232"/>
      <c r="J312" s="232"/>
      <c r="K312" s="40"/>
      <c r="L312" s="40"/>
      <c r="M312" s="44"/>
      <c r="N312" s="233"/>
      <c r="O312" s="234"/>
      <c r="P312" s="84"/>
      <c r="Q312" s="84"/>
      <c r="R312" s="84"/>
      <c r="S312" s="84"/>
      <c r="T312" s="84"/>
      <c r="U312" s="84"/>
      <c r="V312" s="84"/>
      <c r="W312" s="84"/>
      <c r="X312" s="85"/>
      <c r="Y312" s="38"/>
      <c r="Z312" s="38"/>
      <c r="AA312" s="38"/>
      <c r="AB312" s="38"/>
      <c r="AC312" s="38"/>
      <c r="AD312" s="38"/>
      <c r="AE312" s="38"/>
      <c r="AT312" s="17" t="s">
        <v>169</v>
      </c>
      <c r="AU312" s="17" t="s">
        <v>86</v>
      </c>
    </row>
    <row r="313" spans="1:51" s="13" customFormat="1" ht="12">
      <c r="A313" s="13"/>
      <c r="B313" s="218"/>
      <c r="C313" s="219"/>
      <c r="D313" s="220" t="s">
        <v>143</v>
      </c>
      <c r="E313" s="221" t="s">
        <v>20</v>
      </c>
      <c r="F313" s="222" t="s">
        <v>624</v>
      </c>
      <c r="G313" s="219"/>
      <c r="H313" s="223">
        <v>66.05</v>
      </c>
      <c r="I313" s="224"/>
      <c r="J313" s="224"/>
      <c r="K313" s="219"/>
      <c r="L313" s="219"/>
      <c r="M313" s="225"/>
      <c r="N313" s="226"/>
      <c r="O313" s="227"/>
      <c r="P313" s="227"/>
      <c r="Q313" s="227"/>
      <c r="R313" s="227"/>
      <c r="S313" s="227"/>
      <c r="T313" s="227"/>
      <c r="U313" s="227"/>
      <c r="V313" s="227"/>
      <c r="W313" s="227"/>
      <c r="X313" s="228"/>
      <c r="Y313" s="13"/>
      <c r="Z313" s="13"/>
      <c r="AA313" s="13"/>
      <c r="AB313" s="13"/>
      <c r="AC313" s="13"/>
      <c r="AD313" s="13"/>
      <c r="AE313" s="13"/>
      <c r="AT313" s="229" t="s">
        <v>143</v>
      </c>
      <c r="AU313" s="229" t="s">
        <v>86</v>
      </c>
      <c r="AV313" s="13" t="s">
        <v>86</v>
      </c>
      <c r="AW313" s="13" t="s">
        <v>5</v>
      </c>
      <c r="AX313" s="13" t="s">
        <v>81</v>
      </c>
      <c r="AY313" s="229" t="s">
        <v>133</v>
      </c>
    </row>
    <row r="314" spans="1:65" s="2" customFormat="1" ht="37.8" customHeight="1">
      <c r="A314" s="38"/>
      <c r="B314" s="39"/>
      <c r="C314" s="204" t="s">
        <v>625</v>
      </c>
      <c r="D314" s="204" t="s">
        <v>136</v>
      </c>
      <c r="E314" s="205" t="s">
        <v>626</v>
      </c>
      <c r="F314" s="206" t="s">
        <v>627</v>
      </c>
      <c r="G314" s="207" t="s">
        <v>321</v>
      </c>
      <c r="H314" s="208">
        <v>324</v>
      </c>
      <c r="I314" s="209"/>
      <c r="J314" s="209"/>
      <c r="K314" s="210">
        <f>ROUND(P314*H314,2)</f>
        <v>0</v>
      </c>
      <c r="L314" s="206" t="s">
        <v>243</v>
      </c>
      <c r="M314" s="44"/>
      <c r="N314" s="211" t="s">
        <v>20</v>
      </c>
      <c r="O314" s="212" t="s">
        <v>45</v>
      </c>
      <c r="P314" s="213">
        <f>I314+J314</f>
        <v>0</v>
      </c>
      <c r="Q314" s="213">
        <f>ROUND(I314*H314,2)</f>
        <v>0</v>
      </c>
      <c r="R314" s="213">
        <f>ROUND(J314*H314,2)</f>
        <v>0</v>
      </c>
      <c r="S314" s="84"/>
      <c r="T314" s="214">
        <f>S314*H314</f>
        <v>0</v>
      </c>
      <c r="U314" s="214">
        <v>0</v>
      </c>
      <c r="V314" s="214">
        <f>U314*H314</f>
        <v>0</v>
      </c>
      <c r="W314" s="214">
        <v>0</v>
      </c>
      <c r="X314" s="215">
        <f>W314*H314</f>
        <v>0</v>
      </c>
      <c r="Y314" s="38"/>
      <c r="Z314" s="38"/>
      <c r="AA314" s="38"/>
      <c r="AB314" s="38"/>
      <c r="AC314" s="38"/>
      <c r="AD314" s="38"/>
      <c r="AE314" s="38"/>
      <c r="AR314" s="216" t="s">
        <v>153</v>
      </c>
      <c r="AT314" s="216" t="s">
        <v>136</v>
      </c>
      <c r="AU314" s="216" t="s">
        <v>86</v>
      </c>
      <c r="AY314" s="17" t="s">
        <v>133</v>
      </c>
      <c r="BE314" s="217">
        <f>IF(O314="základní",K314,0)</f>
        <v>0</v>
      </c>
      <c r="BF314" s="217">
        <f>IF(O314="snížená",K314,0)</f>
        <v>0</v>
      </c>
      <c r="BG314" s="217">
        <f>IF(O314="zákl. přenesená",K314,0)</f>
        <v>0</v>
      </c>
      <c r="BH314" s="217">
        <f>IF(O314="sníž. přenesená",K314,0)</f>
        <v>0</v>
      </c>
      <c r="BI314" s="217">
        <f>IF(O314="nulová",K314,0)</f>
        <v>0</v>
      </c>
      <c r="BJ314" s="17" t="s">
        <v>81</v>
      </c>
      <c r="BK314" s="217">
        <f>ROUND(P314*H314,2)</f>
        <v>0</v>
      </c>
      <c r="BL314" s="17" t="s">
        <v>153</v>
      </c>
      <c r="BM314" s="216" t="s">
        <v>628</v>
      </c>
    </row>
    <row r="315" spans="1:47" s="2" customFormat="1" ht="12">
      <c r="A315" s="38"/>
      <c r="B315" s="39"/>
      <c r="C315" s="40"/>
      <c r="D315" s="230" t="s">
        <v>169</v>
      </c>
      <c r="E315" s="40"/>
      <c r="F315" s="231" t="s">
        <v>629</v>
      </c>
      <c r="G315" s="40"/>
      <c r="H315" s="40"/>
      <c r="I315" s="232"/>
      <c r="J315" s="232"/>
      <c r="K315" s="40"/>
      <c r="L315" s="40"/>
      <c r="M315" s="44"/>
      <c r="N315" s="233"/>
      <c r="O315" s="234"/>
      <c r="P315" s="84"/>
      <c r="Q315" s="84"/>
      <c r="R315" s="84"/>
      <c r="S315" s="84"/>
      <c r="T315" s="84"/>
      <c r="U315" s="84"/>
      <c r="V315" s="84"/>
      <c r="W315" s="84"/>
      <c r="X315" s="85"/>
      <c r="Y315" s="38"/>
      <c r="Z315" s="38"/>
      <c r="AA315" s="38"/>
      <c r="AB315" s="38"/>
      <c r="AC315" s="38"/>
      <c r="AD315" s="38"/>
      <c r="AE315" s="38"/>
      <c r="AT315" s="17" t="s">
        <v>169</v>
      </c>
      <c r="AU315" s="17" t="s">
        <v>86</v>
      </c>
    </row>
    <row r="316" spans="1:51" s="13" customFormat="1" ht="12">
      <c r="A316" s="13"/>
      <c r="B316" s="218"/>
      <c r="C316" s="219"/>
      <c r="D316" s="220" t="s">
        <v>143</v>
      </c>
      <c r="E316" s="221" t="s">
        <v>20</v>
      </c>
      <c r="F316" s="222" t="s">
        <v>630</v>
      </c>
      <c r="G316" s="219"/>
      <c r="H316" s="223">
        <v>324</v>
      </c>
      <c r="I316" s="224"/>
      <c r="J316" s="224"/>
      <c r="K316" s="219"/>
      <c r="L316" s="219"/>
      <c r="M316" s="225"/>
      <c r="N316" s="226"/>
      <c r="O316" s="227"/>
      <c r="P316" s="227"/>
      <c r="Q316" s="227"/>
      <c r="R316" s="227"/>
      <c r="S316" s="227"/>
      <c r="T316" s="227"/>
      <c r="U316" s="227"/>
      <c r="V316" s="227"/>
      <c r="W316" s="227"/>
      <c r="X316" s="228"/>
      <c r="Y316" s="13"/>
      <c r="Z316" s="13"/>
      <c r="AA316" s="13"/>
      <c r="AB316" s="13"/>
      <c r="AC316" s="13"/>
      <c r="AD316" s="13"/>
      <c r="AE316" s="13"/>
      <c r="AT316" s="229" t="s">
        <v>143</v>
      </c>
      <c r="AU316" s="229" t="s">
        <v>86</v>
      </c>
      <c r="AV316" s="13" t="s">
        <v>86</v>
      </c>
      <c r="AW316" s="13" t="s">
        <v>5</v>
      </c>
      <c r="AX316" s="13" t="s">
        <v>81</v>
      </c>
      <c r="AY316" s="229" t="s">
        <v>133</v>
      </c>
    </row>
    <row r="317" spans="1:65" s="2" customFormat="1" ht="44.25" customHeight="1">
      <c r="A317" s="38"/>
      <c r="B317" s="39"/>
      <c r="C317" s="204" t="s">
        <v>631</v>
      </c>
      <c r="D317" s="204" t="s">
        <v>136</v>
      </c>
      <c r="E317" s="205" t="s">
        <v>632</v>
      </c>
      <c r="F317" s="206" t="s">
        <v>633</v>
      </c>
      <c r="G317" s="207" t="s">
        <v>321</v>
      </c>
      <c r="H317" s="208">
        <v>3.3</v>
      </c>
      <c r="I317" s="209"/>
      <c r="J317" s="209"/>
      <c r="K317" s="210">
        <f>ROUND(P317*H317,2)</f>
        <v>0</v>
      </c>
      <c r="L317" s="206" t="s">
        <v>243</v>
      </c>
      <c r="M317" s="44"/>
      <c r="N317" s="211" t="s">
        <v>20</v>
      </c>
      <c r="O317" s="212" t="s">
        <v>45</v>
      </c>
      <c r="P317" s="213">
        <f>I317+J317</f>
        <v>0</v>
      </c>
      <c r="Q317" s="213">
        <f>ROUND(I317*H317,2)</f>
        <v>0</v>
      </c>
      <c r="R317" s="213">
        <f>ROUND(J317*H317,2)</f>
        <v>0</v>
      </c>
      <c r="S317" s="84"/>
      <c r="T317" s="214">
        <f>S317*H317</f>
        <v>0</v>
      </c>
      <c r="U317" s="214">
        <v>0</v>
      </c>
      <c r="V317" s="214">
        <f>U317*H317</f>
        <v>0</v>
      </c>
      <c r="W317" s="214">
        <v>0</v>
      </c>
      <c r="X317" s="215">
        <f>W317*H317</f>
        <v>0</v>
      </c>
      <c r="Y317" s="38"/>
      <c r="Z317" s="38"/>
      <c r="AA317" s="38"/>
      <c r="AB317" s="38"/>
      <c r="AC317" s="38"/>
      <c r="AD317" s="38"/>
      <c r="AE317" s="38"/>
      <c r="AR317" s="216" t="s">
        <v>153</v>
      </c>
      <c r="AT317" s="216" t="s">
        <v>136</v>
      </c>
      <c r="AU317" s="216" t="s">
        <v>86</v>
      </c>
      <c r="AY317" s="17" t="s">
        <v>133</v>
      </c>
      <c r="BE317" s="217">
        <f>IF(O317="základní",K317,0)</f>
        <v>0</v>
      </c>
      <c r="BF317" s="217">
        <f>IF(O317="snížená",K317,0)</f>
        <v>0</v>
      </c>
      <c r="BG317" s="217">
        <f>IF(O317="zákl. přenesená",K317,0)</f>
        <v>0</v>
      </c>
      <c r="BH317" s="217">
        <f>IF(O317="sníž. přenesená",K317,0)</f>
        <v>0</v>
      </c>
      <c r="BI317" s="217">
        <f>IF(O317="nulová",K317,0)</f>
        <v>0</v>
      </c>
      <c r="BJ317" s="17" t="s">
        <v>81</v>
      </c>
      <c r="BK317" s="217">
        <f>ROUND(P317*H317,2)</f>
        <v>0</v>
      </c>
      <c r="BL317" s="17" t="s">
        <v>153</v>
      </c>
      <c r="BM317" s="216" t="s">
        <v>634</v>
      </c>
    </row>
    <row r="318" spans="1:47" s="2" customFormat="1" ht="12">
      <c r="A318" s="38"/>
      <c r="B318" s="39"/>
      <c r="C318" s="40"/>
      <c r="D318" s="230" t="s">
        <v>169</v>
      </c>
      <c r="E318" s="40"/>
      <c r="F318" s="231" t="s">
        <v>635</v>
      </c>
      <c r="G318" s="40"/>
      <c r="H318" s="40"/>
      <c r="I318" s="232"/>
      <c r="J318" s="232"/>
      <c r="K318" s="40"/>
      <c r="L318" s="40"/>
      <c r="M318" s="44"/>
      <c r="N318" s="233"/>
      <c r="O318" s="234"/>
      <c r="P318" s="84"/>
      <c r="Q318" s="84"/>
      <c r="R318" s="84"/>
      <c r="S318" s="84"/>
      <c r="T318" s="84"/>
      <c r="U318" s="84"/>
      <c r="V318" s="84"/>
      <c r="W318" s="84"/>
      <c r="X318" s="85"/>
      <c r="Y318" s="38"/>
      <c r="Z318" s="38"/>
      <c r="AA318" s="38"/>
      <c r="AB318" s="38"/>
      <c r="AC318" s="38"/>
      <c r="AD318" s="38"/>
      <c r="AE318" s="38"/>
      <c r="AT318" s="17" t="s">
        <v>169</v>
      </c>
      <c r="AU318" s="17" t="s">
        <v>86</v>
      </c>
    </row>
    <row r="319" spans="1:51" s="13" customFormat="1" ht="12">
      <c r="A319" s="13"/>
      <c r="B319" s="218"/>
      <c r="C319" s="219"/>
      <c r="D319" s="220" t="s">
        <v>143</v>
      </c>
      <c r="E319" s="221" t="s">
        <v>20</v>
      </c>
      <c r="F319" s="222" t="s">
        <v>636</v>
      </c>
      <c r="G319" s="219"/>
      <c r="H319" s="223">
        <v>3.3</v>
      </c>
      <c r="I319" s="224"/>
      <c r="J319" s="224"/>
      <c r="K319" s="219"/>
      <c r="L319" s="219"/>
      <c r="M319" s="225"/>
      <c r="N319" s="226"/>
      <c r="O319" s="227"/>
      <c r="P319" s="227"/>
      <c r="Q319" s="227"/>
      <c r="R319" s="227"/>
      <c r="S319" s="227"/>
      <c r="T319" s="227"/>
      <c r="U319" s="227"/>
      <c r="V319" s="227"/>
      <c r="W319" s="227"/>
      <c r="X319" s="228"/>
      <c r="Y319" s="13"/>
      <c r="Z319" s="13"/>
      <c r="AA319" s="13"/>
      <c r="AB319" s="13"/>
      <c r="AC319" s="13"/>
      <c r="AD319" s="13"/>
      <c r="AE319" s="13"/>
      <c r="AT319" s="229" t="s">
        <v>143</v>
      </c>
      <c r="AU319" s="229" t="s">
        <v>86</v>
      </c>
      <c r="AV319" s="13" t="s">
        <v>86</v>
      </c>
      <c r="AW319" s="13" t="s">
        <v>5</v>
      </c>
      <c r="AX319" s="13" t="s">
        <v>81</v>
      </c>
      <c r="AY319" s="229" t="s">
        <v>133</v>
      </c>
    </row>
    <row r="320" spans="1:65" s="2" customFormat="1" ht="44.25" customHeight="1">
      <c r="A320" s="38"/>
      <c r="B320" s="39"/>
      <c r="C320" s="204" t="s">
        <v>637</v>
      </c>
      <c r="D320" s="204" t="s">
        <v>136</v>
      </c>
      <c r="E320" s="205" t="s">
        <v>638</v>
      </c>
      <c r="F320" s="206" t="s">
        <v>320</v>
      </c>
      <c r="G320" s="207" t="s">
        <v>321</v>
      </c>
      <c r="H320" s="208">
        <v>7.5</v>
      </c>
      <c r="I320" s="209"/>
      <c r="J320" s="209"/>
      <c r="K320" s="210">
        <f>ROUND(P320*H320,2)</f>
        <v>0</v>
      </c>
      <c r="L320" s="206" t="s">
        <v>243</v>
      </c>
      <c r="M320" s="44"/>
      <c r="N320" s="211" t="s">
        <v>20</v>
      </c>
      <c r="O320" s="212" t="s">
        <v>45</v>
      </c>
      <c r="P320" s="213">
        <f>I320+J320</f>
        <v>0</v>
      </c>
      <c r="Q320" s="213">
        <f>ROUND(I320*H320,2)</f>
        <v>0</v>
      </c>
      <c r="R320" s="213">
        <f>ROUND(J320*H320,2)</f>
        <v>0</v>
      </c>
      <c r="S320" s="84"/>
      <c r="T320" s="214">
        <f>S320*H320</f>
        <v>0</v>
      </c>
      <c r="U320" s="214">
        <v>0</v>
      </c>
      <c r="V320" s="214">
        <f>U320*H320</f>
        <v>0</v>
      </c>
      <c r="W320" s="214">
        <v>0</v>
      </c>
      <c r="X320" s="215">
        <f>W320*H320</f>
        <v>0</v>
      </c>
      <c r="Y320" s="38"/>
      <c r="Z320" s="38"/>
      <c r="AA320" s="38"/>
      <c r="AB320" s="38"/>
      <c r="AC320" s="38"/>
      <c r="AD320" s="38"/>
      <c r="AE320" s="38"/>
      <c r="AR320" s="216" t="s">
        <v>153</v>
      </c>
      <c r="AT320" s="216" t="s">
        <v>136</v>
      </c>
      <c r="AU320" s="216" t="s">
        <v>86</v>
      </c>
      <c r="AY320" s="17" t="s">
        <v>133</v>
      </c>
      <c r="BE320" s="217">
        <f>IF(O320="základní",K320,0)</f>
        <v>0</v>
      </c>
      <c r="BF320" s="217">
        <f>IF(O320="snížená",K320,0)</f>
        <v>0</v>
      </c>
      <c r="BG320" s="217">
        <f>IF(O320="zákl. přenesená",K320,0)</f>
        <v>0</v>
      </c>
      <c r="BH320" s="217">
        <f>IF(O320="sníž. přenesená",K320,0)</f>
        <v>0</v>
      </c>
      <c r="BI320" s="217">
        <f>IF(O320="nulová",K320,0)</f>
        <v>0</v>
      </c>
      <c r="BJ320" s="17" t="s">
        <v>81</v>
      </c>
      <c r="BK320" s="217">
        <f>ROUND(P320*H320,2)</f>
        <v>0</v>
      </c>
      <c r="BL320" s="17" t="s">
        <v>153</v>
      </c>
      <c r="BM320" s="216" t="s">
        <v>639</v>
      </c>
    </row>
    <row r="321" spans="1:47" s="2" customFormat="1" ht="12">
      <c r="A321" s="38"/>
      <c r="B321" s="39"/>
      <c r="C321" s="40"/>
      <c r="D321" s="230" t="s">
        <v>169</v>
      </c>
      <c r="E321" s="40"/>
      <c r="F321" s="231" t="s">
        <v>640</v>
      </c>
      <c r="G321" s="40"/>
      <c r="H321" s="40"/>
      <c r="I321" s="232"/>
      <c r="J321" s="232"/>
      <c r="K321" s="40"/>
      <c r="L321" s="40"/>
      <c r="M321" s="44"/>
      <c r="N321" s="233"/>
      <c r="O321" s="234"/>
      <c r="P321" s="84"/>
      <c r="Q321" s="84"/>
      <c r="R321" s="84"/>
      <c r="S321" s="84"/>
      <c r="T321" s="84"/>
      <c r="U321" s="84"/>
      <c r="V321" s="84"/>
      <c r="W321" s="84"/>
      <c r="X321" s="85"/>
      <c r="Y321" s="38"/>
      <c r="Z321" s="38"/>
      <c r="AA321" s="38"/>
      <c r="AB321" s="38"/>
      <c r="AC321" s="38"/>
      <c r="AD321" s="38"/>
      <c r="AE321" s="38"/>
      <c r="AT321" s="17" t="s">
        <v>169</v>
      </c>
      <c r="AU321" s="17" t="s">
        <v>86</v>
      </c>
    </row>
    <row r="322" spans="1:51" s="13" customFormat="1" ht="12">
      <c r="A322" s="13"/>
      <c r="B322" s="218"/>
      <c r="C322" s="219"/>
      <c r="D322" s="220" t="s">
        <v>143</v>
      </c>
      <c r="E322" s="221" t="s">
        <v>20</v>
      </c>
      <c r="F322" s="222" t="s">
        <v>641</v>
      </c>
      <c r="G322" s="219"/>
      <c r="H322" s="223">
        <v>7.5</v>
      </c>
      <c r="I322" s="224"/>
      <c r="J322" s="224"/>
      <c r="K322" s="219"/>
      <c r="L322" s="219"/>
      <c r="M322" s="225"/>
      <c r="N322" s="226"/>
      <c r="O322" s="227"/>
      <c r="P322" s="227"/>
      <c r="Q322" s="227"/>
      <c r="R322" s="227"/>
      <c r="S322" s="227"/>
      <c r="T322" s="227"/>
      <c r="U322" s="227"/>
      <c r="V322" s="227"/>
      <c r="W322" s="227"/>
      <c r="X322" s="228"/>
      <c r="Y322" s="13"/>
      <c r="Z322" s="13"/>
      <c r="AA322" s="13"/>
      <c r="AB322" s="13"/>
      <c r="AC322" s="13"/>
      <c r="AD322" s="13"/>
      <c r="AE322" s="13"/>
      <c r="AT322" s="229" t="s">
        <v>143</v>
      </c>
      <c r="AU322" s="229" t="s">
        <v>86</v>
      </c>
      <c r="AV322" s="13" t="s">
        <v>86</v>
      </c>
      <c r="AW322" s="13" t="s">
        <v>5</v>
      </c>
      <c r="AX322" s="13" t="s">
        <v>81</v>
      </c>
      <c r="AY322" s="229" t="s">
        <v>133</v>
      </c>
    </row>
    <row r="323" spans="1:65" s="2" customFormat="1" ht="37.8" customHeight="1">
      <c r="A323" s="38"/>
      <c r="B323" s="39"/>
      <c r="C323" s="204" t="s">
        <v>642</v>
      </c>
      <c r="D323" s="204" t="s">
        <v>136</v>
      </c>
      <c r="E323" s="205" t="s">
        <v>643</v>
      </c>
      <c r="F323" s="206" t="s">
        <v>644</v>
      </c>
      <c r="G323" s="207" t="s">
        <v>321</v>
      </c>
      <c r="H323" s="208">
        <v>55.25</v>
      </c>
      <c r="I323" s="209"/>
      <c r="J323" s="209"/>
      <c r="K323" s="210">
        <f>ROUND(P323*H323,2)</f>
        <v>0</v>
      </c>
      <c r="L323" s="206" t="s">
        <v>243</v>
      </c>
      <c r="M323" s="44"/>
      <c r="N323" s="211" t="s">
        <v>20</v>
      </c>
      <c r="O323" s="212" t="s">
        <v>45</v>
      </c>
      <c r="P323" s="213">
        <f>I323+J323</f>
        <v>0</v>
      </c>
      <c r="Q323" s="213">
        <f>ROUND(I323*H323,2)</f>
        <v>0</v>
      </c>
      <c r="R323" s="213">
        <f>ROUND(J323*H323,2)</f>
        <v>0</v>
      </c>
      <c r="S323" s="84"/>
      <c r="T323" s="214">
        <f>S323*H323</f>
        <v>0</v>
      </c>
      <c r="U323" s="214">
        <v>0</v>
      </c>
      <c r="V323" s="214">
        <f>U323*H323</f>
        <v>0</v>
      </c>
      <c r="W323" s="214">
        <v>0</v>
      </c>
      <c r="X323" s="215">
        <f>W323*H323</f>
        <v>0</v>
      </c>
      <c r="Y323" s="38"/>
      <c r="Z323" s="38"/>
      <c r="AA323" s="38"/>
      <c r="AB323" s="38"/>
      <c r="AC323" s="38"/>
      <c r="AD323" s="38"/>
      <c r="AE323" s="38"/>
      <c r="AR323" s="216" t="s">
        <v>153</v>
      </c>
      <c r="AT323" s="216" t="s">
        <v>136</v>
      </c>
      <c r="AU323" s="216" t="s">
        <v>86</v>
      </c>
      <c r="AY323" s="17" t="s">
        <v>133</v>
      </c>
      <c r="BE323" s="217">
        <f>IF(O323="základní",K323,0)</f>
        <v>0</v>
      </c>
      <c r="BF323" s="217">
        <f>IF(O323="snížená",K323,0)</f>
        <v>0</v>
      </c>
      <c r="BG323" s="217">
        <f>IF(O323="zákl. přenesená",K323,0)</f>
        <v>0</v>
      </c>
      <c r="BH323" s="217">
        <f>IF(O323="sníž. přenesená",K323,0)</f>
        <v>0</v>
      </c>
      <c r="BI323" s="217">
        <f>IF(O323="nulová",K323,0)</f>
        <v>0</v>
      </c>
      <c r="BJ323" s="17" t="s">
        <v>81</v>
      </c>
      <c r="BK323" s="217">
        <f>ROUND(P323*H323,2)</f>
        <v>0</v>
      </c>
      <c r="BL323" s="17" t="s">
        <v>153</v>
      </c>
      <c r="BM323" s="216" t="s">
        <v>645</v>
      </c>
    </row>
    <row r="324" spans="1:47" s="2" customFormat="1" ht="12">
      <c r="A324" s="38"/>
      <c r="B324" s="39"/>
      <c r="C324" s="40"/>
      <c r="D324" s="230" t="s">
        <v>169</v>
      </c>
      <c r="E324" s="40"/>
      <c r="F324" s="231" t="s">
        <v>646</v>
      </c>
      <c r="G324" s="40"/>
      <c r="H324" s="40"/>
      <c r="I324" s="232"/>
      <c r="J324" s="232"/>
      <c r="K324" s="40"/>
      <c r="L324" s="40"/>
      <c r="M324" s="44"/>
      <c r="N324" s="233"/>
      <c r="O324" s="234"/>
      <c r="P324" s="84"/>
      <c r="Q324" s="84"/>
      <c r="R324" s="84"/>
      <c r="S324" s="84"/>
      <c r="T324" s="84"/>
      <c r="U324" s="84"/>
      <c r="V324" s="84"/>
      <c r="W324" s="84"/>
      <c r="X324" s="85"/>
      <c r="Y324" s="38"/>
      <c r="Z324" s="38"/>
      <c r="AA324" s="38"/>
      <c r="AB324" s="38"/>
      <c r="AC324" s="38"/>
      <c r="AD324" s="38"/>
      <c r="AE324" s="38"/>
      <c r="AT324" s="17" t="s">
        <v>169</v>
      </c>
      <c r="AU324" s="17" t="s">
        <v>86</v>
      </c>
    </row>
    <row r="325" spans="1:51" s="13" customFormat="1" ht="12">
      <c r="A325" s="13"/>
      <c r="B325" s="218"/>
      <c r="C325" s="219"/>
      <c r="D325" s="220" t="s">
        <v>143</v>
      </c>
      <c r="E325" s="221" t="s">
        <v>20</v>
      </c>
      <c r="F325" s="222" t="s">
        <v>647</v>
      </c>
      <c r="G325" s="219"/>
      <c r="H325" s="223">
        <v>55.25</v>
      </c>
      <c r="I325" s="224"/>
      <c r="J325" s="224"/>
      <c r="K325" s="219"/>
      <c r="L325" s="219"/>
      <c r="M325" s="225"/>
      <c r="N325" s="226"/>
      <c r="O325" s="227"/>
      <c r="P325" s="227"/>
      <c r="Q325" s="227"/>
      <c r="R325" s="227"/>
      <c r="S325" s="227"/>
      <c r="T325" s="227"/>
      <c r="U325" s="227"/>
      <c r="V325" s="227"/>
      <c r="W325" s="227"/>
      <c r="X325" s="228"/>
      <c r="Y325" s="13"/>
      <c r="Z325" s="13"/>
      <c r="AA325" s="13"/>
      <c r="AB325" s="13"/>
      <c r="AC325" s="13"/>
      <c r="AD325" s="13"/>
      <c r="AE325" s="13"/>
      <c r="AT325" s="229" t="s">
        <v>143</v>
      </c>
      <c r="AU325" s="229" t="s">
        <v>86</v>
      </c>
      <c r="AV325" s="13" t="s">
        <v>86</v>
      </c>
      <c r="AW325" s="13" t="s">
        <v>5</v>
      </c>
      <c r="AX325" s="13" t="s">
        <v>81</v>
      </c>
      <c r="AY325" s="229" t="s">
        <v>133</v>
      </c>
    </row>
    <row r="326" spans="1:65" s="2" customFormat="1" ht="37.8" customHeight="1">
      <c r="A326" s="38"/>
      <c r="B326" s="39"/>
      <c r="C326" s="204" t="s">
        <v>648</v>
      </c>
      <c r="D326" s="204" t="s">
        <v>136</v>
      </c>
      <c r="E326" s="205" t="s">
        <v>649</v>
      </c>
      <c r="F326" s="206" t="s">
        <v>627</v>
      </c>
      <c r="G326" s="207" t="s">
        <v>321</v>
      </c>
      <c r="H326" s="208">
        <v>1657.5</v>
      </c>
      <c r="I326" s="209"/>
      <c r="J326" s="209"/>
      <c r="K326" s="210">
        <f>ROUND(P326*H326,2)</f>
        <v>0</v>
      </c>
      <c r="L326" s="206" t="s">
        <v>243</v>
      </c>
      <c r="M326" s="44"/>
      <c r="N326" s="211" t="s">
        <v>20</v>
      </c>
      <c r="O326" s="212" t="s">
        <v>45</v>
      </c>
      <c r="P326" s="213">
        <f>I326+J326</f>
        <v>0</v>
      </c>
      <c r="Q326" s="213">
        <f>ROUND(I326*H326,2)</f>
        <v>0</v>
      </c>
      <c r="R326" s="213">
        <f>ROUND(J326*H326,2)</f>
        <v>0</v>
      </c>
      <c r="S326" s="84"/>
      <c r="T326" s="214">
        <f>S326*H326</f>
        <v>0</v>
      </c>
      <c r="U326" s="214">
        <v>0</v>
      </c>
      <c r="V326" s="214">
        <f>U326*H326</f>
        <v>0</v>
      </c>
      <c r="W326" s="214">
        <v>0</v>
      </c>
      <c r="X326" s="215">
        <f>W326*H326</f>
        <v>0</v>
      </c>
      <c r="Y326" s="38"/>
      <c r="Z326" s="38"/>
      <c r="AA326" s="38"/>
      <c r="AB326" s="38"/>
      <c r="AC326" s="38"/>
      <c r="AD326" s="38"/>
      <c r="AE326" s="38"/>
      <c r="AR326" s="216" t="s">
        <v>153</v>
      </c>
      <c r="AT326" s="216" t="s">
        <v>136</v>
      </c>
      <c r="AU326" s="216" t="s">
        <v>86</v>
      </c>
      <c r="AY326" s="17" t="s">
        <v>133</v>
      </c>
      <c r="BE326" s="217">
        <f>IF(O326="základní",K326,0)</f>
        <v>0</v>
      </c>
      <c r="BF326" s="217">
        <f>IF(O326="snížená",K326,0)</f>
        <v>0</v>
      </c>
      <c r="BG326" s="217">
        <f>IF(O326="zákl. přenesená",K326,0)</f>
        <v>0</v>
      </c>
      <c r="BH326" s="217">
        <f>IF(O326="sníž. přenesená",K326,0)</f>
        <v>0</v>
      </c>
      <c r="BI326" s="217">
        <f>IF(O326="nulová",K326,0)</f>
        <v>0</v>
      </c>
      <c r="BJ326" s="17" t="s">
        <v>81</v>
      </c>
      <c r="BK326" s="217">
        <f>ROUND(P326*H326,2)</f>
        <v>0</v>
      </c>
      <c r="BL326" s="17" t="s">
        <v>153</v>
      </c>
      <c r="BM326" s="216" t="s">
        <v>650</v>
      </c>
    </row>
    <row r="327" spans="1:47" s="2" customFormat="1" ht="12">
      <c r="A327" s="38"/>
      <c r="B327" s="39"/>
      <c r="C327" s="40"/>
      <c r="D327" s="230" t="s">
        <v>169</v>
      </c>
      <c r="E327" s="40"/>
      <c r="F327" s="231" t="s">
        <v>651</v>
      </c>
      <c r="G327" s="40"/>
      <c r="H327" s="40"/>
      <c r="I327" s="232"/>
      <c r="J327" s="232"/>
      <c r="K327" s="40"/>
      <c r="L327" s="40"/>
      <c r="M327" s="44"/>
      <c r="N327" s="233"/>
      <c r="O327" s="234"/>
      <c r="P327" s="84"/>
      <c r="Q327" s="84"/>
      <c r="R327" s="84"/>
      <c r="S327" s="84"/>
      <c r="T327" s="84"/>
      <c r="U327" s="84"/>
      <c r="V327" s="84"/>
      <c r="W327" s="84"/>
      <c r="X327" s="85"/>
      <c r="Y327" s="38"/>
      <c r="Z327" s="38"/>
      <c r="AA327" s="38"/>
      <c r="AB327" s="38"/>
      <c r="AC327" s="38"/>
      <c r="AD327" s="38"/>
      <c r="AE327" s="38"/>
      <c r="AT327" s="17" t="s">
        <v>169</v>
      </c>
      <c r="AU327" s="17" t="s">
        <v>86</v>
      </c>
    </row>
    <row r="328" spans="1:51" s="13" customFormat="1" ht="12">
      <c r="A328" s="13"/>
      <c r="B328" s="218"/>
      <c r="C328" s="219"/>
      <c r="D328" s="220" t="s">
        <v>143</v>
      </c>
      <c r="E328" s="221" t="s">
        <v>20</v>
      </c>
      <c r="F328" s="222" t="s">
        <v>652</v>
      </c>
      <c r="G328" s="219"/>
      <c r="H328" s="223">
        <v>1657.5</v>
      </c>
      <c r="I328" s="224"/>
      <c r="J328" s="224"/>
      <c r="K328" s="219"/>
      <c r="L328" s="219"/>
      <c r="M328" s="225"/>
      <c r="N328" s="226"/>
      <c r="O328" s="227"/>
      <c r="P328" s="227"/>
      <c r="Q328" s="227"/>
      <c r="R328" s="227"/>
      <c r="S328" s="227"/>
      <c r="T328" s="227"/>
      <c r="U328" s="227"/>
      <c r="V328" s="227"/>
      <c r="W328" s="227"/>
      <c r="X328" s="228"/>
      <c r="Y328" s="13"/>
      <c r="Z328" s="13"/>
      <c r="AA328" s="13"/>
      <c r="AB328" s="13"/>
      <c r="AC328" s="13"/>
      <c r="AD328" s="13"/>
      <c r="AE328" s="13"/>
      <c r="AT328" s="229" t="s">
        <v>143</v>
      </c>
      <c r="AU328" s="229" t="s">
        <v>86</v>
      </c>
      <c r="AV328" s="13" t="s">
        <v>86</v>
      </c>
      <c r="AW328" s="13" t="s">
        <v>5</v>
      </c>
      <c r="AX328" s="13" t="s">
        <v>81</v>
      </c>
      <c r="AY328" s="229" t="s">
        <v>133</v>
      </c>
    </row>
    <row r="329" spans="1:65" s="2" customFormat="1" ht="44.25" customHeight="1">
      <c r="A329" s="38"/>
      <c r="B329" s="39"/>
      <c r="C329" s="204" t="s">
        <v>653</v>
      </c>
      <c r="D329" s="204" t="s">
        <v>136</v>
      </c>
      <c r="E329" s="205" t="s">
        <v>654</v>
      </c>
      <c r="F329" s="206" t="s">
        <v>655</v>
      </c>
      <c r="G329" s="207" t="s">
        <v>321</v>
      </c>
      <c r="H329" s="208">
        <v>55.25</v>
      </c>
      <c r="I329" s="209"/>
      <c r="J329" s="209"/>
      <c r="K329" s="210">
        <f>ROUND(P329*H329,2)</f>
        <v>0</v>
      </c>
      <c r="L329" s="206" t="s">
        <v>243</v>
      </c>
      <c r="M329" s="44"/>
      <c r="N329" s="211" t="s">
        <v>20</v>
      </c>
      <c r="O329" s="212" t="s">
        <v>45</v>
      </c>
      <c r="P329" s="213">
        <f>I329+J329</f>
        <v>0</v>
      </c>
      <c r="Q329" s="213">
        <f>ROUND(I329*H329,2)</f>
        <v>0</v>
      </c>
      <c r="R329" s="213">
        <f>ROUND(J329*H329,2)</f>
        <v>0</v>
      </c>
      <c r="S329" s="84"/>
      <c r="T329" s="214">
        <f>S329*H329</f>
        <v>0</v>
      </c>
      <c r="U329" s="214">
        <v>0</v>
      </c>
      <c r="V329" s="214">
        <f>U329*H329</f>
        <v>0</v>
      </c>
      <c r="W329" s="214">
        <v>0</v>
      </c>
      <c r="X329" s="215">
        <f>W329*H329</f>
        <v>0</v>
      </c>
      <c r="Y329" s="38"/>
      <c r="Z329" s="38"/>
      <c r="AA329" s="38"/>
      <c r="AB329" s="38"/>
      <c r="AC329" s="38"/>
      <c r="AD329" s="38"/>
      <c r="AE329" s="38"/>
      <c r="AR329" s="216" t="s">
        <v>153</v>
      </c>
      <c r="AT329" s="216" t="s">
        <v>136</v>
      </c>
      <c r="AU329" s="216" t="s">
        <v>86</v>
      </c>
      <c r="AY329" s="17" t="s">
        <v>133</v>
      </c>
      <c r="BE329" s="217">
        <f>IF(O329="základní",K329,0)</f>
        <v>0</v>
      </c>
      <c r="BF329" s="217">
        <f>IF(O329="snížená",K329,0)</f>
        <v>0</v>
      </c>
      <c r="BG329" s="217">
        <f>IF(O329="zákl. přenesená",K329,0)</f>
        <v>0</v>
      </c>
      <c r="BH329" s="217">
        <f>IF(O329="sníž. přenesená",K329,0)</f>
        <v>0</v>
      </c>
      <c r="BI329" s="217">
        <f>IF(O329="nulová",K329,0)</f>
        <v>0</v>
      </c>
      <c r="BJ329" s="17" t="s">
        <v>81</v>
      </c>
      <c r="BK329" s="217">
        <f>ROUND(P329*H329,2)</f>
        <v>0</v>
      </c>
      <c r="BL329" s="17" t="s">
        <v>153</v>
      </c>
      <c r="BM329" s="216" t="s">
        <v>656</v>
      </c>
    </row>
    <row r="330" spans="1:47" s="2" customFormat="1" ht="12">
      <c r="A330" s="38"/>
      <c r="B330" s="39"/>
      <c r="C330" s="40"/>
      <c r="D330" s="230" t="s">
        <v>169</v>
      </c>
      <c r="E330" s="40"/>
      <c r="F330" s="231" t="s">
        <v>657</v>
      </c>
      <c r="G330" s="40"/>
      <c r="H330" s="40"/>
      <c r="I330" s="232"/>
      <c r="J330" s="232"/>
      <c r="K330" s="40"/>
      <c r="L330" s="40"/>
      <c r="M330" s="44"/>
      <c r="N330" s="233"/>
      <c r="O330" s="234"/>
      <c r="P330" s="84"/>
      <c r="Q330" s="84"/>
      <c r="R330" s="84"/>
      <c r="S330" s="84"/>
      <c r="T330" s="84"/>
      <c r="U330" s="84"/>
      <c r="V330" s="84"/>
      <c r="W330" s="84"/>
      <c r="X330" s="85"/>
      <c r="Y330" s="38"/>
      <c r="Z330" s="38"/>
      <c r="AA330" s="38"/>
      <c r="AB330" s="38"/>
      <c r="AC330" s="38"/>
      <c r="AD330" s="38"/>
      <c r="AE330" s="38"/>
      <c r="AT330" s="17" t="s">
        <v>169</v>
      </c>
      <c r="AU330" s="17" t="s">
        <v>86</v>
      </c>
    </row>
    <row r="331" spans="1:51" s="13" customFormat="1" ht="12">
      <c r="A331" s="13"/>
      <c r="B331" s="218"/>
      <c r="C331" s="219"/>
      <c r="D331" s="220" t="s">
        <v>143</v>
      </c>
      <c r="E331" s="221" t="s">
        <v>20</v>
      </c>
      <c r="F331" s="222" t="s">
        <v>647</v>
      </c>
      <c r="G331" s="219"/>
      <c r="H331" s="223">
        <v>55.25</v>
      </c>
      <c r="I331" s="224"/>
      <c r="J331" s="224"/>
      <c r="K331" s="219"/>
      <c r="L331" s="219"/>
      <c r="M331" s="225"/>
      <c r="N331" s="226"/>
      <c r="O331" s="227"/>
      <c r="P331" s="227"/>
      <c r="Q331" s="227"/>
      <c r="R331" s="227"/>
      <c r="S331" s="227"/>
      <c r="T331" s="227"/>
      <c r="U331" s="227"/>
      <c r="V331" s="227"/>
      <c r="W331" s="227"/>
      <c r="X331" s="228"/>
      <c r="Y331" s="13"/>
      <c r="Z331" s="13"/>
      <c r="AA331" s="13"/>
      <c r="AB331" s="13"/>
      <c r="AC331" s="13"/>
      <c r="AD331" s="13"/>
      <c r="AE331" s="13"/>
      <c r="AT331" s="229" t="s">
        <v>143</v>
      </c>
      <c r="AU331" s="229" t="s">
        <v>86</v>
      </c>
      <c r="AV331" s="13" t="s">
        <v>86</v>
      </c>
      <c r="AW331" s="13" t="s">
        <v>5</v>
      </c>
      <c r="AX331" s="13" t="s">
        <v>81</v>
      </c>
      <c r="AY331" s="229" t="s">
        <v>133</v>
      </c>
    </row>
    <row r="332" spans="1:63" s="12" customFormat="1" ht="22.8" customHeight="1">
      <c r="A332" s="12"/>
      <c r="B332" s="187"/>
      <c r="C332" s="188"/>
      <c r="D332" s="189" t="s">
        <v>75</v>
      </c>
      <c r="E332" s="202" t="s">
        <v>658</v>
      </c>
      <c r="F332" s="202" t="s">
        <v>659</v>
      </c>
      <c r="G332" s="188"/>
      <c r="H332" s="188"/>
      <c r="I332" s="191"/>
      <c r="J332" s="191"/>
      <c r="K332" s="203">
        <f>BK332</f>
        <v>0</v>
      </c>
      <c r="L332" s="188"/>
      <c r="M332" s="193"/>
      <c r="N332" s="194"/>
      <c r="O332" s="195"/>
      <c r="P332" s="195"/>
      <c r="Q332" s="196">
        <f>SUM(Q333:Q334)</f>
        <v>0</v>
      </c>
      <c r="R332" s="196">
        <f>SUM(R333:R334)</f>
        <v>0</v>
      </c>
      <c r="S332" s="195"/>
      <c r="T332" s="197">
        <f>SUM(T333:T334)</f>
        <v>0</v>
      </c>
      <c r="U332" s="195"/>
      <c r="V332" s="197">
        <f>SUM(V333:V334)</f>
        <v>0</v>
      </c>
      <c r="W332" s="195"/>
      <c r="X332" s="198">
        <f>SUM(X333:X334)</f>
        <v>0</v>
      </c>
      <c r="Y332" s="12"/>
      <c r="Z332" s="12"/>
      <c r="AA332" s="12"/>
      <c r="AB332" s="12"/>
      <c r="AC332" s="12"/>
      <c r="AD332" s="12"/>
      <c r="AE332" s="12"/>
      <c r="AR332" s="199" t="s">
        <v>81</v>
      </c>
      <c r="AT332" s="200" t="s">
        <v>75</v>
      </c>
      <c r="AU332" s="200" t="s">
        <v>81</v>
      </c>
      <c r="AY332" s="199" t="s">
        <v>133</v>
      </c>
      <c r="BK332" s="201">
        <f>SUM(BK333:BK334)</f>
        <v>0</v>
      </c>
    </row>
    <row r="333" spans="1:65" s="2" customFormat="1" ht="44.25" customHeight="1">
      <c r="A333" s="38"/>
      <c r="B333" s="39"/>
      <c r="C333" s="204" t="s">
        <v>660</v>
      </c>
      <c r="D333" s="204" t="s">
        <v>136</v>
      </c>
      <c r="E333" s="205" t="s">
        <v>661</v>
      </c>
      <c r="F333" s="206" t="s">
        <v>662</v>
      </c>
      <c r="G333" s="207" t="s">
        <v>321</v>
      </c>
      <c r="H333" s="208">
        <v>1057.782</v>
      </c>
      <c r="I333" s="209"/>
      <c r="J333" s="209"/>
      <c r="K333" s="210">
        <f>ROUND(P333*H333,2)</f>
        <v>0</v>
      </c>
      <c r="L333" s="206" t="s">
        <v>243</v>
      </c>
      <c r="M333" s="44"/>
      <c r="N333" s="211" t="s">
        <v>20</v>
      </c>
      <c r="O333" s="212" t="s">
        <v>45</v>
      </c>
      <c r="P333" s="213">
        <f>I333+J333</f>
        <v>0</v>
      </c>
      <c r="Q333" s="213">
        <f>ROUND(I333*H333,2)</f>
        <v>0</v>
      </c>
      <c r="R333" s="213">
        <f>ROUND(J333*H333,2)</f>
        <v>0</v>
      </c>
      <c r="S333" s="84"/>
      <c r="T333" s="214">
        <f>S333*H333</f>
        <v>0</v>
      </c>
      <c r="U333" s="214">
        <v>0</v>
      </c>
      <c r="V333" s="214">
        <f>U333*H333</f>
        <v>0</v>
      </c>
      <c r="W333" s="214">
        <v>0</v>
      </c>
      <c r="X333" s="215">
        <f>W333*H333</f>
        <v>0</v>
      </c>
      <c r="Y333" s="38"/>
      <c r="Z333" s="38"/>
      <c r="AA333" s="38"/>
      <c r="AB333" s="38"/>
      <c r="AC333" s="38"/>
      <c r="AD333" s="38"/>
      <c r="AE333" s="38"/>
      <c r="AR333" s="216" t="s">
        <v>153</v>
      </c>
      <c r="AT333" s="216" t="s">
        <v>136</v>
      </c>
      <c r="AU333" s="216" t="s">
        <v>86</v>
      </c>
      <c r="AY333" s="17" t="s">
        <v>133</v>
      </c>
      <c r="BE333" s="217">
        <f>IF(O333="základní",K333,0)</f>
        <v>0</v>
      </c>
      <c r="BF333" s="217">
        <f>IF(O333="snížená",K333,0)</f>
        <v>0</v>
      </c>
      <c r="BG333" s="217">
        <f>IF(O333="zákl. přenesená",K333,0)</f>
        <v>0</v>
      </c>
      <c r="BH333" s="217">
        <f>IF(O333="sníž. přenesená",K333,0)</f>
        <v>0</v>
      </c>
      <c r="BI333" s="217">
        <f>IF(O333="nulová",K333,0)</f>
        <v>0</v>
      </c>
      <c r="BJ333" s="17" t="s">
        <v>81</v>
      </c>
      <c r="BK333" s="217">
        <f>ROUND(P333*H333,2)</f>
        <v>0</v>
      </c>
      <c r="BL333" s="17" t="s">
        <v>153</v>
      </c>
      <c r="BM333" s="216" t="s">
        <v>663</v>
      </c>
    </row>
    <row r="334" spans="1:47" s="2" customFormat="1" ht="12">
      <c r="A334" s="38"/>
      <c r="B334" s="39"/>
      <c r="C334" s="40"/>
      <c r="D334" s="230" t="s">
        <v>169</v>
      </c>
      <c r="E334" s="40"/>
      <c r="F334" s="231" t="s">
        <v>664</v>
      </c>
      <c r="G334" s="40"/>
      <c r="H334" s="40"/>
      <c r="I334" s="232"/>
      <c r="J334" s="232"/>
      <c r="K334" s="40"/>
      <c r="L334" s="40"/>
      <c r="M334" s="44"/>
      <c r="N334" s="236"/>
      <c r="O334" s="237"/>
      <c r="P334" s="238"/>
      <c r="Q334" s="238"/>
      <c r="R334" s="238"/>
      <c r="S334" s="238"/>
      <c r="T334" s="238"/>
      <c r="U334" s="238"/>
      <c r="V334" s="238"/>
      <c r="W334" s="238"/>
      <c r="X334" s="239"/>
      <c r="Y334" s="38"/>
      <c r="Z334" s="38"/>
      <c r="AA334" s="38"/>
      <c r="AB334" s="38"/>
      <c r="AC334" s="38"/>
      <c r="AD334" s="38"/>
      <c r="AE334" s="38"/>
      <c r="AT334" s="17" t="s">
        <v>169</v>
      </c>
      <c r="AU334" s="17" t="s">
        <v>86</v>
      </c>
    </row>
    <row r="335" spans="1:31" s="2" customFormat="1" ht="6.95" customHeight="1">
      <c r="A335" s="38"/>
      <c r="B335" s="59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44"/>
      <c r="N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</row>
  </sheetData>
  <sheetProtection password="CC35" sheet="1" objects="1" scenarios="1" formatColumns="0" formatRows="0" autoFilter="0"/>
  <autoFilter ref="C89:L334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hyperlinks>
    <hyperlink ref="F94" r:id="rId1" display="https://podminky.urs.cz/item/CS_URS_2021_02/112111111"/>
    <hyperlink ref="F96" r:id="rId2" display="https://podminky.urs.cz/item/CS_URS_2021_02/112151011"/>
    <hyperlink ref="F98" r:id="rId3" display="https://podminky.urs.cz/item/CS_URS_2021_02/112151012"/>
    <hyperlink ref="F100" r:id="rId4" display="https://podminky.urs.cz/item/CS_URS_2021_02/112151014"/>
    <hyperlink ref="F102" r:id="rId5" display="https://podminky.urs.cz/item/CS_URS_2021_02/112201111"/>
    <hyperlink ref="F104" r:id="rId6" display="https://podminky.urs.cz/item/CS_URS_2021_02/112201112"/>
    <hyperlink ref="F106" r:id="rId7" display="https://podminky.urs.cz/item/CS_URS_2021_02/112201114"/>
    <hyperlink ref="F108" r:id="rId8" display="https://podminky.urs.cz/item/CS_URS_2021_02/112211111"/>
    <hyperlink ref="F110" r:id="rId9" display="https://podminky.urs.cz/item/CS_URS_2021_02/111212361"/>
    <hyperlink ref="F113" r:id="rId10" display="https://podminky.urs.cz/item/CS_URS_2021_02/111209111"/>
    <hyperlink ref="F116" r:id="rId11" display="https://podminky.urs.cz/item/CS_URS_2021_02/113106292"/>
    <hyperlink ref="F119" r:id="rId12" display="https://podminky.urs.cz/item/CS_URS_2021_02/121151123"/>
    <hyperlink ref="F122" r:id="rId13" display="https://podminky.urs.cz/item/CS_URS_2021_02/122251106"/>
    <hyperlink ref="F127" r:id="rId14" display="https://podminky.urs.cz/item/CS_URS_2021_02/132251104"/>
    <hyperlink ref="F130" r:id="rId15" display="https://podminky.urs.cz/item/CS_URS_2021_02/162751117"/>
    <hyperlink ref="F136" r:id="rId16" display="https://podminky.urs.cz/item/CS_URS_2021_02/162751119"/>
    <hyperlink ref="F142" r:id="rId17" display="https://podminky.urs.cz/item/CS_URS_2021_02/171201221"/>
    <hyperlink ref="F148" r:id="rId18" display="https://podminky.urs.cz/item/CS_URS_2021_02/184813211"/>
    <hyperlink ref="F151" r:id="rId19" display="https://podminky.urs.cz/item/CS_URS_2021_02/181152302"/>
    <hyperlink ref="F154" r:id="rId20" display="https://podminky.urs.cz/item/CS_URS_2021_02/171152101"/>
    <hyperlink ref="F157" r:id="rId21" display="https://podminky.urs.cz/item/CS_URS_2021_02/167103101"/>
    <hyperlink ref="F160" r:id="rId22" display="https://podminky.urs.cz/item/CS_URS_2021_02/162406111"/>
    <hyperlink ref="F163" r:id="rId23" display="https://podminky.urs.cz/item/CS_URS_2021_02/181111133"/>
    <hyperlink ref="F166" r:id="rId24" display="https://podminky.urs.cz/item/CS_URS_2021_02/182201101"/>
    <hyperlink ref="F169" r:id="rId25" display="https://podminky.urs.cz/item/CS_URS_2021_02/181151333"/>
    <hyperlink ref="F172" r:id="rId26" display="https://podminky.urs.cz/item/CS_URS_2021_02/181006123"/>
    <hyperlink ref="F175" r:id="rId27" display="https://podminky.urs.cz/item/CS_URS_2021_02/182151111"/>
    <hyperlink ref="F178" r:id="rId28" display="https://podminky.urs.cz/item/CS_URS_2021_02/181151331"/>
    <hyperlink ref="F181" r:id="rId29" display="https://podminky.urs.cz/item/CS_URS_2021_02/181006113"/>
    <hyperlink ref="F184" r:id="rId30" display="https://podminky.urs.cz/item/CS_URS_2021_02/181411121"/>
    <hyperlink ref="F189" r:id="rId31" display="https://podminky.urs.cz/item/CS_URS_2021_02/181451121"/>
    <hyperlink ref="F194" r:id="rId32" display="https://podminky.urs.cz/item/CS_URS_2021_02/181451123"/>
    <hyperlink ref="F200" r:id="rId33" display="https://podminky.urs.cz/item/CS_URS_2021_02/212750101"/>
    <hyperlink ref="F203" r:id="rId34" display="https://podminky.urs.cz/item/CS_URS_2021_02/275311128"/>
    <hyperlink ref="F207" r:id="rId35" display="https://podminky.urs.cz/item/CS_URS_2021_02/389121112"/>
    <hyperlink ref="F213" r:id="rId36" display="https://podminky.urs.cz/item/CS_URS_2021_02/317321018"/>
    <hyperlink ref="F217" r:id="rId37" display="https://podminky.urs.cz/item/CS_URS_2021_02/317353111"/>
    <hyperlink ref="F221" r:id="rId38" display="https://podminky.urs.cz/item/CS_URS_2021_02/317353112"/>
    <hyperlink ref="F225" r:id="rId39" display="https://podminky.urs.cz/item/CS_URS_2021_02/317361016"/>
    <hyperlink ref="F229" r:id="rId40" display="https://podminky.urs.cz/item/CS_URS_2021_02/451541111"/>
    <hyperlink ref="F233" r:id="rId41" display="https://podminky.urs.cz/item/CS_URS_2021_02/451573111"/>
    <hyperlink ref="F237" r:id="rId42" display="https://podminky.urs.cz/item/CS_URS_2021_02/451571111"/>
    <hyperlink ref="F243" r:id="rId43" display="https://podminky.urs.cz/item/CS_URS_2021_02/451313511"/>
    <hyperlink ref="F246" r:id="rId44" display="https://podminky.urs.cz/item/CS_URS_2021_02/452218142"/>
    <hyperlink ref="F251" r:id="rId45" display="https://podminky.urs.cz/item/CS_URS_2021_02/452311151"/>
    <hyperlink ref="F254" r:id="rId46" display="https://podminky.urs.cz/item/CS_URS_2021_02/462512270"/>
    <hyperlink ref="F259" r:id="rId47" display="https://podminky.urs.cz/item/CS_URS_2021_02/465513127"/>
    <hyperlink ref="F263" r:id="rId48" display="https://podminky.urs.cz/item/CS_URS_2021_02/458501112"/>
    <hyperlink ref="F267" r:id="rId49" display="https://podminky.urs.cz/item/CS_URS_2021_02/561061131"/>
    <hyperlink ref="F274" r:id="rId50" display="https://podminky.urs.cz/item/CS_URS_2021_02/564851111"/>
    <hyperlink ref="F277" r:id="rId51" display="https://podminky.urs.cz/item/CS_URS_2021_02/564851111"/>
    <hyperlink ref="F280" r:id="rId52" display="https://podminky.urs.cz/item/CS_URS_2021_02/573111114"/>
    <hyperlink ref="F283" r:id="rId53" display="https://podminky.urs.cz/item/CS_URS_2021_02/565155121"/>
    <hyperlink ref="F286" r:id="rId54" display="https://podminky.urs.cz/item/CS_URS_2021_02/573211112"/>
    <hyperlink ref="F289" r:id="rId55" display="https://podminky.urs.cz/item/CS_URS_2021_02/577134121"/>
    <hyperlink ref="F292" r:id="rId56" display="https://podminky.urs.cz/item/CS_URS_2021_02/569941131"/>
    <hyperlink ref="F296" r:id="rId57" display="https://podminky.urs.cz/item/CS_URS_2021_02/919441221"/>
    <hyperlink ref="F299" r:id="rId58" display="https://podminky.urs.cz/item/CS_URS_2021_02/919541111"/>
    <hyperlink ref="F304" r:id="rId59" display="https://podminky.urs.cz/item/CS_URS_2021_02/935112111"/>
    <hyperlink ref="F312" r:id="rId60" display="https://podminky.urs.cz/item/CS_URS_2021_02/997221551"/>
    <hyperlink ref="F315" r:id="rId61" display="https://podminky.urs.cz/item/CS_URS_2021_02/997221559"/>
    <hyperlink ref="F318" r:id="rId62" display="https://podminky.urs.cz/item/CS_URS_2021_02/997221645"/>
    <hyperlink ref="F321" r:id="rId63" display="https://podminky.urs.cz/item/CS_URS_2021_02/997221655"/>
    <hyperlink ref="F324" r:id="rId64" display="https://podminky.urs.cz/item/CS_URS_2021_02/997221561"/>
    <hyperlink ref="F327" r:id="rId65" display="https://podminky.urs.cz/item/CS_URS_2021_02/997221569"/>
    <hyperlink ref="F330" r:id="rId66" display="https://podminky.urs.cz/item/CS_URS_2021_02/997221625"/>
    <hyperlink ref="F334" r:id="rId6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226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4" t="s">
        <v>665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ROUND((SUM(BE83:BE138)),2)</f>
        <v>0</v>
      </c>
      <c r="G35" s="38"/>
      <c r="H35" s="38"/>
      <c r="I35" s="147">
        <v>0.21</v>
      </c>
      <c r="J35" s="38"/>
      <c r="K35" s="142">
        <f>ROUND(((SUM(BE83:BE138))*I35),2)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ROUND((SUM(BF83:BF138)),2)</f>
        <v>0</v>
      </c>
      <c r="G36" s="38"/>
      <c r="H36" s="38"/>
      <c r="I36" s="147">
        <v>0.15</v>
      </c>
      <c r="J36" s="38"/>
      <c r="K36" s="142">
        <f>ROUND(((SUM(BF83:BF138))*I36),2)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ROUND((SUM(BG83:BG138)),2)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ROUND((SUM(BH83:BH138)),2)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ROUND((SUM(BI83:BI138)),2)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226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>
      <c r="A52" s="38"/>
      <c r="B52" s="39"/>
      <c r="C52" s="40"/>
      <c r="D52" s="40"/>
      <c r="E52" s="69" t="str">
        <f>E9</f>
        <v>SO 101 - 005.03 - Výsadba C5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228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229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113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226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101 - 005.03 - Výsadba C5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114</v>
      </c>
      <c r="D82" s="178" t="s">
        <v>59</v>
      </c>
      <c r="E82" s="178" t="s">
        <v>55</v>
      </c>
      <c r="F82" s="178" t="s">
        <v>56</v>
      </c>
      <c r="G82" s="178" t="s">
        <v>115</v>
      </c>
      <c r="H82" s="178" t="s">
        <v>116</v>
      </c>
      <c r="I82" s="178" t="s">
        <v>117</v>
      </c>
      <c r="J82" s="178" t="s">
        <v>118</v>
      </c>
      <c r="K82" s="178" t="s">
        <v>106</v>
      </c>
      <c r="L82" s="179" t="s">
        <v>119</v>
      </c>
      <c r="M82" s="180"/>
      <c r="N82" s="92" t="s">
        <v>20</v>
      </c>
      <c r="O82" s="93" t="s">
        <v>44</v>
      </c>
      <c r="P82" s="93" t="s">
        <v>120</v>
      </c>
      <c r="Q82" s="93" t="s">
        <v>121</v>
      </c>
      <c r="R82" s="93" t="s">
        <v>122</v>
      </c>
      <c r="S82" s="93" t="s">
        <v>123</v>
      </c>
      <c r="T82" s="93" t="s">
        <v>124</v>
      </c>
      <c r="U82" s="93" t="s">
        <v>125</v>
      </c>
      <c r="V82" s="93" t="s">
        <v>126</v>
      </c>
      <c r="W82" s="93" t="s">
        <v>127</v>
      </c>
      <c r="X82" s="94" t="s">
        <v>128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129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7.446098800000001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237</v>
      </c>
      <c r="F84" s="190" t="s">
        <v>238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7.446098800000001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133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239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SUM(Q86:Q138)</f>
        <v>0</v>
      </c>
      <c r="R85" s="196">
        <f>SUM(R86:R138)</f>
        <v>0</v>
      </c>
      <c r="S85" s="195"/>
      <c r="T85" s="197">
        <f>SUM(T86:T138)</f>
        <v>0</v>
      </c>
      <c r="U85" s="195"/>
      <c r="V85" s="197">
        <f>SUM(V86:V138)</f>
        <v>7.446098800000001</v>
      </c>
      <c r="W85" s="195"/>
      <c r="X85" s="198">
        <f>SUM(X86:X138)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133</v>
      </c>
      <c r="BK85" s="201">
        <f>SUM(BK86:BK138)</f>
        <v>0</v>
      </c>
    </row>
    <row r="86" spans="1:65" s="2" customFormat="1" ht="37.8" customHeight="1">
      <c r="A86" s="38"/>
      <c r="B86" s="39"/>
      <c r="C86" s="204" t="s">
        <v>81</v>
      </c>
      <c r="D86" s="204" t="s">
        <v>136</v>
      </c>
      <c r="E86" s="205" t="s">
        <v>666</v>
      </c>
      <c r="F86" s="206" t="s">
        <v>667</v>
      </c>
      <c r="G86" s="207" t="s">
        <v>242</v>
      </c>
      <c r="H86" s="208">
        <v>240</v>
      </c>
      <c r="I86" s="209"/>
      <c r="J86" s="209"/>
      <c r="K86" s="210">
        <f>ROUND(P86*H86,2)</f>
        <v>0</v>
      </c>
      <c r="L86" s="206" t="s">
        <v>243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153</v>
      </c>
      <c r="AT86" s="216" t="s">
        <v>136</v>
      </c>
      <c r="AU86" s="216" t="s">
        <v>86</v>
      </c>
      <c r="AY86" s="17" t="s">
        <v>133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153</v>
      </c>
      <c r="BM86" s="216" t="s">
        <v>668</v>
      </c>
    </row>
    <row r="87" spans="1:47" s="2" customFormat="1" ht="12">
      <c r="A87" s="38"/>
      <c r="B87" s="39"/>
      <c r="C87" s="40"/>
      <c r="D87" s="230" t="s">
        <v>169</v>
      </c>
      <c r="E87" s="40"/>
      <c r="F87" s="231" t="s">
        <v>669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169</v>
      </c>
      <c r="AU87" s="17" t="s">
        <v>86</v>
      </c>
    </row>
    <row r="88" spans="1:51" s="13" customFormat="1" ht="12">
      <c r="A88" s="13"/>
      <c r="B88" s="218"/>
      <c r="C88" s="219"/>
      <c r="D88" s="220" t="s">
        <v>143</v>
      </c>
      <c r="E88" s="221" t="s">
        <v>20</v>
      </c>
      <c r="F88" s="222" t="s">
        <v>670</v>
      </c>
      <c r="G88" s="219"/>
      <c r="H88" s="223">
        <v>240</v>
      </c>
      <c r="I88" s="224"/>
      <c r="J88" s="224"/>
      <c r="K88" s="219"/>
      <c r="L88" s="219"/>
      <c r="M88" s="225"/>
      <c r="N88" s="226"/>
      <c r="O88" s="227"/>
      <c r="P88" s="227"/>
      <c r="Q88" s="227"/>
      <c r="R88" s="227"/>
      <c r="S88" s="227"/>
      <c r="T88" s="227"/>
      <c r="U88" s="227"/>
      <c r="V88" s="227"/>
      <c r="W88" s="227"/>
      <c r="X88" s="228"/>
      <c r="Y88" s="13"/>
      <c r="Z88" s="13"/>
      <c r="AA88" s="13"/>
      <c r="AB88" s="13"/>
      <c r="AC88" s="13"/>
      <c r="AD88" s="13"/>
      <c r="AE88" s="13"/>
      <c r="AT88" s="229" t="s">
        <v>143</v>
      </c>
      <c r="AU88" s="229" t="s">
        <v>86</v>
      </c>
      <c r="AV88" s="13" t="s">
        <v>86</v>
      </c>
      <c r="AW88" s="13" t="s">
        <v>5</v>
      </c>
      <c r="AX88" s="13" t="s">
        <v>81</v>
      </c>
      <c r="AY88" s="229" t="s">
        <v>133</v>
      </c>
    </row>
    <row r="89" spans="1:65" s="2" customFormat="1" ht="37.8" customHeight="1">
      <c r="A89" s="38"/>
      <c r="B89" s="39"/>
      <c r="C89" s="204" t="s">
        <v>86</v>
      </c>
      <c r="D89" s="204" t="s">
        <v>136</v>
      </c>
      <c r="E89" s="205" t="s">
        <v>671</v>
      </c>
      <c r="F89" s="206" t="s">
        <v>672</v>
      </c>
      <c r="G89" s="207" t="s">
        <v>242</v>
      </c>
      <c r="H89" s="208">
        <v>47</v>
      </c>
      <c r="I89" s="209"/>
      <c r="J89" s="209"/>
      <c r="K89" s="210">
        <f>ROUND(P89*H89,2)</f>
        <v>0</v>
      </c>
      <c r="L89" s="206" t="s">
        <v>243</v>
      </c>
      <c r="M89" s="44"/>
      <c r="N89" s="211" t="s">
        <v>20</v>
      </c>
      <c r="O89" s="212" t="s">
        <v>45</v>
      </c>
      <c r="P89" s="213">
        <f>I89+J89</f>
        <v>0</v>
      </c>
      <c r="Q89" s="213">
        <f>ROUND(I89*H89,2)</f>
        <v>0</v>
      </c>
      <c r="R89" s="213">
        <f>ROUND(J89*H89,2)</f>
        <v>0</v>
      </c>
      <c r="S89" s="84"/>
      <c r="T89" s="214">
        <f>S89*H89</f>
        <v>0</v>
      </c>
      <c r="U89" s="214">
        <v>0</v>
      </c>
      <c r="V89" s="214">
        <f>U89*H89</f>
        <v>0</v>
      </c>
      <c r="W89" s="214">
        <v>0</v>
      </c>
      <c r="X89" s="215">
        <f>W89*H89</f>
        <v>0</v>
      </c>
      <c r="Y89" s="38"/>
      <c r="Z89" s="38"/>
      <c r="AA89" s="38"/>
      <c r="AB89" s="38"/>
      <c r="AC89" s="38"/>
      <c r="AD89" s="38"/>
      <c r="AE89" s="38"/>
      <c r="AR89" s="216" t="s">
        <v>153</v>
      </c>
      <c r="AT89" s="216" t="s">
        <v>136</v>
      </c>
      <c r="AU89" s="216" t="s">
        <v>86</v>
      </c>
      <c r="AY89" s="17" t="s">
        <v>133</v>
      </c>
      <c r="BE89" s="217">
        <f>IF(O89="základní",K89,0)</f>
        <v>0</v>
      </c>
      <c r="BF89" s="217">
        <f>IF(O89="snížená",K89,0)</f>
        <v>0</v>
      </c>
      <c r="BG89" s="217">
        <f>IF(O89="zákl. přenesená",K89,0)</f>
        <v>0</v>
      </c>
      <c r="BH89" s="217">
        <f>IF(O89="sníž. přenesená",K89,0)</f>
        <v>0</v>
      </c>
      <c r="BI89" s="217">
        <f>IF(O89="nulová",K89,0)</f>
        <v>0</v>
      </c>
      <c r="BJ89" s="17" t="s">
        <v>81</v>
      </c>
      <c r="BK89" s="217">
        <f>ROUND(P89*H89,2)</f>
        <v>0</v>
      </c>
      <c r="BL89" s="17" t="s">
        <v>153</v>
      </c>
      <c r="BM89" s="216" t="s">
        <v>673</v>
      </c>
    </row>
    <row r="90" spans="1:47" s="2" customFormat="1" ht="12">
      <c r="A90" s="38"/>
      <c r="B90" s="39"/>
      <c r="C90" s="40"/>
      <c r="D90" s="230" t="s">
        <v>169</v>
      </c>
      <c r="E90" s="40"/>
      <c r="F90" s="231" t="s">
        <v>674</v>
      </c>
      <c r="G90" s="40"/>
      <c r="H90" s="40"/>
      <c r="I90" s="232"/>
      <c r="J90" s="232"/>
      <c r="K90" s="40"/>
      <c r="L90" s="40"/>
      <c r="M90" s="44"/>
      <c r="N90" s="233"/>
      <c r="O90" s="234"/>
      <c r="P90" s="84"/>
      <c r="Q90" s="84"/>
      <c r="R90" s="84"/>
      <c r="S90" s="84"/>
      <c r="T90" s="84"/>
      <c r="U90" s="84"/>
      <c r="V90" s="84"/>
      <c r="W90" s="84"/>
      <c r="X90" s="85"/>
      <c r="Y90" s="38"/>
      <c r="Z90" s="38"/>
      <c r="AA90" s="38"/>
      <c r="AB90" s="38"/>
      <c r="AC90" s="38"/>
      <c r="AD90" s="38"/>
      <c r="AE90" s="38"/>
      <c r="AT90" s="17" t="s">
        <v>169</v>
      </c>
      <c r="AU90" s="17" t="s">
        <v>86</v>
      </c>
    </row>
    <row r="91" spans="1:51" s="13" customFormat="1" ht="12">
      <c r="A91" s="13"/>
      <c r="B91" s="218"/>
      <c r="C91" s="219"/>
      <c r="D91" s="220" t="s">
        <v>143</v>
      </c>
      <c r="E91" s="221" t="s">
        <v>20</v>
      </c>
      <c r="F91" s="222" t="s">
        <v>675</v>
      </c>
      <c r="G91" s="219"/>
      <c r="H91" s="223">
        <v>47</v>
      </c>
      <c r="I91" s="224"/>
      <c r="J91" s="224"/>
      <c r="K91" s="219"/>
      <c r="L91" s="219"/>
      <c r="M91" s="225"/>
      <c r="N91" s="226"/>
      <c r="O91" s="227"/>
      <c r="P91" s="227"/>
      <c r="Q91" s="227"/>
      <c r="R91" s="227"/>
      <c r="S91" s="227"/>
      <c r="T91" s="227"/>
      <c r="U91" s="227"/>
      <c r="V91" s="227"/>
      <c r="W91" s="227"/>
      <c r="X91" s="228"/>
      <c r="Y91" s="13"/>
      <c r="Z91" s="13"/>
      <c r="AA91" s="13"/>
      <c r="AB91" s="13"/>
      <c r="AC91" s="13"/>
      <c r="AD91" s="13"/>
      <c r="AE91" s="13"/>
      <c r="AT91" s="229" t="s">
        <v>143</v>
      </c>
      <c r="AU91" s="229" t="s">
        <v>86</v>
      </c>
      <c r="AV91" s="13" t="s">
        <v>86</v>
      </c>
      <c r="AW91" s="13" t="s">
        <v>5</v>
      </c>
      <c r="AX91" s="13" t="s">
        <v>81</v>
      </c>
      <c r="AY91" s="229" t="s">
        <v>133</v>
      </c>
    </row>
    <row r="92" spans="1:65" s="2" customFormat="1" ht="37.8" customHeight="1">
      <c r="A92" s="38"/>
      <c r="B92" s="39"/>
      <c r="C92" s="204" t="s">
        <v>149</v>
      </c>
      <c r="D92" s="204" t="s">
        <v>136</v>
      </c>
      <c r="E92" s="205" t="s">
        <v>676</v>
      </c>
      <c r="F92" s="206" t="s">
        <v>677</v>
      </c>
      <c r="G92" s="207" t="s">
        <v>242</v>
      </c>
      <c r="H92" s="208">
        <v>240</v>
      </c>
      <c r="I92" s="209"/>
      <c r="J92" s="209"/>
      <c r="K92" s="210">
        <f>ROUND(P92*H92,2)</f>
        <v>0</v>
      </c>
      <c r="L92" s="206" t="s">
        <v>243</v>
      </c>
      <c r="M92" s="44"/>
      <c r="N92" s="211" t="s">
        <v>20</v>
      </c>
      <c r="O92" s="212" t="s">
        <v>45</v>
      </c>
      <c r="P92" s="213">
        <f>I92+J92</f>
        <v>0</v>
      </c>
      <c r="Q92" s="213">
        <f>ROUND(I92*H92,2)</f>
        <v>0</v>
      </c>
      <c r="R92" s="213">
        <f>ROUND(J92*H92,2)</f>
        <v>0</v>
      </c>
      <c r="S92" s="84"/>
      <c r="T92" s="214">
        <f>S92*H92</f>
        <v>0</v>
      </c>
      <c r="U92" s="214">
        <v>0</v>
      </c>
      <c r="V92" s="214">
        <f>U92*H92</f>
        <v>0</v>
      </c>
      <c r="W92" s="214">
        <v>0</v>
      </c>
      <c r="X92" s="215">
        <f>W92*H92</f>
        <v>0</v>
      </c>
      <c r="Y92" s="38"/>
      <c r="Z92" s="38"/>
      <c r="AA92" s="38"/>
      <c r="AB92" s="38"/>
      <c r="AC92" s="38"/>
      <c r="AD92" s="38"/>
      <c r="AE92" s="38"/>
      <c r="AR92" s="216" t="s">
        <v>153</v>
      </c>
      <c r="AT92" s="216" t="s">
        <v>136</v>
      </c>
      <c r="AU92" s="216" t="s">
        <v>86</v>
      </c>
      <c r="AY92" s="17" t="s">
        <v>133</v>
      </c>
      <c r="BE92" s="217">
        <f>IF(O92="základní",K92,0)</f>
        <v>0</v>
      </c>
      <c r="BF92" s="217">
        <f>IF(O92="snížená",K92,0)</f>
        <v>0</v>
      </c>
      <c r="BG92" s="217">
        <f>IF(O92="zákl. přenesená",K92,0)</f>
        <v>0</v>
      </c>
      <c r="BH92" s="217">
        <f>IF(O92="sníž. přenesená",K92,0)</f>
        <v>0</v>
      </c>
      <c r="BI92" s="217">
        <f>IF(O92="nulová",K92,0)</f>
        <v>0</v>
      </c>
      <c r="BJ92" s="17" t="s">
        <v>81</v>
      </c>
      <c r="BK92" s="217">
        <f>ROUND(P92*H92,2)</f>
        <v>0</v>
      </c>
      <c r="BL92" s="17" t="s">
        <v>153</v>
      </c>
      <c r="BM92" s="216" t="s">
        <v>678</v>
      </c>
    </row>
    <row r="93" spans="1:47" s="2" customFormat="1" ht="12">
      <c r="A93" s="38"/>
      <c r="B93" s="39"/>
      <c r="C93" s="40"/>
      <c r="D93" s="230" t="s">
        <v>169</v>
      </c>
      <c r="E93" s="40"/>
      <c r="F93" s="231" t="s">
        <v>679</v>
      </c>
      <c r="G93" s="40"/>
      <c r="H93" s="40"/>
      <c r="I93" s="232"/>
      <c r="J93" s="232"/>
      <c r="K93" s="40"/>
      <c r="L93" s="40"/>
      <c r="M93" s="44"/>
      <c r="N93" s="233"/>
      <c r="O93" s="234"/>
      <c r="P93" s="84"/>
      <c r="Q93" s="84"/>
      <c r="R93" s="84"/>
      <c r="S93" s="84"/>
      <c r="T93" s="84"/>
      <c r="U93" s="84"/>
      <c r="V93" s="84"/>
      <c r="W93" s="84"/>
      <c r="X93" s="85"/>
      <c r="Y93" s="38"/>
      <c r="Z93" s="38"/>
      <c r="AA93" s="38"/>
      <c r="AB93" s="38"/>
      <c r="AC93" s="38"/>
      <c r="AD93" s="38"/>
      <c r="AE93" s="38"/>
      <c r="AT93" s="17" t="s">
        <v>169</v>
      </c>
      <c r="AU93" s="17" t="s">
        <v>86</v>
      </c>
    </row>
    <row r="94" spans="1:51" s="13" customFormat="1" ht="12">
      <c r="A94" s="13"/>
      <c r="B94" s="218"/>
      <c r="C94" s="219"/>
      <c r="D94" s="220" t="s">
        <v>143</v>
      </c>
      <c r="E94" s="221" t="s">
        <v>20</v>
      </c>
      <c r="F94" s="222" t="s">
        <v>670</v>
      </c>
      <c r="G94" s="219"/>
      <c r="H94" s="223">
        <v>240</v>
      </c>
      <c r="I94" s="224"/>
      <c r="J94" s="224"/>
      <c r="K94" s="219"/>
      <c r="L94" s="219"/>
      <c r="M94" s="225"/>
      <c r="N94" s="226"/>
      <c r="O94" s="227"/>
      <c r="P94" s="227"/>
      <c r="Q94" s="227"/>
      <c r="R94" s="227"/>
      <c r="S94" s="227"/>
      <c r="T94" s="227"/>
      <c r="U94" s="227"/>
      <c r="V94" s="227"/>
      <c r="W94" s="227"/>
      <c r="X94" s="228"/>
      <c r="Y94" s="13"/>
      <c r="Z94" s="13"/>
      <c r="AA94" s="13"/>
      <c r="AB94" s="13"/>
      <c r="AC94" s="13"/>
      <c r="AD94" s="13"/>
      <c r="AE94" s="13"/>
      <c r="AT94" s="229" t="s">
        <v>143</v>
      </c>
      <c r="AU94" s="229" t="s">
        <v>86</v>
      </c>
      <c r="AV94" s="13" t="s">
        <v>86</v>
      </c>
      <c r="AW94" s="13" t="s">
        <v>5</v>
      </c>
      <c r="AX94" s="13" t="s">
        <v>81</v>
      </c>
      <c r="AY94" s="229" t="s">
        <v>133</v>
      </c>
    </row>
    <row r="95" spans="1:65" s="2" customFormat="1" ht="37.8" customHeight="1">
      <c r="A95" s="38"/>
      <c r="B95" s="39"/>
      <c r="C95" s="204" t="s">
        <v>153</v>
      </c>
      <c r="D95" s="204" t="s">
        <v>136</v>
      </c>
      <c r="E95" s="205" t="s">
        <v>680</v>
      </c>
      <c r="F95" s="206" t="s">
        <v>681</v>
      </c>
      <c r="G95" s="207" t="s">
        <v>242</v>
      </c>
      <c r="H95" s="208">
        <v>47</v>
      </c>
      <c r="I95" s="209"/>
      <c r="J95" s="209"/>
      <c r="K95" s="210">
        <f>ROUND(P95*H95,2)</f>
        <v>0</v>
      </c>
      <c r="L95" s="206" t="s">
        <v>243</v>
      </c>
      <c r="M95" s="44"/>
      <c r="N95" s="211" t="s">
        <v>20</v>
      </c>
      <c r="O95" s="212" t="s">
        <v>45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4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8"/>
      <c r="Z95" s="38"/>
      <c r="AA95" s="38"/>
      <c r="AB95" s="38"/>
      <c r="AC95" s="38"/>
      <c r="AD95" s="38"/>
      <c r="AE95" s="38"/>
      <c r="AR95" s="216" t="s">
        <v>153</v>
      </c>
      <c r="AT95" s="216" t="s">
        <v>136</v>
      </c>
      <c r="AU95" s="216" t="s">
        <v>86</v>
      </c>
      <c r="AY95" s="17" t="s">
        <v>133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7" t="s">
        <v>81</v>
      </c>
      <c r="BK95" s="217">
        <f>ROUND(P95*H95,2)</f>
        <v>0</v>
      </c>
      <c r="BL95" s="17" t="s">
        <v>153</v>
      </c>
      <c r="BM95" s="216" t="s">
        <v>682</v>
      </c>
    </row>
    <row r="96" spans="1:47" s="2" customFormat="1" ht="12">
      <c r="A96" s="38"/>
      <c r="B96" s="39"/>
      <c r="C96" s="40"/>
      <c r="D96" s="230" t="s">
        <v>169</v>
      </c>
      <c r="E96" s="40"/>
      <c r="F96" s="231" t="s">
        <v>683</v>
      </c>
      <c r="G96" s="40"/>
      <c r="H96" s="40"/>
      <c r="I96" s="232"/>
      <c r="J96" s="232"/>
      <c r="K96" s="40"/>
      <c r="L96" s="40"/>
      <c r="M96" s="44"/>
      <c r="N96" s="233"/>
      <c r="O96" s="234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169</v>
      </c>
      <c r="AU96" s="17" t="s">
        <v>86</v>
      </c>
    </row>
    <row r="97" spans="1:51" s="13" customFormat="1" ht="12">
      <c r="A97" s="13"/>
      <c r="B97" s="218"/>
      <c r="C97" s="219"/>
      <c r="D97" s="220" t="s">
        <v>143</v>
      </c>
      <c r="E97" s="221" t="s">
        <v>20</v>
      </c>
      <c r="F97" s="222" t="s">
        <v>675</v>
      </c>
      <c r="G97" s="219"/>
      <c r="H97" s="223">
        <v>47</v>
      </c>
      <c r="I97" s="224"/>
      <c r="J97" s="224"/>
      <c r="K97" s="219"/>
      <c r="L97" s="219"/>
      <c r="M97" s="225"/>
      <c r="N97" s="226"/>
      <c r="O97" s="227"/>
      <c r="P97" s="227"/>
      <c r="Q97" s="227"/>
      <c r="R97" s="227"/>
      <c r="S97" s="227"/>
      <c r="T97" s="227"/>
      <c r="U97" s="227"/>
      <c r="V97" s="227"/>
      <c r="W97" s="227"/>
      <c r="X97" s="228"/>
      <c r="Y97" s="13"/>
      <c r="Z97" s="13"/>
      <c r="AA97" s="13"/>
      <c r="AB97" s="13"/>
      <c r="AC97" s="13"/>
      <c r="AD97" s="13"/>
      <c r="AE97" s="13"/>
      <c r="AT97" s="229" t="s">
        <v>143</v>
      </c>
      <c r="AU97" s="229" t="s">
        <v>86</v>
      </c>
      <c r="AV97" s="13" t="s">
        <v>86</v>
      </c>
      <c r="AW97" s="13" t="s">
        <v>5</v>
      </c>
      <c r="AX97" s="13" t="s">
        <v>81</v>
      </c>
      <c r="AY97" s="229" t="s">
        <v>133</v>
      </c>
    </row>
    <row r="98" spans="1:65" s="2" customFormat="1" ht="16.5" customHeight="1">
      <c r="A98" s="38"/>
      <c r="B98" s="39"/>
      <c r="C98" s="253" t="s">
        <v>132</v>
      </c>
      <c r="D98" s="253" t="s">
        <v>400</v>
      </c>
      <c r="E98" s="254" t="s">
        <v>684</v>
      </c>
      <c r="F98" s="255" t="s">
        <v>685</v>
      </c>
      <c r="G98" s="256" t="s">
        <v>242</v>
      </c>
      <c r="H98" s="257">
        <v>10</v>
      </c>
      <c r="I98" s="258"/>
      <c r="J98" s="259"/>
      <c r="K98" s="260">
        <f>ROUND(P98*H98,2)</f>
        <v>0</v>
      </c>
      <c r="L98" s="255" t="s">
        <v>20</v>
      </c>
      <c r="M98" s="261"/>
      <c r="N98" s="262" t="s">
        <v>20</v>
      </c>
      <c r="O98" s="212" t="s">
        <v>45</v>
      </c>
      <c r="P98" s="213">
        <f>I98+J98</f>
        <v>0</v>
      </c>
      <c r="Q98" s="213">
        <f>ROUND(I98*H98,2)</f>
        <v>0</v>
      </c>
      <c r="R98" s="213">
        <f>ROUND(J98*H98,2)</f>
        <v>0</v>
      </c>
      <c r="S98" s="84"/>
      <c r="T98" s="214">
        <f>S98*H98</f>
        <v>0</v>
      </c>
      <c r="U98" s="214">
        <v>0</v>
      </c>
      <c r="V98" s="214">
        <f>U98*H98</f>
        <v>0</v>
      </c>
      <c r="W98" s="214">
        <v>0</v>
      </c>
      <c r="X98" s="215">
        <f>W98*H98</f>
        <v>0</v>
      </c>
      <c r="Y98" s="38"/>
      <c r="Z98" s="38"/>
      <c r="AA98" s="38"/>
      <c r="AB98" s="38"/>
      <c r="AC98" s="38"/>
      <c r="AD98" s="38"/>
      <c r="AE98" s="38"/>
      <c r="AR98" s="216" t="s">
        <v>175</v>
      </c>
      <c r="AT98" s="216" t="s">
        <v>400</v>
      </c>
      <c r="AU98" s="216" t="s">
        <v>86</v>
      </c>
      <c r="AY98" s="17" t="s">
        <v>133</v>
      </c>
      <c r="BE98" s="217">
        <f>IF(O98="základní",K98,0)</f>
        <v>0</v>
      </c>
      <c r="BF98" s="217">
        <f>IF(O98="snížená",K98,0)</f>
        <v>0</v>
      </c>
      <c r="BG98" s="217">
        <f>IF(O98="zákl. přenesená",K98,0)</f>
        <v>0</v>
      </c>
      <c r="BH98" s="217">
        <f>IF(O98="sníž. přenesená",K98,0)</f>
        <v>0</v>
      </c>
      <c r="BI98" s="217">
        <f>IF(O98="nulová",K98,0)</f>
        <v>0</v>
      </c>
      <c r="BJ98" s="17" t="s">
        <v>81</v>
      </c>
      <c r="BK98" s="217">
        <f>ROUND(P98*H98,2)</f>
        <v>0</v>
      </c>
      <c r="BL98" s="17" t="s">
        <v>153</v>
      </c>
      <c r="BM98" s="216" t="s">
        <v>686</v>
      </c>
    </row>
    <row r="99" spans="1:51" s="13" customFormat="1" ht="12">
      <c r="A99" s="13"/>
      <c r="B99" s="218"/>
      <c r="C99" s="219"/>
      <c r="D99" s="220" t="s">
        <v>143</v>
      </c>
      <c r="E99" s="221" t="s">
        <v>20</v>
      </c>
      <c r="F99" s="222" t="s">
        <v>687</v>
      </c>
      <c r="G99" s="219"/>
      <c r="H99" s="223">
        <v>10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143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133</v>
      </c>
    </row>
    <row r="100" spans="1:65" s="2" customFormat="1" ht="16.5" customHeight="1">
      <c r="A100" s="38"/>
      <c r="B100" s="39"/>
      <c r="C100" s="253" t="s">
        <v>160</v>
      </c>
      <c r="D100" s="253" t="s">
        <v>400</v>
      </c>
      <c r="E100" s="254" t="s">
        <v>688</v>
      </c>
      <c r="F100" s="255" t="s">
        <v>689</v>
      </c>
      <c r="G100" s="256" t="s">
        <v>242</v>
      </c>
      <c r="H100" s="257">
        <v>10</v>
      </c>
      <c r="I100" s="258"/>
      <c r="J100" s="259"/>
      <c r="K100" s="260">
        <f>ROUND(P100*H100,2)</f>
        <v>0</v>
      </c>
      <c r="L100" s="255" t="s">
        <v>20</v>
      </c>
      <c r="M100" s="261"/>
      <c r="N100" s="262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175</v>
      </c>
      <c r="AT100" s="216" t="s">
        <v>400</v>
      </c>
      <c r="AU100" s="216" t="s">
        <v>86</v>
      </c>
      <c r="AY100" s="17" t="s">
        <v>133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153</v>
      </c>
      <c r="BM100" s="216" t="s">
        <v>690</v>
      </c>
    </row>
    <row r="101" spans="1:51" s="13" customFormat="1" ht="12">
      <c r="A101" s="13"/>
      <c r="B101" s="218"/>
      <c r="C101" s="219"/>
      <c r="D101" s="220" t="s">
        <v>143</v>
      </c>
      <c r="E101" s="221" t="s">
        <v>20</v>
      </c>
      <c r="F101" s="222" t="s">
        <v>687</v>
      </c>
      <c r="G101" s="219"/>
      <c r="H101" s="223">
        <v>10</v>
      </c>
      <c r="I101" s="224"/>
      <c r="J101" s="224"/>
      <c r="K101" s="219"/>
      <c r="L101" s="219"/>
      <c r="M101" s="225"/>
      <c r="N101" s="226"/>
      <c r="O101" s="227"/>
      <c r="P101" s="227"/>
      <c r="Q101" s="227"/>
      <c r="R101" s="227"/>
      <c r="S101" s="227"/>
      <c r="T101" s="227"/>
      <c r="U101" s="227"/>
      <c r="V101" s="227"/>
      <c r="W101" s="227"/>
      <c r="X101" s="228"/>
      <c r="Y101" s="13"/>
      <c r="Z101" s="13"/>
      <c r="AA101" s="13"/>
      <c r="AB101" s="13"/>
      <c r="AC101" s="13"/>
      <c r="AD101" s="13"/>
      <c r="AE101" s="13"/>
      <c r="AT101" s="229" t="s">
        <v>143</v>
      </c>
      <c r="AU101" s="229" t="s">
        <v>86</v>
      </c>
      <c r="AV101" s="13" t="s">
        <v>86</v>
      </c>
      <c r="AW101" s="13" t="s">
        <v>5</v>
      </c>
      <c r="AX101" s="13" t="s">
        <v>81</v>
      </c>
      <c r="AY101" s="229" t="s">
        <v>133</v>
      </c>
    </row>
    <row r="102" spans="1:65" s="2" customFormat="1" ht="16.5" customHeight="1">
      <c r="A102" s="38"/>
      <c r="B102" s="39"/>
      <c r="C102" s="253" t="s">
        <v>164</v>
      </c>
      <c r="D102" s="253" t="s">
        <v>400</v>
      </c>
      <c r="E102" s="254" t="s">
        <v>691</v>
      </c>
      <c r="F102" s="255" t="s">
        <v>692</v>
      </c>
      <c r="G102" s="256" t="s">
        <v>242</v>
      </c>
      <c r="H102" s="257">
        <v>10</v>
      </c>
      <c r="I102" s="258"/>
      <c r="J102" s="259"/>
      <c r="K102" s="260">
        <f>ROUND(P102*H102,2)</f>
        <v>0</v>
      </c>
      <c r="L102" s="255" t="s">
        <v>20</v>
      </c>
      <c r="M102" s="261"/>
      <c r="N102" s="262" t="s">
        <v>20</v>
      </c>
      <c r="O102" s="212" t="s">
        <v>45</v>
      </c>
      <c r="P102" s="213">
        <f>I102+J102</f>
        <v>0</v>
      </c>
      <c r="Q102" s="213">
        <f>ROUND(I102*H102,2)</f>
        <v>0</v>
      </c>
      <c r="R102" s="213">
        <f>ROUND(J102*H102,2)</f>
        <v>0</v>
      </c>
      <c r="S102" s="84"/>
      <c r="T102" s="214">
        <f>S102*H102</f>
        <v>0</v>
      </c>
      <c r="U102" s="214">
        <v>0</v>
      </c>
      <c r="V102" s="214">
        <f>U102*H102</f>
        <v>0</v>
      </c>
      <c r="W102" s="214">
        <v>0</v>
      </c>
      <c r="X102" s="215">
        <f>W102*H102</f>
        <v>0</v>
      </c>
      <c r="Y102" s="38"/>
      <c r="Z102" s="38"/>
      <c r="AA102" s="38"/>
      <c r="AB102" s="38"/>
      <c r="AC102" s="38"/>
      <c r="AD102" s="38"/>
      <c r="AE102" s="38"/>
      <c r="AR102" s="216" t="s">
        <v>175</v>
      </c>
      <c r="AT102" s="216" t="s">
        <v>400</v>
      </c>
      <c r="AU102" s="216" t="s">
        <v>86</v>
      </c>
      <c r="AY102" s="17" t="s">
        <v>133</v>
      </c>
      <c r="BE102" s="217">
        <f>IF(O102="základní",K102,0)</f>
        <v>0</v>
      </c>
      <c r="BF102" s="217">
        <f>IF(O102="snížená",K102,0)</f>
        <v>0</v>
      </c>
      <c r="BG102" s="217">
        <f>IF(O102="zákl. přenesená",K102,0)</f>
        <v>0</v>
      </c>
      <c r="BH102" s="217">
        <f>IF(O102="sníž. přenesená",K102,0)</f>
        <v>0</v>
      </c>
      <c r="BI102" s="217">
        <f>IF(O102="nulová",K102,0)</f>
        <v>0</v>
      </c>
      <c r="BJ102" s="17" t="s">
        <v>81</v>
      </c>
      <c r="BK102" s="217">
        <f>ROUND(P102*H102,2)</f>
        <v>0</v>
      </c>
      <c r="BL102" s="17" t="s">
        <v>153</v>
      </c>
      <c r="BM102" s="216" t="s">
        <v>693</v>
      </c>
    </row>
    <row r="103" spans="1:51" s="13" customFormat="1" ht="12">
      <c r="A103" s="13"/>
      <c r="B103" s="218"/>
      <c r="C103" s="219"/>
      <c r="D103" s="220" t="s">
        <v>143</v>
      </c>
      <c r="E103" s="221" t="s">
        <v>20</v>
      </c>
      <c r="F103" s="222" t="s">
        <v>687</v>
      </c>
      <c r="G103" s="219"/>
      <c r="H103" s="223">
        <v>10</v>
      </c>
      <c r="I103" s="224"/>
      <c r="J103" s="224"/>
      <c r="K103" s="219"/>
      <c r="L103" s="219"/>
      <c r="M103" s="225"/>
      <c r="N103" s="226"/>
      <c r="O103" s="227"/>
      <c r="P103" s="227"/>
      <c r="Q103" s="227"/>
      <c r="R103" s="227"/>
      <c r="S103" s="227"/>
      <c r="T103" s="227"/>
      <c r="U103" s="227"/>
      <c r="V103" s="227"/>
      <c r="W103" s="227"/>
      <c r="X103" s="228"/>
      <c r="Y103" s="13"/>
      <c r="Z103" s="13"/>
      <c r="AA103" s="13"/>
      <c r="AB103" s="13"/>
      <c r="AC103" s="13"/>
      <c r="AD103" s="13"/>
      <c r="AE103" s="13"/>
      <c r="AT103" s="229" t="s">
        <v>143</v>
      </c>
      <c r="AU103" s="229" t="s">
        <v>86</v>
      </c>
      <c r="AV103" s="13" t="s">
        <v>86</v>
      </c>
      <c r="AW103" s="13" t="s">
        <v>5</v>
      </c>
      <c r="AX103" s="13" t="s">
        <v>81</v>
      </c>
      <c r="AY103" s="229" t="s">
        <v>133</v>
      </c>
    </row>
    <row r="104" spans="1:65" s="2" customFormat="1" ht="16.5" customHeight="1">
      <c r="A104" s="38"/>
      <c r="B104" s="39"/>
      <c r="C104" s="253" t="s">
        <v>175</v>
      </c>
      <c r="D104" s="253" t="s">
        <v>400</v>
      </c>
      <c r="E104" s="254" t="s">
        <v>694</v>
      </c>
      <c r="F104" s="255" t="s">
        <v>695</v>
      </c>
      <c r="G104" s="256" t="s">
        <v>242</v>
      </c>
      <c r="H104" s="257">
        <v>10</v>
      </c>
      <c r="I104" s="258"/>
      <c r="J104" s="259"/>
      <c r="K104" s="260">
        <f>ROUND(P104*H104,2)</f>
        <v>0</v>
      </c>
      <c r="L104" s="255" t="s">
        <v>20</v>
      </c>
      <c r="M104" s="261"/>
      <c r="N104" s="262" t="s">
        <v>20</v>
      </c>
      <c r="O104" s="212" t="s">
        <v>45</v>
      </c>
      <c r="P104" s="213">
        <f>I104+J104</f>
        <v>0</v>
      </c>
      <c r="Q104" s="213">
        <f>ROUND(I104*H104,2)</f>
        <v>0</v>
      </c>
      <c r="R104" s="213">
        <f>ROUND(J104*H104,2)</f>
        <v>0</v>
      </c>
      <c r="S104" s="84"/>
      <c r="T104" s="214">
        <f>S104*H104</f>
        <v>0</v>
      </c>
      <c r="U104" s="214">
        <v>0</v>
      </c>
      <c r="V104" s="214">
        <f>U104*H104</f>
        <v>0</v>
      </c>
      <c r="W104" s="214">
        <v>0</v>
      </c>
      <c r="X104" s="215">
        <f>W104*H104</f>
        <v>0</v>
      </c>
      <c r="Y104" s="38"/>
      <c r="Z104" s="38"/>
      <c r="AA104" s="38"/>
      <c r="AB104" s="38"/>
      <c r="AC104" s="38"/>
      <c r="AD104" s="38"/>
      <c r="AE104" s="38"/>
      <c r="AR104" s="216" t="s">
        <v>175</v>
      </c>
      <c r="AT104" s="216" t="s">
        <v>400</v>
      </c>
      <c r="AU104" s="216" t="s">
        <v>86</v>
      </c>
      <c r="AY104" s="17" t="s">
        <v>133</v>
      </c>
      <c r="BE104" s="217">
        <f>IF(O104="základní",K104,0)</f>
        <v>0</v>
      </c>
      <c r="BF104" s="217">
        <f>IF(O104="snížená",K104,0)</f>
        <v>0</v>
      </c>
      <c r="BG104" s="217">
        <f>IF(O104="zákl. přenesená",K104,0)</f>
        <v>0</v>
      </c>
      <c r="BH104" s="217">
        <f>IF(O104="sníž. přenesená",K104,0)</f>
        <v>0</v>
      </c>
      <c r="BI104" s="217">
        <f>IF(O104="nulová",K104,0)</f>
        <v>0</v>
      </c>
      <c r="BJ104" s="17" t="s">
        <v>81</v>
      </c>
      <c r="BK104" s="217">
        <f>ROUND(P104*H104,2)</f>
        <v>0</v>
      </c>
      <c r="BL104" s="17" t="s">
        <v>153</v>
      </c>
      <c r="BM104" s="216" t="s">
        <v>696</v>
      </c>
    </row>
    <row r="105" spans="1:51" s="13" customFormat="1" ht="12">
      <c r="A105" s="13"/>
      <c r="B105" s="218"/>
      <c r="C105" s="219"/>
      <c r="D105" s="220" t="s">
        <v>143</v>
      </c>
      <c r="E105" s="221" t="s">
        <v>20</v>
      </c>
      <c r="F105" s="222" t="s">
        <v>687</v>
      </c>
      <c r="G105" s="219"/>
      <c r="H105" s="223">
        <v>10</v>
      </c>
      <c r="I105" s="224"/>
      <c r="J105" s="224"/>
      <c r="K105" s="219"/>
      <c r="L105" s="219"/>
      <c r="M105" s="225"/>
      <c r="N105" s="226"/>
      <c r="O105" s="227"/>
      <c r="P105" s="227"/>
      <c r="Q105" s="227"/>
      <c r="R105" s="227"/>
      <c r="S105" s="227"/>
      <c r="T105" s="227"/>
      <c r="U105" s="227"/>
      <c r="V105" s="227"/>
      <c r="W105" s="227"/>
      <c r="X105" s="228"/>
      <c r="Y105" s="13"/>
      <c r="Z105" s="13"/>
      <c r="AA105" s="13"/>
      <c r="AB105" s="13"/>
      <c r="AC105" s="13"/>
      <c r="AD105" s="13"/>
      <c r="AE105" s="13"/>
      <c r="AT105" s="229" t="s">
        <v>143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133</v>
      </c>
    </row>
    <row r="106" spans="1:65" s="2" customFormat="1" ht="16.5" customHeight="1">
      <c r="A106" s="38"/>
      <c r="B106" s="39"/>
      <c r="C106" s="253" t="s">
        <v>181</v>
      </c>
      <c r="D106" s="253" t="s">
        <v>400</v>
      </c>
      <c r="E106" s="254" t="s">
        <v>697</v>
      </c>
      <c r="F106" s="255" t="s">
        <v>698</v>
      </c>
      <c r="G106" s="256" t="s">
        <v>242</v>
      </c>
      <c r="H106" s="257">
        <v>7</v>
      </c>
      <c r="I106" s="258"/>
      <c r="J106" s="259"/>
      <c r="K106" s="260">
        <f>ROUND(P106*H106,2)</f>
        <v>0</v>
      </c>
      <c r="L106" s="255" t="s">
        <v>20</v>
      </c>
      <c r="M106" s="261"/>
      <c r="N106" s="262" t="s">
        <v>20</v>
      </c>
      <c r="O106" s="212" t="s">
        <v>45</v>
      </c>
      <c r="P106" s="213">
        <f>I106+J106</f>
        <v>0</v>
      </c>
      <c r="Q106" s="213">
        <f>ROUND(I106*H106,2)</f>
        <v>0</v>
      </c>
      <c r="R106" s="213">
        <f>ROUND(J106*H106,2)</f>
        <v>0</v>
      </c>
      <c r="S106" s="84"/>
      <c r="T106" s="214">
        <f>S106*H106</f>
        <v>0</v>
      </c>
      <c r="U106" s="214">
        <v>0</v>
      </c>
      <c r="V106" s="214">
        <f>U106*H106</f>
        <v>0</v>
      </c>
      <c r="W106" s="214">
        <v>0</v>
      </c>
      <c r="X106" s="215">
        <f>W106*H106</f>
        <v>0</v>
      </c>
      <c r="Y106" s="38"/>
      <c r="Z106" s="38"/>
      <c r="AA106" s="38"/>
      <c r="AB106" s="38"/>
      <c r="AC106" s="38"/>
      <c r="AD106" s="38"/>
      <c r="AE106" s="38"/>
      <c r="AR106" s="216" t="s">
        <v>175</v>
      </c>
      <c r="AT106" s="216" t="s">
        <v>400</v>
      </c>
      <c r="AU106" s="216" t="s">
        <v>86</v>
      </c>
      <c r="AY106" s="17" t="s">
        <v>133</v>
      </c>
      <c r="BE106" s="217">
        <f>IF(O106="základní",K106,0)</f>
        <v>0</v>
      </c>
      <c r="BF106" s="217">
        <f>IF(O106="snížená",K106,0)</f>
        <v>0</v>
      </c>
      <c r="BG106" s="217">
        <f>IF(O106="zákl. přenesená",K106,0)</f>
        <v>0</v>
      </c>
      <c r="BH106" s="217">
        <f>IF(O106="sníž. přenesená",K106,0)</f>
        <v>0</v>
      </c>
      <c r="BI106" s="217">
        <f>IF(O106="nulová",K106,0)</f>
        <v>0</v>
      </c>
      <c r="BJ106" s="17" t="s">
        <v>81</v>
      </c>
      <c r="BK106" s="217">
        <f>ROUND(P106*H106,2)</f>
        <v>0</v>
      </c>
      <c r="BL106" s="17" t="s">
        <v>153</v>
      </c>
      <c r="BM106" s="216" t="s">
        <v>699</v>
      </c>
    </row>
    <row r="107" spans="1:51" s="13" customFormat="1" ht="12">
      <c r="A107" s="13"/>
      <c r="B107" s="218"/>
      <c r="C107" s="219"/>
      <c r="D107" s="220" t="s">
        <v>143</v>
      </c>
      <c r="E107" s="221" t="s">
        <v>20</v>
      </c>
      <c r="F107" s="222" t="s">
        <v>700</v>
      </c>
      <c r="G107" s="219"/>
      <c r="H107" s="223">
        <v>7</v>
      </c>
      <c r="I107" s="224"/>
      <c r="J107" s="224"/>
      <c r="K107" s="219"/>
      <c r="L107" s="219"/>
      <c r="M107" s="225"/>
      <c r="N107" s="226"/>
      <c r="O107" s="227"/>
      <c r="P107" s="227"/>
      <c r="Q107" s="227"/>
      <c r="R107" s="227"/>
      <c r="S107" s="227"/>
      <c r="T107" s="227"/>
      <c r="U107" s="227"/>
      <c r="V107" s="227"/>
      <c r="W107" s="227"/>
      <c r="X107" s="228"/>
      <c r="Y107" s="13"/>
      <c r="Z107" s="13"/>
      <c r="AA107" s="13"/>
      <c r="AB107" s="13"/>
      <c r="AC107" s="13"/>
      <c r="AD107" s="13"/>
      <c r="AE107" s="13"/>
      <c r="AT107" s="229" t="s">
        <v>143</v>
      </c>
      <c r="AU107" s="229" t="s">
        <v>86</v>
      </c>
      <c r="AV107" s="13" t="s">
        <v>86</v>
      </c>
      <c r="AW107" s="13" t="s">
        <v>5</v>
      </c>
      <c r="AX107" s="13" t="s">
        <v>81</v>
      </c>
      <c r="AY107" s="229" t="s">
        <v>133</v>
      </c>
    </row>
    <row r="108" spans="1:65" s="2" customFormat="1" ht="21.75" customHeight="1">
      <c r="A108" s="38"/>
      <c r="B108" s="39"/>
      <c r="C108" s="253" t="s">
        <v>185</v>
      </c>
      <c r="D108" s="253" t="s">
        <v>400</v>
      </c>
      <c r="E108" s="254" t="s">
        <v>701</v>
      </c>
      <c r="F108" s="255" t="s">
        <v>702</v>
      </c>
      <c r="G108" s="256" t="s">
        <v>242</v>
      </c>
      <c r="H108" s="257">
        <v>40</v>
      </c>
      <c r="I108" s="258"/>
      <c r="J108" s="259"/>
      <c r="K108" s="260">
        <f>ROUND(P108*H108,2)</f>
        <v>0</v>
      </c>
      <c r="L108" s="255" t="s">
        <v>20</v>
      </c>
      <c r="M108" s="261"/>
      <c r="N108" s="262" t="s">
        <v>20</v>
      </c>
      <c r="O108" s="212" t="s">
        <v>45</v>
      </c>
      <c r="P108" s="213">
        <f>I108+J108</f>
        <v>0</v>
      </c>
      <c r="Q108" s="213">
        <f>ROUND(I108*H108,2)</f>
        <v>0</v>
      </c>
      <c r="R108" s="213">
        <f>ROUND(J108*H108,2)</f>
        <v>0</v>
      </c>
      <c r="S108" s="84"/>
      <c r="T108" s="214">
        <f>S108*H108</f>
        <v>0</v>
      </c>
      <c r="U108" s="214">
        <v>0</v>
      </c>
      <c r="V108" s="214">
        <f>U108*H108</f>
        <v>0</v>
      </c>
      <c r="W108" s="214">
        <v>0</v>
      </c>
      <c r="X108" s="215">
        <f>W108*H108</f>
        <v>0</v>
      </c>
      <c r="Y108" s="38"/>
      <c r="Z108" s="38"/>
      <c r="AA108" s="38"/>
      <c r="AB108" s="38"/>
      <c r="AC108" s="38"/>
      <c r="AD108" s="38"/>
      <c r="AE108" s="38"/>
      <c r="AR108" s="216" t="s">
        <v>175</v>
      </c>
      <c r="AT108" s="216" t="s">
        <v>400</v>
      </c>
      <c r="AU108" s="216" t="s">
        <v>86</v>
      </c>
      <c r="AY108" s="17" t="s">
        <v>133</v>
      </c>
      <c r="BE108" s="217">
        <f>IF(O108="základní",K108,0)</f>
        <v>0</v>
      </c>
      <c r="BF108" s="217">
        <f>IF(O108="snížená",K108,0)</f>
        <v>0</v>
      </c>
      <c r="BG108" s="217">
        <f>IF(O108="zákl. přenesená",K108,0)</f>
        <v>0</v>
      </c>
      <c r="BH108" s="217">
        <f>IF(O108="sníž. přenesená",K108,0)</f>
        <v>0</v>
      </c>
      <c r="BI108" s="217">
        <f>IF(O108="nulová",K108,0)</f>
        <v>0</v>
      </c>
      <c r="BJ108" s="17" t="s">
        <v>81</v>
      </c>
      <c r="BK108" s="217">
        <f>ROUND(P108*H108,2)</f>
        <v>0</v>
      </c>
      <c r="BL108" s="17" t="s">
        <v>153</v>
      </c>
      <c r="BM108" s="216" t="s">
        <v>703</v>
      </c>
    </row>
    <row r="109" spans="1:51" s="13" customFormat="1" ht="12">
      <c r="A109" s="13"/>
      <c r="B109" s="218"/>
      <c r="C109" s="219"/>
      <c r="D109" s="220" t="s">
        <v>143</v>
      </c>
      <c r="E109" s="221" t="s">
        <v>20</v>
      </c>
      <c r="F109" s="222" t="s">
        <v>704</v>
      </c>
      <c r="G109" s="219"/>
      <c r="H109" s="223">
        <v>40</v>
      </c>
      <c r="I109" s="224"/>
      <c r="J109" s="224"/>
      <c r="K109" s="219"/>
      <c r="L109" s="219"/>
      <c r="M109" s="225"/>
      <c r="N109" s="226"/>
      <c r="O109" s="227"/>
      <c r="P109" s="227"/>
      <c r="Q109" s="227"/>
      <c r="R109" s="227"/>
      <c r="S109" s="227"/>
      <c r="T109" s="227"/>
      <c r="U109" s="227"/>
      <c r="V109" s="227"/>
      <c r="W109" s="227"/>
      <c r="X109" s="228"/>
      <c r="Y109" s="13"/>
      <c r="Z109" s="13"/>
      <c r="AA109" s="13"/>
      <c r="AB109" s="13"/>
      <c r="AC109" s="13"/>
      <c r="AD109" s="13"/>
      <c r="AE109" s="13"/>
      <c r="AT109" s="229" t="s">
        <v>143</v>
      </c>
      <c r="AU109" s="229" t="s">
        <v>86</v>
      </c>
      <c r="AV109" s="13" t="s">
        <v>86</v>
      </c>
      <c r="AW109" s="13" t="s">
        <v>5</v>
      </c>
      <c r="AX109" s="13" t="s">
        <v>81</v>
      </c>
      <c r="AY109" s="229" t="s">
        <v>133</v>
      </c>
    </row>
    <row r="110" spans="1:65" s="2" customFormat="1" ht="21.75" customHeight="1">
      <c r="A110" s="38"/>
      <c r="B110" s="39"/>
      <c r="C110" s="253" t="s">
        <v>189</v>
      </c>
      <c r="D110" s="253" t="s">
        <v>400</v>
      </c>
      <c r="E110" s="254" t="s">
        <v>705</v>
      </c>
      <c r="F110" s="255" t="s">
        <v>706</v>
      </c>
      <c r="G110" s="256" t="s">
        <v>242</v>
      </c>
      <c r="H110" s="257">
        <v>40</v>
      </c>
      <c r="I110" s="258"/>
      <c r="J110" s="259"/>
      <c r="K110" s="260">
        <f>ROUND(P110*H110,2)</f>
        <v>0</v>
      </c>
      <c r="L110" s="255" t="s">
        <v>20</v>
      </c>
      <c r="M110" s="261"/>
      <c r="N110" s="262" t="s">
        <v>20</v>
      </c>
      <c r="O110" s="212" t="s">
        <v>45</v>
      </c>
      <c r="P110" s="213">
        <f>I110+J110</f>
        <v>0</v>
      </c>
      <c r="Q110" s="213">
        <f>ROUND(I110*H110,2)</f>
        <v>0</v>
      </c>
      <c r="R110" s="213">
        <f>ROUND(J110*H110,2)</f>
        <v>0</v>
      </c>
      <c r="S110" s="84"/>
      <c r="T110" s="214">
        <f>S110*H110</f>
        <v>0</v>
      </c>
      <c r="U110" s="214">
        <v>0</v>
      </c>
      <c r="V110" s="214">
        <f>U110*H110</f>
        <v>0</v>
      </c>
      <c r="W110" s="214">
        <v>0</v>
      </c>
      <c r="X110" s="215">
        <f>W110*H110</f>
        <v>0</v>
      </c>
      <c r="Y110" s="38"/>
      <c r="Z110" s="38"/>
      <c r="AA110" s="38"/>
      <c r="AB110" s="38"/>
      <c r="AC110" s="38"/>
      <c r="AD110" s="38"/>
      <c r="AE110" s="38"/>
      <c r="AR110" s="216" t="s">
        <v>175</v>
      </c>
      <c r="AT110" s="216" t="s">
        <v>400</v>
      </c>
      <c r="AU110" s="216" t="s">
        <v>86</v>
      </c>
      <c r="AY110" s="17" t="s">
        <v>133</v>
      </c>
      <c r="BE110" s="217">
        <f>IF(O110="základní",K110,0)</f>
        <v>0</v>
      </c>
      <c r="BF110" s="217">
        <f>IF(O110="snížená",K110,0)</f>
        <v>0</v>
      </c>
      <c r="BG110" s="217">
        <f>IF(O110="zákl. přenesená",K110,0)</f>
        <v>0</v>
      </c>
      <c r="BH110" s="217">
        <f>IF(O110="sníž. přenesená",K110,0)</f>
        <v>0</v>
      </c>
      <c r="BI110" s="217">
        <f>IF(O110="nulová",K110,0)</f>
        <v>0</v>
      </c>
      <c r="BJ110" s="17" t="s">
        <v>81</v>
      </c>
      <c r="BK110" s="217">
        <f>ROUND(P110*H110,2)</f>
        <v>0</v>
      </c>
      <c r="BL110" s="17" t="s">
        <v>153</v>
      </c>
      <c r="BM110" s="216" t="s">
        <v>707</v>
      </c>
    </row>
    <row r="111" spans="1:51" s="13" customFormat="1" ht="12">
      <c r="A111" s="13"/>
      <c r="B111" s="218"/>
      <c r="C111" s="219"/>
      <c r="D111" s="220" t="s">
        <v>143</v>
      </c>
      <c r="E111" s="221" t="s">
        <v>20</v>
      </c>
      <c r="F111" s="222" t="s">
        <v>704</v>
      </c>
      <c r="G111" s="219"/>
      <c r="H111" s="223">
        <v>40</v>
      </c>
      <c r="I111" s="224"/>
      <c r="J111" s="224"/>
      <c r="K111" s="219"/>
      <c r="L111" s="219"/>
      <c r="M111" s="225"/>
      <c r="N111" s="226"/>
      <c r="O111" s="227"/>
      <c r="P111" s="227"/>
      <c r="Q111" s="227"/>
      <c r="R111" s="227"/>
      <c r="S111" s="227"/>
      <c r="T111" s="227"/>
      <c r="U111" s="227"/>
      <c r="V111" s="227"/>
      <c r="W111" s="227"/>
      <c r="X111" s="228"/>
      <c r="Y111" s="13"/>
      <c r="Z111" s="13"/>
      <c r="AA111" s="13"/>
      <c r="AB111" s="13"/>
      <c r="AC111" s="13"/>
      <c r="AD111" s="13"/>
      <c r="AE111" s="13"/>
      <c r="AT111" s="229" t="s">
        <v>143</v>
      </c>
      <c r="AU111" s="229" t="s">
        <v>86</v>
      </c>
      <c r="AV111" s="13" t="s">
        <v>86</v>
      </c>
      <c r="AW111" s="13" t="s">
        <v>5</v>
      </c>
      <c r="AX111" s="13" t="s">
        <v>81</v>
      </c>
      <c r="AY111" s="229" t="s">
        <v>133</v>
      </c>
    </row>
    <row r="112" spans="1:65" s="2" customFormat="1" ht="21.75" customHeight="1">
      <c r="A112" s="38"/>
      <c r="B112" s="39"/>
      <c r="C112" s="253" t="s">
        <v>194</v>
      </c>
      <c r="D112" s="253" t="s">
        <v>400</v>
      </c>
      <c r="E112" s="254" t="s">
        <v>708</v>
      </c>
      <c r="F112" s="255" t="s">
        <v>709</v>
      </c>
      <c r="G112" s="256" t="s">
        <v>242</v>
      </c>
      <c r="H112" s="257">
        <v>40</v>
      </c>
      <c r="I112" s="258"/>
      <c r="J112" s="259"/>
      <c r="K112" s="260">
        <f>ROUND(P112*H112,2)</f>
        <v>0</v>
      </c>
      <c r="L112" s="255" t="s">
        <v>20</v>
      </c>
      <c r="M112" s="261"/>
      <c r="N112" s="262" t="s">
        <v>20</v>
      </c>
      <c r="O112" s="212" t="s">
        <v>45</v>
      </c>
      <c r="P112" s="213">
        <f>I112+J112</f>
        <v>0</v>
      </c>
      <c r="Q112" s="213">
        <f>ROUND(I112*H112,2)</f>
        <v>0</v>
      </c>
      <c r="R112" s="213">
        <f>ROUND(J112*H112,2)</f>
        <v>0</v>
      </c>
      <c r="S112" s="84"/>
      <c r="T112" s="214">
        <f>S112*H112</f>
        <v>0</v>
      </c>
      <c r="U112" s="214">
        <v>0</v>
      </c>
      <c r="V112" s="214">
        <f>U112*H112</f>
        <v>0</v>
      </c>
      <c r="W112" s="214">
        <v>0</v>
      </c>
      <c r="X112" s="215">
        <f>W112*H112</f>
        <v>0</v>
      </c>
      <c r="Y112" s="38"/>
      <c r="Z112" s="38"/>
      <c r="AA112" s="38"/>
      <c r="AB112" s="38"/>
      <c r="AC112" s="38"/>
      <c r="AD112" s="38"/>
      <c r="AE112" s="38"/>
      <c r="AR112" s="216" t="s">
        <v>175</v>
      </c>
      <c r="AT112" s="216" t="s">
        <v>400</v>
      </c>
      <c r="AU112" s="216" t="s">
        <v>86</v>
      </c>
      <c r="AY112" s="17" t="s">
        <v>133</v>
      </c>
      <c r="BE112" s="217">
        <f>IF(O112="základní",K112,0)</f>
        <v>0</v>
      </c>
      <c r="BF112" s="217">
        <f>IF(O112="snížená",K112,0)</f>
        <v>0</v>
      </c>
      <c r="BG112" s="217">
        <f>IF(O112="zákl. přenesená",K112,0)</f>
        <v>0</v>
      </c>
      <c r="BH112" s="217">
        <f>IF(O112="sníž. přenesená",K112,0)</f>
        <v>0</v>
      </c>
      <c r="BI112" s="217">
        <f>IF(O112="nulová",K112,0)</f>
        <v>0</v>
      </c>
      <c r="BJ112" s="17" t="s">
        <v>81</v>
      </c>
      <c r="BK112" s="217">
        <f>ROUND(P112*H112,2)</f>
        <v>0</v>
      </c>
      <c r="BL112" s="17" t="s">
        <v>153</v>
      </c>
      <c r="BM112" s="216" t="s">
        <v>710</v>
      </c>
    </row>
    <row r="113" spans="1:51" s="13" customFormat="1" ht="12">
      <c r="A113" s="13"/>
      <c r="B113" s="218"/>
      <c r="C113" s="219"/>
      <c r="D113" s="220" t="s">
        <v>143</v>
      </c>
      <c r="E113" s="221" t="s">
        <v>20</v>
      </c>
      <c r="F113" s="222" t="s">
        <v>704</v>
      </c>
      <c r="G113" s="219"/>
      <c r="H113" s="223">
        <v>40</v>
      </c>
      <c r="I113" s="224"/>
      <c r="J113" s="224"/>
      <c r="K113" s="219"/>
      <c r="L113" s="219"/>
      <c r="M113" s="225"/>
      <c r="N113" s="226"/>
      <c r="O113" s="227"/>
      <c r="P113" s="227"/>
      <c r="Q113" s="227"/>
      <c r="R113" s="227"/>
      <c r="S113" s="227"/>
      <c r="T113" s="227"/>
      <c r="U113" s="227"/>
      <c r="V113" s="227"/>
      <c r="W113" s="227"/>
      <c r="X113" s="228"/>
      <c r="Y113" s="13"/>
      <c r="Z113" s="13"/>
      <c r="AA113" s="13"/>
      <c r="AB113" s="13"/>
      <c r="AC113" s="13"/>
      <c r="AD113" s="13"/>
      <c r="AE113" s="13"/>
      <c r="AT113" s="229" t="s">
        <v>143</v>
      </c>
      <c r="AU113" s="229" t="s">
        <v>86</v>
      </c>
      <c r="AV113" s="13" t="s">
        <v>86</v>
      </c>
      <c r="AW113" s="13" t="s">
        <v>5</v>
      </c>
      <c r="AX113" s="13" t="s">
        <v>81</v>
      </c>
      <c r="AY113" s="229" t="s">
        <v>133</v>
      </c>
    </row>
    <row r="114" spans="1:65" s="2" customFormat="1" ht="21.75" customHeight="1">
      <c r="A114" s="38"/>
      <c r="B114" s="39"/>
      <c r="C114" s="253" t="s">
        <v>201</v>
      </c>
      <c r="D114" s="253" t="s">
        <v>400</v>
      </c>
      <c r="E114" s="254" t="s">
        <v>711</v>
      </c>
      <c r="F114" s="255" t="s">
        <v>712</v>
      </c>
      <c r="G114" s="256" t="s">
        <v>242</v>
      </c>
      <c r="H114" s="257">
        <v>40</v>
      </c>
      <c r="I114" s="258"/>
      <c r="J114" s="259"/>
      <c r="K114" s="260">
        <f>ROUND(P114*H114,2)</f>
        <v>0</v>
      </c>
      <c r="L114" s="255" t="s">
        <v>20</v>
      </c>
      <c r="M114" s="261"/>
      <c r="N114" s="262" t="s">
        <v>20</v>
      </c>
      <c r="O114" s="212" t="s">
        <v>45</v>
      </c>
      <c r="P114" s="213">
        <f>I114+J114</f>
        <v>0</v>
      </c>
      <c r="Q114" s="213">
        <f>ROUND(I114*H114,2)</f>
        <v>0</v>
      </c>
      <c r="R114" s="213">
        <f>ROUND(J114*H114,2)</f>
        <v>0</v>
      </c>
      <c r="S114" s="84"/>
      <c r="T114" s="214">
        <f>S114*H114</f>
        <v>0</v>
      </c>
      <c r="U114" s="214">
        <v>0</v>
      </c>
      <c r="V114" s="214">
        <f>U114*H114</f>
        <v>0</v>
      </c>
      <c r="W114" s="214">
        <v>0</v>
      </c>
      <c r="X114" s="215">
        <f>W114*H114</f>
        <v>0</v>
      </c>
      <c r="Y114" s="38"/>
      <c r="Z114" s="38"/>
      <c r="AA114" s="38"/>
      <c r="AB114" s="38"/>
      <c r="AC114" s="38"/>
      <c r="AD114" s="38"/>
      <c r="AE114" s="38"/>
      <c r="AR114" s="216" t="s">
        <v>175</v>
      </c>
      <c r="AT114" s="216" t="s">
        <v>400</v>
      </c>
      <c r="AU114" s="216" t="s">
        <v>86</v>
      </c>
      <c r="AY114" s="17" t="s">
        <v>133</v>
      </c>
      <c r="BE114" s="217">
        <f>IF(O114="základní",K114,0)</f>
        <v>0</v>
      </c>
      <c r="BF114" s="217">
        <f>IF(O114="snížená",K114,0)</f>
        <v>0</v>
      </c>
      <c r="BG114" s="217">
        <f>IF(O114="zákl. přenesená",K114,0)</f>
        <v>0</v>
      </c>
      <c r="BH114" s="217">
        <f>IF(O114="sníž. přenesená",K114,0)</f>
        <v>0</v>
      </c>
      <c r="BI114" s="217">
        <f>IF(O114="nulová",K114,0)</f>
        <v>0</v>
      </c>
      <c r="BJ114" s="17" t="s">
        <v>81</v>
      </c>
      <c r="BK114" s="217">
        <f>ROUND(P114*H114,2)</f>
        <v>0</v>
      </c>
      <c r="BL114" s="17" t="s">
        <v>153</v>
      </c>
      <c r="BM114" s="216" t="s">
        <v>713</v>
      </c>
    </row>
    <row r="115" spans="1:51" s="13" customFormat="1" ht="12">
      <c r="A115" s="13"/>
      <c r="B115" s="218"/>
      <c r="C115" s="219"/>
      <c r="D115" s="220" t="s">
        <v>143</v>
      </c>
      <c r="E115" s="221" t="s">
        <v>20</v>
      </c>
      <c r="F115" s="222" t="s">
        <v>704</v>
      </c>
      <c r="G115" s="219"/>
      <c r="H115" s="223">
        <v>40</v>
      </c>
      <c r="I115" s="224"/>
      <c r="J115" s="224"/>
      <c r="K115" s="219"/>
      <c r="L115" s="219"/>
      <c r="M115" s="225"/>
      <c r="N115" s="226"/>
      <c r="O115" s="227"/>
      <c r="P115" s="227"/>
      <c r="Q115" s="227"/>
      <c r="R115" s="227"/>
      <c r="S115" s="227"/>
      <c r="T115" s="227"/>
      <c r="U115" s="227"/>
      <c r="V115" s="227"/>
      <c r="W115" s="227"/>
      <c r="X115" s="228"/>
      <c r="Y115" s="13"/>
      <c r="Z115" s="13"/>
      <c r="AA115" s="13"/>
      <c r="AB115" s="13"/>
      <c r="AC115" s="13"/>
      <c r="AD115" s="13"/>
      <c r="AE115" s="13"/>
      <c r="AT115" s="229" t="s">
        <v>143</v>
      </c>
      <c r="AU115" s="229" t="s">
        <v>86</v>
      </c>
      <c r="AV115" s="13" t="s">
        <v>86</v>
      </c>
      <c r="AW115" s="13" t="s">
        <v>5</v>
      </c>
      <c r="AX115" s="13" t="s">
        <v>81</v>
      </c>
      <c r="AY115" s="229" t="s">
        <v>133</v>
      </c>
    </row>
    <row r="116" spans="1:65" s="2" customFormat="1" ht="16.5" customHeight="1">
      <c r="A116" s="38"/>
      <c r="B116" s="39"/>
      <c r="C116" s="253" t="s">
        <v>215</v>
      </c>
      <c r="D116" s="253" t="s">
        <v>400</v>
      </c>
      <c r="E116" s="254" t="s">
        <v>714</v>
      </c>
      <c r="F116" s="255" t="s">
        <v>715</v>
      </c>
      <c r="G116" s="256" t="s">
        <v>242</v>
      </c>
      <c r="H116" s="257">
        <v>40</v>
      </c>
      <c r="I116" s="258"/>
      <c r="J116" s="259"/>
      <c r="K116" s="260">
        <f>ROUND(P116*H116,2)</f>
        <v>0</v>
      </c>
      <c r="L116" s="255" t="s">
        <v>20</v>
      </c>
      <c r="M116" s="261"/>
      <c r="N116" s="262" t="s">
        <v>20</v>
      </c>
      <c r="O116" s="212" t="s">
        <v>45</v>
      </c>
      <c r="P116" s="213">
        <f>I116+J116</f>
        <v>0</v>
      </c>
      <c r="Q116" s="213">
        <f>ROUND(I116*H116,2)</f>
        <v>0</v>
      </c>
      <c r="R116" s="213">
        <f>ROUND(J116*H116,2)</f>
        <v>0</v>
      </c>
      <c r="S116" s="84"/>
      <c r="T116" s="214">
        <f>S116*H116</f>
        <v>0</v>
      </c>
      <c r="U116" s="214">
        <v>0</v>
      </c>
      <c r="V116" s="214">
        <f>U116*H116</f>
        <v>0</v>
      </c>
      <c r="W116" s="214">
        <v>0</v>
      </c>
      <c r="X116" s="215">
        <f>W116*H116</f>
        <v>0</v>
      </c>
      <c r="Y116" s="38"/>
      <c r="Z116" s="38"/>
      <c r="AA116" s="38"/>
      <c r="AB116" s="38"/>
      <c r="AC116" s="38"/>
      <c r="AD116" s="38"/>
      <c r="AE116" s="38"/>
      <c r="AR116" s="216" t="s">
        <v>175</v>
      </c>
      <c r="AT116" s="216" t="s">
        <v>400</v>
      </c>
      <c r="AU116" s="216" t="s">
        <v>86</v>
      </c>
      <c r="AY116" s="17" t="s">
        <v>133</v>
      </c>
      <c r="BE116" s="217">
        <f>IF(O116="základní",K116,0)</f>
        <v>0</v>
      </c>
      <c r="BF116" s="217">
        <f>IF(O116="snížená",K116,0)</f>
        <v>0</v>
      </c>
      <c r="BG116" s="217">
        <f>IF(O116="zákl. přenesená",K116,0)</f>
        <v>0</v>
      </c>
      <c r="BH116" s="217">
        <f>IF(O116="sníž. přenesená",K116,0)</f>
        <v>0</v>
      </c>
      <c r="BI116" s="217">
        <f>IF(O116="nulová",K116,0)</f>
        <v>0</v>
      </c>
      <c r="BJ116" s="17" t="s">
        <v>81</v>
      </c>
      <c r="BK116" s="217">
        <f>ROUND(P116*H116,2)</f>
        <v>0</v>
      </c>
      <c r="BL116" s="17" t="s">
        <v>153</v>
      </c>
      <c r="BM116" s="216" t="s">
        <v>716</v>
      </c>
    </row>
    <row r="117" spans="1:51" s="13" customFormat="1" ht="12">
      <c r="A117" s="13"/>
      <c r="B117" s="218"/>
      <c r="C117" s="219"/>
      <c r="D117" s="220" t="s">
        <v>143</v>
      </c>
      <c r="E117" s="221" t="s">
        <v>20</v>
      </c>
      <c r="F117" s="222" t="s">
        <v>704</v>
      </c>
      <c r="G117" s="219"/>
      <c r="H117" s="223">
        <v>40</v>
      </c>
      <c r="I117" s="224"/>
      <c r="J117" s="224"/>
      <c r="K117" s="219"/>
      <c r="L117" s="219"/>
      <c r="M117" s="225"/>
      <c r="N117" s="226"/>
      <c r="O117" s="227"/>
      <c r="P117" s="227"/>
      <c r="Q117" s="227"/>
      <c r="R117" s="227"/>
      <c r="S117" s="227"/>
      <c r="T117" s="227"/>
      <c r="U117" s="227"/>
      <c r="V117" s="227"/>
      <c r="W117" s="227"/>
      <c r="X117" s="228"/>
      <c r="Y117" s="13"/>
      <c r="Z117" s="13"/>
      <c r="AA117" s="13"/>
      <c r="AB117" s="13"/>
      <c r="AC117" s="13"/>
      <c r="AD117" s="13"/>
      <c r="AE117" s="13"/>
      <c r="AT117" s="229" t="s">
        <v>143</v>
      </c>
      <c r="AU117" s="229" t="s">
        <v>86</v>
      </c>
      <c r="AV117" s="13" t="s">
        <v>86</v>
      </c>
      <c r="AW117" s="13" t="s">
        <v>5</v>
      </c>
      <c r="AX117" s="13" t="s">
        <v>81</v>
      </c>
      <c r="AY117" s="229" t="s">
        <v>133</v>
      </c>
    </row>
    <row r="118" spans="1:65" s="2" customFormat="1" ht="16.5" customHeight="1">
      <c r="A118" s="38"/>
      <c r="B118" s="39"/>
      <c r="C118" s="253" t="s">
        <v>9</v>
      </c>
      <c r="D118" s="253" t="s">
        <v>400</v>
      </c>
      <c r="E118" s="254" t="s">
        <v>717</v>
      </c>
      <c r="F118" s="255" t="s">
        <v>718</v>
      </c>
      <c r="G118" s="256" t="s">
        <v>242</v>
      </c>
      <c r="H118" s="257">
        <v>40</v>
      </c>
      <c r="I118" s="258"/>
      <c r="J118" s="259"/>
      <c r="K118" s="260">
        <f>ROUND(P118*H118,2)</f>
        <v>0</v>
      </c>
      <c r="L118" s="255" t="s">
        <v>20</v>
      </c>
      <c r="M118" s="261"/>
      <c r="N118" s="262" t="s">
        <v>20</v>
      </c>
      <c r="O118" s="212" t="s">
        <v>45</v>
      </c>
      <c r="P118" s="213">
        <f>I118+J118</f>
        <v>0</v>
      </c>
      <c r="Q118" s="213">
        <f>ROUND(I118*H118,2)</f>
        <v>0</v>
      </c>
      <c r="R118" s="213">
        <f>ROUND(J118*H118,2)</f>
        <v>0</v>
      </c>
      <c r="S118" s="84"/>
      <c r="T118" s="214">
        <f>S118*H118</f>
        <v>0</v>
      </c>
      <c r="U118" s="214">
        <v>0</v>
      </c>
      <c r="V118" s="214">
        <f>U118*H118</f>
        <v>0</v>
      </c>
      <c r="W118" s="214">
        <v>0</v>
      </c>
      <c r="X118" s="215">
        <f>W118*H118</f>
        <v>0</v>
      </c>
      <c r="Y118" s="38"/>
      <c r="Z118" s="38"/>
      <c r="AA118" s="38"/>
      <c r="AB118" s="38"/>
      <c r="AC118" s="38"/>
      <c r="AD118" s="38"/>
      <c r="AE118" s="38"/>
      <c r="AR118" s="216" t="s">
        <v>175</v>
      </c>
      <c r="AT118" s="216" t="s">
        <v>400</v>
      </c>
      <c r="AU118" s="216" t="s">
        <v>86</v>
      </c>
      <c r="AY118" s="17" t="s">
        <v>133</v>
      </c>
      <c r="BE118" s="217">
        <f>IF(O118="základní",K118,0)</f>
        <v>0</v>
      </c>
      <c r="BF118" s="217">
        <f>IF(O118="snížená",K118,0)</f>
        <v>0</v>
      </c>
      <c r="BG118" s="217">
        <f>IF(O118="zákl. přenesená",K118,0)</f>
        <v>0</v>
      </c>
      <c r="BH118" s="217">
        <f>IF(O118="sníž. přenesená",K118,0)</f>
        <v>0</v>
      </c>
      <c r="BI118" s="217">
        <f>IF(O118="nulová",K118,0)</f>
        <v>0</v>
      </c>
      <c r="BJ118" s="17" t="s">
        <v>81</v>
      </c>
      <c r="BK118" s="217">
        <f>ROUND(P118*H118,2)</f>
        <v>0</v>
      </c>
      <c r="BL118" s="17" t="s">
        <v>153</v>
      </c>
      <c r="BM118" s="216" t="s">
        <v>719</v>
      </c>
    </row>
    <row r="119" spans="1:51" s="13" customFormat="1" ht="12">
      <c r="A119" s="13"/>
      <c r="B119" s="218"/>
      <c r="C119" s="219"/>
      <c r="D119" s="220" t="s">
        <v>143</v>
      </c>
      <c r="E119" s="221" t="s">
        <v>20</v>
      </c>
      <c r="F119" s="222" t="s">
        <v>704</v>
      </c>
      <c r="G119" s="219"/>
      <c r="H119" s="223">
        <v>40</v>
      </c>
      <c r="I119" s="224"/>
      <c r="J119" s="224"/>
      <c r="K119" s="219"/>
      <c r="L119" s="219"/>
      <c r="M119" s="225"/>
      <c r="N119" s="226"/>
      <c r="O119" s="227"/>
      <c r="P119" s="227"/>
      <c r="Q119" s="227"/>
      <c r="R119" s="227"/>
      <c r="S119" s="227"/>
      <c r="T119" s="227"/>
      <c r="U119" s="227"/>
      <c r="V119" s="227"/>
      <c r="W119" s="227"/>
      <c r="X119" s="228"/>
      <c r="Y119" s="13"/>
      <c r="Z119" s="13"/>
      <c r="AA119" s="13"/>
      <c r="AB119" s="13"/>
      <c r="AC119" s="13"/>
      <c r="AD119" s="13"/>
      <c r="AE119" s="13"/>
      <c r="AT119" s="229" t="s">
        <v>143</v>
      </c>
      <c r="AU119" s="229" t="s">
        <v>86</v>
      </c>
      <c r="AV119" s="13" t="s">
        <v>86</v>
      </c>
      <c r="AW119" s="13" t="s">
        <v>5</v>
      </c>
      <c r="AX119" s="13" t="s">
        <v>81</v>
      </c>
      <c r="AY119" s="229" t="s">
        <v>133</v>
      </c>
    </row>
    <row r="120" spans="1:65" s="2" customFormat="1" ht="12">
      <c r="A120" s="38"/>
      <c r="B120" s="39"/>
      <c r="C120" s="204" t="s">
        <v>211</v>
      </c>
      <c r="D120" s="204" t="s">
        <v>136</v>
      </c>
      <c r="E120" s="205" t="s">
        <v>720</v>
      </c>
      <c r="F120" s="206" t="s">
        <v>721</v>
      </c>
      <c r="G120" s="207" t="s">
        <v>242</v>
      </c>
      <c r="H120" s="208">
        <v>47</v>
      </c>
      <c r="I120" s="209"/>
      <c r="J120" s="209"/>
      <c r="K120" s="210">
        <f>ROUND(P120*H120,2)</f>
        <v>0</v>
      </c>
      <c r="L120" s="206" t="s">
        <v>243</v>
      </c>
      <c r="M120" s="44"/>
      <c r="N120" s="211" t="s">
        <v>20</v>
      </c>
      <c r="O120" s="212" t="s">
        <v>45</v>
      </c>
      <c r="P120" s="213">
        <f>I120+J120</f>
        <v>0</v>
      </c>
      <c r="Q120" s="213">
        <f>ROUND(I120*H120,2)</f>
        <v>0</v>
      </c>
      <c r="R120" s="213">
        <f>ROUND(J120*H120,2)</f>
        <v>0</v>
      </c>
      <c r="S120" s="84"/>
      <c r="T120" s="214">
        <f>S120*H120</f>
        <v>0</v>
      </c>
      <c r="U120" s="214">
        <v>5.8E-05</v>
      </c>
      <c r="V120" s="214">
        <f>U120*H120</f>
        <v>0.002726</v>
      </c>
      <c r="W120" s="214">
        <v>0</v>
      </c>
      <c r="X120" s="215">
        <f>W120*H120</f>
        <v>0</v>
      </c>
      <c r="Y120" s="38"/>
      <c r="Z120" s="38"/>
      <c r="AA120" s="38"/>
      <c r="AB120" s="38"/>
      <c r="AC120" s="38"/>
      <c r="AD120" s="38"/>
      <c r="AE120" s="38"/>
      <c r="AR120" s="216" t="s">
        <v>153</v>
      </c>
      <c r="AT120" s="216" t="s">
        <v>136</v>
      </c>
      <c r="AU120" s="216" t="s">
        <v>86</v>
      </c>
      <c r="AY120" s="17" t="s">
        <v>133</v>
      </c>
      <c r="BE120" s="217">
        <f>IF(O120="základní",K120,0)</f>
        <v>0</v>
      </c>
      <c r="BF120" s="217">
        <f>IF(O120="snížená",K120,0)</f>
        <v>0</v>
      </c>
      <c r="BG120" s="217">
        <f>IF(O120="zákl. přenesená",K120,0)</f>
        <v>0</v>
      </c>
      <c r="BH120" s="217">
        <f>IF(O120="sníž. přenesená",K120,0)</f>
        <v>0</v>
      </c>
      <c r="BI120" s="217">
        <f>IF(O120="nulová",K120,0)</f>
        <v>0</v>
      </c>
      <c r="BJ120" s="17" t="s">
        <v>81</v>
      </c>
      <c r="BK120" s="217">
        <f>ROUND(P120*H120,2)</f>
        <v>0</v>
      </c>
      <c r="BL120" s="17" t="s">
        <v>153</v>
      </c>
      <c r="BM120" s="216" t="s">
        <v>722</v>
      </c>
    </row>
    <row r="121" spans="1:47" s="2" customFormat="1" ht="12">
      <c r="A121" s="38"/>
      <c r="B121" s="39"/>
      <c r="C121" s="40"/>
      <c r="D121" s="230" t="s">
        <v>169</v>
      </c>
      <c r="E121" s="40"/>
      <c r="F121" s="231" t="s">
        <v>723</v>
      </c>
      <c r="G121" s="40"/>
      <c r="H121" s="40"/>
      <c r="I121" s="232"/>
      <c r="J121" s="232"/>
      <c r="K121" s="40"/>
      <c r="L121" s="40"/>
      <c r="M121" s="44"/>
      <c r="N121" s="233"/>
      <c r="O121" s="234"/>
      <c r="P121" s="84"/>
      <c r="Q121" s="84"/>
      <c r="R121" s="84"/>
      <c r="S121" s="84"/>
      <c r="T121" s="84"/>
      <c r="U121" s="84"/>
      <c r="V121" s="84"/>
      <c r="W121" s="84"/>
      <c r="X121" s="85"/>
      <c r="Y121" s="38"/>
      <c r="Z121" s="38"/>
      <c r="AA121" s="38"/>
      <c r="AB121" s="38"/>
      <c r="AC121" s="38"/>
      <c r="AD121" s="38"/>
      <c r="AE121" s="38"/>
      <c r="AT121" s="17" t="s">
        <v>169</v>
      </c>
      <c r="AU121" s="17" t="s">
        <v>86</v>
      </c>
    </row>
    <row r="122" spans="1:51" s="13" customFormat="1" ht="12">
      <c r="A122" s="13"/>
      <c r="B122" s="218"/>
      <c r="C122" s="219"/>
      <c r="D122" s="220" t="s">
        <v>143</v>
      </c>
      <c r="E122" s="221" t="s">
        <v>20</v>
      </c>
      <c r="F122" s="222" t="s">
        <v>675</v>
      </c>
      <c r="G122" s="219"/>
      <c r="H122" s="223">
        <v>47</v>
      </c>
      <c r="I122" s="224"/>
      <c r="J122" s="224"/>
      <c r="K122" s="219"/>
      <c r="L122" s="219"/>
      <c r="M122" s="225"/>
      <c r="N122" s="226"/>
      <c r="O122" s="227"/>
      <c r="P122" s="227"/>
      <c r="Q122" s="227"/>
      <c r="R122" s="227"/>
      <c r="S122" s="227"/>
      <c r="T122" s="227"/>
      <c r="U122" s="227"/>
      <c r="V122" s="227"/>
      <c r="W122" s="227"/>
      <c r="X122" s="228"/>
      <c r="Y122" s="13"/>
      <c r="Z122" s="13"/>
      <c r="AA122" s="13"/>
      <c r="AB122" s="13"/>
      <c r="AC122" s="13"/>
      <c r="AD122" s="13"/>
      <c r="AE122" s="13"/>
      <c r="AT122" s="229" t="s">
        <v>143</v>
      </c>
      <c r="AU122" s="229" t="s">
        <v>86</v>
      </c>
      <c r="AV122" s="13" t="s">
        <v>86</v>
      </c>
      <c r="AW122" s="13" t="s">
        <v>5</v>
      </c>
      <c r="AX122" s="13" t="s">
        <v>81</v>
      </c>
      <c r="AY122" s="229" t="s">
        <v>133</v>
      </c>
    </row>
    <row r="123" spans="1:65" s="2" customFormat="1" ht="24.15" customHeight="1">
      <c r="A123" s="38"/>
      <c r="B123" s="39"/>
      <c r="C123" s="253" t="s">
        <v>221</v>
      </c>
      <c r="D123" s="253" t="s">
        <v>400</v>
      </c>
      <c r="E123" s="254" t="s">
        <v>724</v>
      </c>
      <c r="F123" s="255" t="s">
        <v>725</v>
      </c>
      <c r="G123" s="256" t="s">
        <v>296</v>
      </c>
      <c r="H123" s="257">
        <v>2.47</v>
      </c>
      <c r="I123" s="258"/>
      <c r="J123" s="259"/>
      <c r="K123" s="260">
        <f>ROUND(P123*H123,2)</f>
        <v>0</v>
      </c>
      <c r="L123" s="255" t="s">
        <v>243</v>
      </c>
      <c r="M123" s="261"/>
      <c r="N123" s="262" t="s">
        <v>20</v>
      </c>
      <c r="O123" s="212" t="s">
        <v>45</v>
      </c>
      <c r="P123" s="213">
        <f>I123+J123</f>
        <v>0</v>
      </c>
      <c r="Q123" s="213">
        <f>ROUND(I123*H123,2)</f>
        <v>0</v>
      </c>
      <c r="R123" s="213">
        <f>ROUND(J123*H123,2)</f>
        <v>0</v>
      </c>
      <c r="S123" s="84"/>
      <c r="T123" s="214">
        <f>S123*H123</f>
        <v>0</v>
      </c>
      <c r="U123" s="214">
        <v>0.65</v>
      </c>
      <c r="V123" s="214">
        <f>U123*H123</f>
        <v>1.6055000000000001</v>
      </c>
      <c r="W123" s="214">
        <v>0</v>
      </c>
      <c r="X123" s="215">
        <f>W123*H123</f>
        <v>0</v>
      </c>
      <c r="Y123" s="38"/>
      <c r="Z123" s="38"/>
      <c r="AA123" s="38"/>
      <c r="AB123" s="38"/>
      <c r="AC123" s="38"/>
      <c r="AD123" s="38"/>
      <c r="AE123" s="38"/>
      <c r="AR123" s="216" t="s">
        <v>175</v>
      </c>
      <c r="AT123" s="216" t="s">
        <v>400</v>
      </c>
      <c r="AU123" s="216" t="s">
        <v>86</v>
      </c>
      <c r="AY123" s="17" t="s">
        <v>133</v>
      </c>
      <c r="BE123" s="217">
        <f>IF(O123="základní",K123,0)</f>
        <v>0</v>
      </c>
      <c r="BF123" s="217">
        <f>IF(O123="snížená",K123,0)</f>
        <v>0</v>
      </c>
      <c r="BG123" s="217">
        <f>IF(O123="zákl. přenesená",K123,0)</f>
        <v>0</v>
      </c>
      <c r="BH123" s="217">
        <f>IF(O123="sníž. přenesená",K123,0)</f>
        <v>0</v>
      </c>
      <c r="BI123" s="217">
        <f>IF(O123="nulová",K123,0)</f>
        <v>0</v>
      </c>
      <c r="BJ123" s="17" t="s">
        <v>81</v>
      </c>
      <c r="BK123" s="217">
        <f>ROUND(P123*H123,2)</f>
        <v>0</v>
      </c>
      <c r="BL123" s="17" t="s">
        <v>153</v>
      </c>
      <c r="BM123" s="216" t="s">
        <v>726</v>
      </c>
    </row>
    <row r="124" spans="1:51" s="13" customFormat="1" ht="12">
      <c r="A124" s="13"/>
      <c r="B124" s="218"/>
      <c r="C124" s="219"/>
      <c r="D124" s="220" t="s">
        <v>143</v>
      </c>
      <c r="E124" s="221" t="s">
        <v>20</v>
      </c>
      <c r="F124" s="222" t="s">
        <v>727</v>
      </c>
      <c r="G124" s="219"/>
      <c r="H124" s="223">
        <v>2.47</v>
      </c>
      <c r="I124" s="224"/>
      <c r="J124" s="224"/>
      <c r="K124" s="219"/>
      <c r="L124" s="219"/>
      <c r="M124" s="225"/>
      <c r="N124" s="226"/>
      <c r="O124" s="227"/>
      <c r="P124" s="227"/>
      <c r="Q124" s="227"/>
      <c r="R124" s="227"/>
      <c r="S124" s="227"/>
      <c r="T124" s="227"/>
      <c r="U124" s="227"/>
      <c r="V124" s="227"/>
      <c r="W124" s="227"/>
      <c r="X124" s="228"/>
      <c r="Y124" s="13"/>
      <c r="Z124" s="13"/>
      <c r="AA124" s="13"/>
      <c r="AB124" s="13"/>
      <c r="AC124" s="13"/>
      <c r="AD124" s="13"/>
      <c r="AE124" s="13"/>
      <c r="AT124" s="229" t="s">
        <v>143</v>
      </c>
      <c r="AU124" s="229" t="s">
        <v>86</v>
      </c>
      <c r="AV124" s="13" t="s">
        <v>86</v>
      </c>
      <c r="AW124" s="13" t="s">
        <v>5</v>
      </c>
      <c r="AX124" s="13" t="s">
        <v>81</v>
      </c>
      <c r="AY124" s="229" t="s">
        <v>133</v>
      </c>
    </row>
    <row r="125" spans="1:65" s="2" customFormat="1" ht="33" customHeight="1">
      <c r="A125" s="38"/>
      <c r="B125" s="39"/>
      <c r="C125" s="204" t="s">
        <v>327</v>
      </c>
      <c r="D125" s="204" t="s">
        <v>136</v>
      </c>
      <c r="E125" s="205" t="s">
        <v>728</v>
      </c>
      <c r="F125" s="206" t="s">
        <v>729</v>
      </c>
      <c r="G125" s="207" t="s">
        <v>242</v>
      </c>
      <c r="H125" s="208">
        <v>47</v>
      </c>
      <c r="I125" s="209"/>
      <c r="J125" s="209"/>
      <c r="K125" s="210">
        <f>ROUND(P125*H125,2)</f>
        <v>0</v>
      </c>
      <c r="L125" s="206" t="s">
        <v>243</v>
      </c>
      <c r="M125" s="44"/>
      <c r="N125" s="211" t="s">
        <v>20</v>
      </c>
      <c r="O125" s="212" t="s">
        <v>45</v>
      </c>
      <c r="P125" s="213">
        <f>I125+J125</f>
        <v>0</v>
      </c>
      <c r="Q125" s="213">
        <f>ROUND(I125*H125,2)</f>
        <v>0</v>
      </c>
      <c r="R125" s="213">
        <f>ROUND(J125*H125,2)</f>
        <v>0</v>
      </c>
      <c r="S125" s="84"/>
      <c r="T125" s="214">
        <f>S125*H125</f>
        <v>0</v>
      </c>
      <c r="U125" s="214">
        <v>0</v>
      </c>
      <c r="V125" s="214">
        <f>U125*H125</f>
        <v>0</v>
      </c>
      <c r="W125" s="214">
        <v>0</v>
      </c>
      <c r="X125" s="215">
        <f>W125*H125</f>
        <v>0</v>
      </c>
      <c r="Y125" s="38"/>
      <c r="Z125" s="38"/>
      <c r="AA125" s="38"/>
      <c r="AB125" s="38"/>
      <c r="AC125" s="38"/>
      <c r="AD125" s="38"/>
      <c r="AE125" s="38"/>
      <c r="AR125" s="216" t="s">
        <v>153</v>
      </c>
      <c r="AT125" s="216" t="s">
        <v>136</v>
      </c>
      <c r="AU125" s="216" t="s">
        <v>86</v>
      </c>
      <c r="AY125" s="17" t="s">
        <v>133</v>
      </c>
      <c r="BE125" s="217">
        <f>IF(O125="základní",K125,0)</f>
        <v>0</v>
      </c>
      <c r="BF125" s="217">
        <f>IF(O125="snížená",K125,0)</f>
        <v>0</v>
      </c>
      <c r="BG125" s="217">
        <f>IF(O125="zákl. přenesená",K125,0)</f>
        <v>0</v>
      </c>
      <c r="BH125" s="217">
        <f>IF(O125="sníž. přenesená",K125,0)</f>
        <v>0</v>
      </c>
      <c r="BI125" s="217">
        <f>IF(O125="nulová",K125,0)</f>
        <v>0</v>
      </c>
      <c r="BJ125" s="17" t="s">
        <v>81</v>
      </c>
      <c r="BK125" s="217">
        <f>ROUND(P125*H125,2)</f>
        <v>0</v>
      </c>
      <c r="BL125" s="17" t="s">
        <v>153</v>
      </c>
      <c r="BM125" s="216" t="s">
        <v>730</v>
      </c>
    </row>
    <row r="126" spans="1:47" s="2" customFormat="1" ht="12">
      <c r="A126" s="38"/>
      <c r="B126" s="39"/>
      <c r="C126" s="40"/>
      <c r="D126" s="230" t="s">
        <v>169</v>
      </c>
      <c r="E126" s="40"/>
      <c r="F126" s="231" t="s">
        <v>731</v>
      </c>
      <c r="G126" s="40"/>
      <c r="H126" s="40"/>
      <c r="I126" s="232"/>
      <c r="J126" s="232"/>
      <c r="K126" s="40"/>
      <c r="L126" s="40"/>
      <c r="M126" s="44"/>
      <c r="N126" s="233"/>
      <c r="O126" s="234"/>
      <c r="P126" s="84"/>
      <c r="Q126" s="84"/>
      <c r="R126" s="84"/>
      <c r="S126" s="84"/>
      <c r="T126" s="84"/>
      <c r="U126" s="84"/>
      <c r="V126" s="84"/>
      <c r="W126" s="84"/>
      <c r="X126" s="85"/>
      <c r="Y126" s="38"/>
      <c r="Z126" s="38"/>
      <c r="AA126" s="38"/>
      <c r="AB126" s="38"/>
      <c r="AC126" s="38"/>
      <c r="AD126" s="38"/>
      <c r="AE126" s="38"/>
      <c r="AT126" s="17" t="s">
        <v>169</v>
      </c>
      <c r="AU126" s="17" t="s">
        <v>86</v>
      </c>
    </row>
    <row r="127" spans="1:51" s="13" customFormat="1" ht="12">
      <c r="A127" s="13"/>
      <c r="B127" s="218"/>
      <c r="C127" s="219"/>
      <c r="D127" s="220" t="s">
        <v>143</v>
      </c>
      <c r="E127" s="221" t="s">
        <v>20</v>
      </c>
      <c r="F127" s="222" t="s">
        <v>675</v>
      </c>
      <c r="G127" s="219"/>
      <c r="H127" s="223">
        <v>47</v>
      </c>
      <c r="I127" s="224"/>
      <c r="J127" s="224"/>
      <c r="K127" s="219"/>
      <c r="L127" s="219"/>
      <c r="M127" s="225"/>
      <c r="N127" s="226"/>
      <c r="O127" s="227"/>
      <c r="P127" s="227"/>
      <c r="Q127" s="227"/>
      <c r="R127" s="227"/>
      <c r="S127" s="227"/>
      <c r="T127" s="227"/>
      <c r="U127" s="227"/>
      <c r="V127" s="227"/>
      <c r="W127" s="227"/>
      <c r="X127" s="228"/>
      <c r="Y127" s="13"/>
      <c r="Z127" s="13"/>
      <c r="AA127" s="13"/>
      <c r="AB127" s="13"/>
      <c r="AC127" s="13"/>
      <c r="AD127" s="13"/>
      <c r="AE127" s="13"/>
      <c r="AT127" s="229" t="s">
        <v>143</v>
      </c>
      <c r="AU127" s="229" t="s">
        <v>86</v>
      </c>
      <c r="AV127" s="13" t="s">
        <v>86</v>
      </c>
      <c r="AW127" s="13" t="s">
        <v>5</v>
      </c>
      <c r="AX127" s="13" t="s">
        <v>81</v>
      </c>
      <c r="AY127" s="229" t="s">
        <v>133</v>
      </c>
    </row>
    <row r="128" spans="1:65" s="2" customFormat="1" ht="33" customHeight="1">
      <c r="A128" s="38"/>
      <c r="B128" s="39"/>
      <c r="C128" s="204" t="s">
        <v>334</v>
      </c>
      <c r="D128" s="204" t="s">
        <v>136</v>
      </c>
      <c r="E128" s="205" t="s">
        <v>732</v>
      </c>
      <c r="F128" s="206" t="s">
        <v>733</v>
      </c>
      <c r="G128" s="207" t="s">
        <v>242</v>
      </c>
      <c r="H128" s="208">
        <v>47</v>
      </c>
      <c r="I128" s="209"/>
      <c r="J128" s="209"/>
      <c r="K128" s="210">
        <f>ROUND(P128*H128,2)</f>
        <v>0</v>
      </c>
      <c r="L128" s="206" t="s">
        <v>243</v>
      </c>
      <c r="M128" s="44"/>
      <c r="N128" s="211" t="s">
        <v>20</v>
      </c>
      <c r="O128" s="212" t="s">
        <v>45</v>
      </c>
      <c r="P128" s="213">
        <f>I128+J128</f>
        <v>0</v>
      </c>
      <c r="Q128" s="213">
        <f>ROUND(I128*H128,2)</f>
        <v>0</v>
      </c>
      <c r="R128" s="213">
        <f>ROUND(J128*H128,2)</f>
        <v>0</v>
      </c>
      <c r="S128" s="84"/>
      <c r="T128" s="214">
        <f>S128*H128</f>
        <v>0</v>
      </c>
      <c r="U128" s="214">
        <v>0.0020824</v>
      </c>
      <c r="V128" s="214">
        <f>U128*H128</f>
        <v>0.0978728</v>
      </c>
      <c r="W128" s="214">
        <v>0</v>
      </c>
      <c r="X128" s="215">
        <f>W128*H128</f>
        <v>0</v>
      </c>
      <c r="Y128" s="38"/>
      <c r="Z128" s="38"/>
      <c r="AA128" s="38"/>
      <c r="AB128" s="38"/>
      <c r="AC128" s="38"/>
      <c r="AD128" s="38"/>
      <c r="AE128" s="38"/>
      <c r="AR128" s="216" t="s">
        <v>153</v>
      </c>
      <c r="AT128" s="216" t="s">
        <v>136</v>
      </c>
      <c r="AU128" s="216" t="s">
        <v>86</v>
      </c>
      <c r="AY128" s="17" t="s">
        <v>133</v>
      </c>
      <c r="BE128" s="217">
        <f>IF(O128="základní",K128,0)</f>
        <v>0</v>
      </c>
      <c r="BF128" s="217">
        <f>IF(O128="snížená",K128,0)</f>
        <v>0</v>
      </c>
      <c r="BG128" s="217">
        <f>IF(O128="zákl. přenesená",K128,0)</f>
        <v>0</v>
      </c>
      <c r="BH128" s="217">
        <f>IF(O128="sníž. přenesená",K128,0)</f>
        <v>0</v>
      </c>
      <c r="BI128" s="217">
        <f>IF(O128="nulová",K128,0)</f>
        <v>0</v>
      </c>
      <c r="BJ128" s="17" t="s">
        <v>81</v>
      </c>
      <c r="BK128" s="217">
        <f>ROUND(P128*H128,2)</f>
        <v>0</v>
      </c>
      <c r="BL128" s="17" t="s">
        <v>153</v>
      </c>
      <c r="BM128" s="216" t="s">
        <v>734</v>
      </c>
    </row>
    <row r="129" spans="1:47" s="2" customFormat="1" ht="12">
      <c r="A129" s="38"/>
      <c r="B129" s="39"/>
      <c r="C129" s="40"/>
      <c r="D129" s="230" t="s">
        <v>169</v>
      </c>
      <c r="E129" s="40"/>
      <c r="F129" s="231" t="s">
        <v>735</v>
      </c>
      <c r="G129" s="40"/>
      <c r="H129" s="40"/>
      <c r="I129" s="232"/>
      <c r="J129" s="232"/>
      <c r="K129" s="40"/>
      <c r="L129" s="40"/>
      <c r="M129" s="44"/>
      <c r="N129" s="233"/>
      <c r="O129" s="234"/>
      <c r="P129" s="84"/>
      <c r="Q129" s="84"/>
      <c r="R129" s="84"/>
      <c r="S129" s="84"/>
      <c r="T129" s="84"/>
      <c r="U129" s="84"/>
      <c r="V129" s="84"/>
      <c r="W129" s="84"/>
      <c r="X129" s="85"/>
      <c r="Y129" s="38"/>
      <c r="Z129" s="38"/>
      <c r="AA129" s="38"/>
      <c r="AB129" s="38"/>
      <c r="AC129" s="38"/>
      <c r="AD129" s="38"/>
      <c r="AE129" s="38"/>
      <c r="AT129" s="17" t="s">
        <v>169</v>
      </c>
      <c r="AU129" s="17" t="s">
        <v>86</v>
      </c>
    </row>
    <row r="130" spans="1:51" s="13" customFormat="1" ht="12">
      <c r="A130" s="13"/>
      <c r="B130" s="218"/>
      <c r="C130" s="219"/>
      <c r="D130" s="220" t="s">
        <v>143</v>
      </c>
      <c r="E130" s="221" t="s">
        <v>20</v>
      </c>
      <c r="F130" s="222" t="s">
        <v>675</v>
      </c>
      <c r="G130" s="219"/>
      <c r="H130" s="223">
        <v>47</v>
      </c>
      <c r="I130" s="224"/>
      <c r="J130" s="224"/>
      <c r="K130" s="219"/>
      <c r="L130" s="219"/>
      <c r="M130" s="225"/>
      <c r="N130" s="226"/>
      <c r="O130" s="227"/>
      <c r="P130" s="227"/>
      <c r="Q130" s="227"/>
      <c r="R130" s="227"/>
      <c r="S130" s="227"/>
      <c r="T130" s="227"/>
      <c r="U130" s="227"/>
      <c r="V130" s="227"/>
      <c r="W130" s="227"/>
      <c r="X130" s="228"/>
      <c r="Y130" s="13"/>
      <c r="Z130" s="13"/>
      <c r="AA130" s="13"/>
      <c r="AB130" s="13"/>
      <c r="AC130" s="13"/>
      <c r="AD130" s="13"/>
      <c r="AE130" s="13"/>
      <c r="AT130" s="229" t="s">
        <v>143</v>
      </c>
      <c r="AU130" s="229" t="s">
        <v>86</v>
      </c>
      <c r="AV130" s="13" t="s">
        <v>86</v>
      </c>
      <c r="AW130" s="13" t="s">
        <v>5</v>
      </c>
      <c r="AX130" s="13" t="s">
        <v>81</v>
      </c>
      <c r="AY130" s="229" t="s">
        <v>133</v>
      </c>
    </row>
    <row r="131" spans="1:65" s="2" customFormat="1" ht="24.15" customHeight="1">
      <c r="A131" s="38"/>
      <c r="B131" s="39"/>
      <c r="C131" s="204" t="s">
        <v>340</v>
      </c>
      <c r="D131" s="204" t="s">
        <v>136</v>
      </c>
      <c r="E131" s="205" t="s">
        <v>736</v>
      </c>
      <c r="F131" s="206" t="s">
        <v>737</v>
      </c>
      <c r="G131" s="207" t="s">
        <v>276</v>
      </c>
      <c r="H131" s="208">
        <v>287</v>
      </c>
      <c r="I131" s="209"/>
      <c r="J131" s="209"/>
      <c r="K131" s="210">
        <f>ROUND(P131*H131,2)</f>
        <v>0</v>
      </c>
      <c r="L131" s="206" t="s">
        <v>243</v>
      </c>
      <c r="M131" s="44"/>
      <c r="N131" s="211" t="s">
        <v>20</v>
      </c>
      <c r="O131" s="212" t="s">
        <v>45</v>
      </c>
      <c r="P131" s="213">
        <f>I131+J131</f>
        <v>0</v>
      </c>
      <c r="Q131" s="213">
        <f>ROUND(I131*H131,2)</f>
        <v>0</v>
      </c>
      <c r="R131" s="213">
        <f>ROUND(J131*H131,2)</f>
        <v>0</v>
      </c>
      <c r="S131" s="84"/>
      <c r="T131" s="214">
        <f>S131*H131</f>
        <v>0</v>
      </c>
      <c r="U131" s="214">
        <v>0</v>
      </c>
      <c r="V131" s="214">
        <f>U131*H131</f>
        <v>0</v>
      </c>
      <c r="W131" s="214">
        <v>0</v>
      </c>
      <c r="X131" s="215">
        <f>W131*H131</f>
        <v>0</v>
      </c>
      <c r="Y131" s="38"/>
      <c r="Z131" s="38"/>
      <c r="AA131" s="38"/>
      <c r="AB131" s="38"/>
      <c r="AC131" s="38"/>
      <c r="AD131" s="38"/>
      <c r="AE131" s="38"/>
      <c r="AR131" s="216" t="s">
        <v>153</v>
      </c>
      <c r="AT131" s="216" t="s">
        <v>136</v>
      </c>
      <c r="AU131" s="216" t="s">
        <v>86</v>
      </c>
      <c r="AY131" s="17" t="s">
        <v>133</v>
      </c>
      <c r="BE131" s="217">
        <f>IF(O131="základní",K131,0)</f>
        <v>0</v>
      </c>
      <c r="BF131" s="217">
        <f>IF(O131="snížená",K131,0)</f>
        <v>0</v>
      </c>
      <c r="BG131" s="217">
        <f>IF(O131="zákl. přenesená",K131,0)</f>
        <v>0</v>
      </c>
      <c r="BH131" s="217">
        <f>IF(O131="sníž. přenesená",K131,0)</f>
        <v>0</v>
      </c>
      <c r="BI131" s="217">
        <f>IF(O131="nulová",K131,0)</f>
        <v>0</v>
      </c>
      <c r="BJ131" s="17" t="s">
        <v>81</v>
      </c>
      <c r="BK131" s="217">
        <f>ROUND(P131*H131,2)</f>
        <v>0</v>
      </c>
      <c r="BL131" s="17" t="s">
        <v>153</v>
      </c>
      <c r="BM131" s="216" t="s">
        <v>738</v>
      </c>
    </row>
    <row r="132" spans="1:47" s="2" customFormat="1" ht="12">
      <c r="A132" s="38"/>
      <c r="B132" s="39"/>
      <c r="C132" s="40"/>
      <c r="D132" s="230" t="s">
        <v>169</v>
      </c>
      <c r="E132" s="40"/>
      <c r="F132" s="231" t="s">
        <v>739</v>
      </c>
      <c r="G132" s="40"/>
      <c r="H132" s="40"/>
      <c r="I132" s="232"/>
      <c r="J132" s="232"/>
      <c r="K132" s="40"/>
      <c r="L132" s="40"/>
      <c r="M132" s="44"/>
      <c r="N132" s="233"/>
      <c r="O132" s="234"/>
      <c r="P132" s="84"/>
      <c r="Q132" s="84"/>
      <c r="R132" s="84"/>
      <c r="S132" s="84"/>
      <c r="T132" s="84"/>
      <c r="U132" s="84"/>
      <c r="V132" s="84"/>
      <c r="W132" s="84"/>
      <c r="X132" s="85"/>
      <c r="Y132" s="38"/>
      <c r="Z132" s="38"/>
      <c r="AA132" s="38"/>
      <c r="AB132" s="38"/>
      <c r="AC132" s="38"/>
      <c r="AD132" s="38"/>
      <c r="AE132" s="38"/>
      <c r="AT132" s="17" t="s">
        <v>169</v>
      </c>
      <c r="AU132" s="17" t="s">
        <v>86</v>
      </c>
    </row>
    <row r="133" spans="1:51" s="13" customFormat="1" ht="12">
      <c r="A133" s="13"/>
      <c r="B133" s="218"/>
      <c r="C133" s="219"/>
      <c r="D133" s="220" t="s">
        <v>143</v>
      </c>
      <c r="E133" s="221" t="s">
        <v>20</v>
      </c>
      <c r="F133" s="222" t="s">
        <v>740</v>
      </c>
      <c r="G133" s="219"/>
      <c r="H133" s="223">
        <v>287</v>
      </c>
      <c r="I133" s="224"/>
      <c r="J133" s="224"/>
      <c r="K133" s="219"/>
      <c r="L133" s="219"/>
      <c r="M133" s="225"/>
      <c r="N133" s="226"/>
      <c r="O133" s="227"/>
      <c r="P133" s="227"/>
      <c r="Q133" s="227"/>
      <c r="R133" s="227"/>
      <c r="S133" s="227"/>
      <c r="T133" s="227"/>
      <c r="U133" s="227"/>
      <c r="V133" s="227"/>
      <c r="W133" s="227"/>
      <c r="X133" s="228"/>
      <c r="Y133" s="13"/>
      <c r="Z133" s="13"/>
      <c r="AA133" s="13"/>
      <c r="AB133" s="13"/>
      <c r="AC133" s="13"/>
      <c r="AD133" s="13"/>
      <c r="AE133" s="13"/>
      <c r="AT133" s="229" t="s">
        <v>143</v>
      </c>
      <c r="AU133" s="229" t="s">
        <v>86</v>
      </c>
      <c r="AV133" s="13" t="s">
        <v>86</v>
      </c>
      <c r="AW133" s="13" t="s">
        <v>5</v>
      </c>
      <c r="AX133" s="13" t="s">
        <v>81</v>
      </c>
      <c r="AY133" s="229" t="s">
        <v>133</v>
      </c>
    </row>
    <row r="134" spans="1:65" s="2" customFormat="1" ht="24.15" customHeight="1">
      <c r="A134" s="38"/>
      <c r="B134" s="39"/>
      <c r="C134" s="253" t="s">
        <v>8</v>
      </c>
      <c r="D134" s="253" t="s">
        <v>400</v>
      </c>
      <c r="E134" s="254" t="s">
        <v>741</v>
      </c>
      <c r="F134" s="255" t="s">
        <v>742</v>
      </c>
      <c r="G134" s="256" t="s">
        <v>296</v>
      </c>
      <c r="H134" s="257">
        <v>28.7</v>
      </c>
      <c r="I134" s="258"/>
      <c r="J134" s="259"/>
      <c r="K134" s="260">
        <f>ROUND(P134*H134,2)</f>
        <v>0</v>
      </c>
      <c r="L134" s="255" t="s">
        <v>243</v>
      </c>
      <c r="M134" s="261"/>
      <c r="N134" s="262" t="s">
        <v>20</v>
      </c>
      <c r="O134" s="212" t="s">
        <v>45</v>
      </c>
      <c r="P134" s="213">
        <f>I134+J134</f>
        <v>0</v>
      </c>
      <c r="Q134" s="213">
        <f>ROUND(I134*H134,2)</f>
        <v>0</v>
      </c>
      <c r="R134" s="213">
        <f>ROUND(J134*H134,2)</f>
        <v>0</v>
      </c>
      <c r="S134" s="84"/>
      <c r="T134" s="214">
        <f>S134*H134</f>
        <v>0</v>
      </c>
      <c r="U134" s="214">
        <v>0.2</v>
      </c>
      <c r="V134" s="214">
        <f>U134*H134</f>
        <v>5.74</v>
      </c>
      <c r="W134" s="214">
        <v>0</v>
      </c>
      <c r="X134" s="215">
        <f>W134*H134</f>
        <v>0</v>
      </c>
      <c r="Y134" s="38"/>
      <c r="Z134" s="38"/>
      <c r="AA134" s="38"/>
      <c r="AB134" s="38"/>
      <c r="AC134" s="38"/>
      <c r="AD134" s="38"/>
      <c r="AE134" s="38"/>
      <c r="AR134" s="216" t="s">
        <v>175</v>
      </c>
      <c r="AT134" s="216" t="s">
        <v>400</v>
      </c>
      <c r="AU134" s="216" t="s">
        <v>86</v>
      </c>
      <c r="AY134" s="17" t="s">
        <v>133</v>
      </c>
      <c r="BE134" s="217">
        <f>IF(O134="základní",K134,0)</f>
        <v>0</v>
      </c>
      <c r="BF134" s="217">
        <f>IF(O134="snížená",K134,0)</f>
        <v>0</v>
      </c>
      <c r="BG134" s="217">
        <f>IF(O134="zákl. přenesená",K134,0)</f>
        <v>0</v>
      </c>
      <c r="BH134" s="217">
        <f>IF(O134="sníž. přenesená",K134,0)</f>
        <v>0</v>
      </c>
      <c r="BI134" s="217">
        <f>IF(O134="nulová",K134,0)</f>
        <v>0</v>
      </c>
      <c r="BJ134" s="17" t="s">
        <v>81</v>
      </c>
      <c r="BK134" s="217">
        <f>ROUND(P134*H134,2)</f>
        <v>0</v>
      </c>
      <c r="BL134" s="17" t="s">
        <v>153</v>
      </c>
      <c r="BM134" s="216" t="s">
        <v>743</v>
      </c>
    </row>
    <row r="135" spans="1:51" s="13" customFormat="1" ht="12">
      <c r="A135" s="13"/>
      <c r="B135" s="218"/>
      <c r="C135" s="219"/>
      <c r="D135" s="220" t="s">
        <v>143</v>
      </c>
      <c r="E135" s="221" t="s">
        <v>20</v>
      </c>
      <c r="F135" s="222" t="s">
        <v>744</v>
      </c>
      <c r="G135" s="219"/>
      <c r="H135" s="223">
        <v>28.7</v>
      </c>
      <c r="I135" s="224"/>
      <c r="J135" s="224"/>
      <c r="K135" s="219"/>
      <c r="L135" s="219"/>
      <c r="M135" s="225"/>
      <c r="N135" s="226"/>
      <c r="O135" s="227"/>
      <c r="P135" s="227"/>
      <c r="Q135" s="227"/>
      <c r="R135" s="227"/>
      <c r="S135" s="227"/>
      <c r="T135" s="227"/>
      <c r="U135" s="227"/>
      <c r="V135" s="227"/>
      <c r="W135" s="227"/>
      <c r="X135" s="228"/>
      <c r="Y135" s="13"/>
      <c r="Z135" s="13"/>
      <c r="AA135" s="13"/>
      <c r="AB135" s="13"/>
      <c r="AC135" s="13"/>
      <c r="AD135" s="13"/>
      <c r="AE135" s="13"/>
      <c r="AT135" s="229" t="s">
        <v>143</v>
      </c>
      <c r="AU135" s="229" t="s">
        <v>86</v>
      </c>
      <c r="AV135" s="13" t="s">
        <v>86</v>
      </c>
      <c r="AW135" s="13" t="s">
        <v>5</v>
      </c>
      <c r="AX135" s="13" t="s">
        <v>81</v>
      </c>
      <c r="AY135" s="229" t="s">
        <v>133</v>
      </c>
    </row>
    <row r="136" spans="1:65" s="2" customFormat="1" ht="12">
      <c r="A136" s="38"/>
      <c r="B136" s="39"/>
      <c r="C136" s="204" t="s">
        <v>351</v>
      </c>
      <c r="D136" s="204" t="s">
        <v>136</v>
      </c>
      <c r="E136" s="205" t="s">
        <v>745</v>
      </c>
      <c r="F136" s="206" t="s">
        <v>746</v>
      </c>
      <c r="G136" s="207" t="s">
        <v>296</v>
      </c>
      <c r="H136" s="208">
        <v>8.35</v>
      </c>
      <c r="I136" s="209"/>
      <c r="J136" s="209"/>
      <c r="K136" s="210">
        <f>ROUND(P136*H136,2)</f>
        <v>0</v>
      </c>
      <c r="L136" s="206" t="s">
        <v>243</v>
      </c>
      <c r="M136" s="44"/>
      <c r="N136" s="211" t="s">
        <v>20</v>
      </c>
      <c r="O136" s="212" t="s">
        <v>45</v>
      </c>
      <c r="P136" s="213">
        <f>I136+J136</f>
        <v>0</v>
      </c>
      <c r="Q136" s="213">
        <f>ROUND(I136*H136,2)</f>
        <v>0</v>
      </c>
      <c r="R136" s="213">
        <f>ROUND(J136*H136,2)</f>
        <v>0</v>
      </c>
      <c r="S136" s="84"/>
      <c r="T136" s="214">
        <f>S136*H136</f>
        <v>0</v>
      </c>
      <c r="U136" s="214">
        <v>0</v>
      </c>
      <c r="V136" s="214">
        <f>U136*H136</f>
        <v>0</v>
      </c>
      <c r="W136" s="214">
        <v>0</v>
      </c>
      <c r="X136" s="215">
        <f>W136*H136</f>
        <v>0</v>
      </c>
      <c r="Y136" s="38"/>
      <c r="Z136" s="38"/>
      <c r="AA136" s="38"/>
      <c r="AB136" s="38"/>
      <c r="AC136" s="38"/>
      <c r="AD136" s="38"/>
      <c r="AE136" s="38"/>
      <c r="AR136" s="216" t="s">
        <v>153</v>
      </c>
      <c r="AT136" s="216" t="s">
        <v>136</v>
      </c>
      <c r="AU136" s="216" t="s">
        <v>86</v>
      </c>
      <c r="AY136" s="17" t="s">
        <v>133</v>
      </c>
      <c r="BE136" s="217">
        <f>IF(O136="základní",K136,0)</f>
        <v>0</v>
      </c>
      <c r="BF136" s="217">
        <f>IF(O136="snížená",K136,0)</f>
        <v>0</v>
      </c>
      <c r="BG136" s="217">
        <f>IF(O136="zákl. přenesená",K136,0)</f>
        <v>0</v>
      </c>
      <c r="BH136" s="217">
        <f>IF(O136="sníž. přenesená",K136,0)</f>
        <v>0</v>
      </c>
      <c r="BI136" s="217">
        <f>IF(O136="nulová",K136,0)</f>
        <v>0</v>
      </c>
      <c r="BJ136" s="17" t="s">
        <v>81</v>
      </c>
      <c r="BK136" s="217">
        <f>ROUND(P136*H136,2)</f>
        <v>0</v>
      </c>
      <c r="BL136" s="17" t="s">
        <v>153</v>
      </c>
      <c r="BM136" s="216" t="s">
        <v>747</v>
      </c>
    </row>
    <row r="137" spans="1:47" s="2" customFormat="1" ht="12">
      <c r="A137" s="38"/>
      <c r="B137" s="39"/>
      <c r="C137" s="40"/>
      <c r="D137" s="230" t="s">
        <v>169</v>
      </c>
      <c r="E137" s="40"/>
      <c r="F137" s="231" t="s">
        <v>748</v>
      </c>
      <c r="G137" s="40"/>
      <c r="H137" s="40"/>
      <c r="I137" s="232"/>
      <c r="J137" s="232"/>
      <c r="K137" s="40"/>
      <c r="L137" s="40"/>
      <c r="M137" s="44"/>
      <c r="N137" s="233"/>
      <c r="O137" s="234"/>
      <c r="P137" s="84"/>
      <c r="Q137" s="84"/>
      <c r="R137" s="84"/>
      <c r="S137" s="84"/>
      <c r="T137" s="84"/>
      <c r="U137" s="84"/>
      <c r="V137" s="84"/>
      <c r="W137" s="84"/>
      <c r="X137" s="85"/>
      <c r="Y137" s="38"/>
      <c r="Z137" s="38"/>
      <c r="AA137" s="38"/>
      <c r="AB137" s="38"/>
      <c r="AC137" s="38"/>
      <c r="AD137" s="38"/>
      <c r="AE137" s="38"/>
      <c r="AT137" s="17" t="s">
        <v>169</v>
      </c>
      <c r="AU137" s="17" t="s">
        <v>86</v>
      </c>
    </row>
    <row r="138" spans="1:51" s="13" customFormat="1" ht="12">
      <c r="A138" s="13"/>
      <c r="B138" s="218"/>
      <c r="C138" s="219"/>
      <c r="D138" s="220" t="s">
        <v>143</v>
      </c>
      <c r="E138" s="221" t="s">
        <v>20</v>
      </c>
      <c r="F138" s="222" t="s">
        <v>749</v>
      </c>
      <c r="G138" s="219"/>
      <c r="H138" s="223">
        <v>8.35</v>
      </c>
      <c r="I138" s="224"/>
      <c r="J138" s="224"/>
      <c r="K138" s="219"/>
      <c r="L138" s="219"/>
      <c r="M138" s="225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29" t="s">
        <v>143</v>
      </c>
      <c r="AU138" s="229" t="s">
        <v>86</v>
      </c>
      <c r="AV138" s="13" t="s">
        <v>86</v>
      </c>
      <c r="AW138" s="13" t="s">
        <v>5</v>
      </c>
      <c r="AX138" s="13" t="s">
        <v>81</v>
      </c>
      <c r="AY138" s="229" t="s">
        <v>133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44"/>
      <c r="N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82:L138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83101113"/>
    <hyperlink ref="F90" r:id="rId2" display="https://podminky.urs.cz/item/CS_URS_2021_02/183101114"/>
    <hyperlink ref="F93" r:id="rId3" display="https://podminky.urs.cz/item/CS_URS_2021_02/184102110"/>
    <hyperlink ref="F96" r:id="rId4" display="https://podminky.urs.cz/item/CS_URS_2021_02/184102112"/>
    <hyperlink ref="F121" r:id="rId5" display="https://podminky.urs.cz/item/CS_URS_2021_02/184215123"/>
    <hyperlink ref="F126" r:id="rId6" display="https://podminky.urs.cz/item/CS_URS_2021_02/184215412"/>
    <hyperlink ref="F129" r:id="rId7" display="https://podminky.urs.cz/item/CS_URS_2021_02/184813121"/>
    <hyperlink ref="F132" r:id="rId8" display="https://podminky.urs.cz/item/CS_URS_2021_02/184911421"/>
    <hyperlink ref="F137" r:id="rId9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226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4" t="s">
        <v>750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ROUND((SUM(BE83:BE105)),2)</f>
        <v>0</v>
      </c>
      <c r="G35" s="38"/>
      <c r="H35" s="38"/>
      <c r="I35" s="147">
        <v>0.21</v>
      </c>
      <c r="J35" s="38"/>
      <c r="K35" s="142">
        <f>ROUND(((SUM(BE83:BE105))*I35),2)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ROUND((SUM(BF83:BF105)),2)</f>
        <v>0</v>
      </c>
      <c r="G36" s="38"/>
      <c r="H36" s="38"/>
      <c r="I36" s="147">
        <v>0.15</v>
      </c>
      <c r="J36" s="38"/>
      <c r="K36" s="142">
        <f>ROUND(((SUM(BF83:BF105))*I36),2)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ROUND((SUM(BG83:BG105)),2)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ROUND((SUM(BH83:BH105)),2)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ROUND((SUM(BI83:BI105)),2)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226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30" customHeight="1">
      <c r="A52" s="38"/>
      <c r="B52" s="39"/>
      <c r="C52" s="40"/>
      <c r="D52" s="40"/>
      <c r="E52" s="69" t="str">
        <f>E9</f>
        <v>SO 101_01 - 005.03 - Výsadba C5 - Následná péče - 1. rok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228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229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113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226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>SO 101_01 - 005.03 - Výsadba C5 - Následná péče - 1. rok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114</v>
      </c>
      <c r="D82" s="178" t="s">
        <v>59</v>
      </c>
      <c r="E82" s="178" t="s">
        <v>55</v>
      </c>
      <c r="F82" s="178" t="s">
        <v>56</v>
      </c>
      <c r="G82" s="178" t="s">
        <v>115</v>
      </c>
      <c r="H82" s="178" t="s">
        <v>116</v>
      </c>
      <c r="I82" s="178" t="s">
        <v>117</v>
      </c>
      <c r="J82" s="178" t="s">
        <v>118</v>
      </c>
      <c r="K82" s="178" t="s">
        <v>106</v>
      </c>
      <c r="L82" s="179" t="s">
        <v>119</v>
      </c>
      <c r="M82" s="180"/>
      <c r="N82" s="92" t="s">
        <v>20</v>
      </c>
      <c r="O82" s="93" t="s">
        <v>44</v>
      </c>
      <c r="P82" s="93" t="s">
        <v>120</v>
      </c>
      <c r="Q82" s="93" t="s">
        <v>121</v>
      </c>
      <c r="R82" s="93" t="s">
        <v>122</v>
      </c>
      <c r="S82" s="93" t="s">
        <v>123</v>
      </c>
      <c r="T82" s="93" t="s">
        <v>124</v>
      </c>
      <c r="U82" s="93" t="s">
        <v>125</v>
      </c>
      <c r="V82" s="93" t="s">
        <v>126</v>
      </c>
      <c r="W82" s="93" t="s">
        <v>127</v>
      </c>
      <c r="X82" s="94" t="s">
        <v>128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129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0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237</v>
      </c>
      <c r="F84" s="190" t="s">
        <v>238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0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133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239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SUM(Q86:Q105)</f>
        <v>0</v>
      </c>
      <c r="R85" s="196">
        <f>SUM(R86:R105)</f>
        <v>0</v>
      </c>
      <c r="S85" s="195"/>
      <c r="T85" s="197">
        <f>SUM(T86:T105)</f>
        <v>0</v>
      </c>
      <c r="U85" s="195"/>
      <c r="V85" s="197">
        <f>SUM(V86:V105)</f>
        <v>0</v>
      </c>
      <c r="W85" s="195"/>
      <c r="X85" s="198">
        <f>SUM(X86:X105)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133</v>
      </c>
      <c r="BK85" s="201">
        <f>SUM(BK86:BK105)</f>
        <v>0</v>
      </c>
    </row>
    <row r="86" spans="1:65" s="2" customFormat="1" ht="33" customHeight="1">
      <c r="A86" s="38"/>
      <c r="B86" s="39"/>
      <c r="C86" s="204" t="s">
        <v>81</v>
      </c>
      <c r="D86" s="204" t="s">
        <v>136</v>
      </c>
      <c r="E86" s="205" t="s">
        <v>751</v>
      </c>
      <c r="F86" s="206" t="s">
        <v>752</v>
      </c>
      <c r="G86" s="207" t="s">
        <v>276</v>
      </c>
      <c r="H86" s="208">
        <v>9504</v>
      </c>
      <c r="I86" s="209"/>
      <c r="J86" s="209"/>
      <c r="K86" s="210">
        <f>ROUND(P86*H86,2)</f>
        <v>0</v>
      </c>
      <c r="L86" s="206" t="s">
        <v>243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153</v>
      </c>
      <c r="AT86" s="216" t="s">
        <v>136</v>
      </c>
      <c r="AU86" s="216" t="s">
        <v>86</v>
      </c>
      <c r="AY86" s="17" t="s">
        <v>133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153</v>
      </c>
      <c r="BM86" s="216" t="s">
        <v>753</v>
      </c>
    </row>
    <row r="87" spans="1:47" s="2" customFormat="1" ht="12">
      <c r="A87" s="38"/>
      <c r="B87" s="39"/>
      <c r="C87" s="40"/>
      <c r="D87" s="230" t="s">
        <v>169</v>
      </c>
      <c r="E87" s="40"/>
      <c r="F87" s="231" t="s">
        <v>754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169</v>
      </c>
      <c r="AU87" s="17" t="s">
        <v>86</v>
      </c>
    </row>
    <row r="88" spans="1:47" s="2" customFormat="1" ht="12">
      <c r="A88" s="38"/>
      <c r="B88" s="39"/>
      <c r="C88" s="40"/>
      <c r="D88" s="220" t="s">
        <v>173</v>
      </c>
      <c r="E88" s="40"/>
      <c r="F88" s="235" t="s">
        <v>755</v>
      </c>
      <c r="G88" s="40"/>
      <c r="H88" s="40"/>
      <c r="I88" s="232"/>
      <c r="J88" s="232"/>
      <c r="K88" s="40"/>
      <c r="L88" s="40"/>
      <c r="M88" s="44"/>
      <c r="N88" s="233"/>
      <c r="O88" s="234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173</v>
      </c>
      <c r="AU88" s="17" t="s">
        <v>86</v>
      </c>
    </row>
    <row r="89" spans="1:51" s="13" customFormat="1" ht="12">
      <c r="A89" s="13"/>
      <c r="B89" s="218"/>
      <c r="C89" s="219"/>
      <c r="D89" s="220" t="s">
        <v>143</v>
      </c>
      <c r="E89" s="221" t="s">
        <v>20</v>
      </c>
      <c r="F89" s="222" t="s">
        <v>756</v>
      </c>
      <c r="G89" s="219"/>
      <c r="H89" s="223">
        <v>4752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143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133</v>
      </c>
    </row>
    <row r="90" spans="1:51" s="13" customFormat="1" ht="12">
      <c r="A90" s="13"/>
      <c r="B90" s="218"/>
      <c r="C90" s="219"/>
      <c r="D90" s="220" t="s">
        <v>143</v>
      </c>
      <c r="E90" s="219"/>
      <c r="F90" s="222" t="s">
        <v>757</v>
      </c>
      <c r="G90" s="219"/>
      <c r="H90" s="223">
        <v>9504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143</v>
      </c>
      <c r="AU90" s="229" t="s">
        <v>86</v>
      </c>
      <c r="AV90" s="13" t="s">
        <v>86</v>
      </c>
      <c r="AW90" s="13" t="s">
        <v>4</v>
      </c>
      <c r="AX90" s="13" t="s">
        <v>81</v>
      </c>
      <c r="AY90" s="229" t="s">
        <v>133</v>
      </c>
    </row>
    <row r="91" spans="1:65" s="2" customFormat="1" ht="24.15" customHeight="1">
      <c r="A91" s="38"/>
      <c r="B91" s="39"/>
      <c r="C91" s="204" t="s">
        <v>86</v>
      </c>
      <c r="D91" s="204" t="s">
        <v>136</v>
      </c>
      <c r="E91" s="205" t="s">
        <v>758</v>
      </c>
      <c r="F91" s="206" t="s">
        <v>759</v>
      </c>
      <c r="G91" s="207" t="s">
        <v>242</v>
      </c>
      <c r="H91" s="208">
        <v>47</v>
      </c>
      <c r="I91" s="209"/>
      <c r="J91" s="209"/>
      <c r="K91" s="210">
        <f>ROUND(P91*H91,2)</f>
        <v>0</v>
      </c>
      <c r="L91" s="206" t="s">
        <v>243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153</v>
      </c>
      <c r="AT91" s="216" t="s">
        <v>136</v>
      </c>
      <c r="AU91" s="216" t="s">
        <v>86</v>
      </c>
      <c r="AY91" s="17" t="s">
        <v>133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153</v>
      </c>
      <c r="BM91" s="216" t="s">
        <v>760</v>
      </c>
    </row>
    <row r="92" spans="1:47" s="2" customFormat="1" ht="12">
      <c r="A92" s="38"/>
      <c r="B92" s="39"/>
      <c r="C92" s="40"/>
      <c r="D92" s="230" t="s">
        <v>169</v>
      </c>
      <c r="E92" s="40"/>
      <c r="F92" s="231" t="s">
        <v>761</v>
      </c>
      <c r="G92" s="40"/>
      <c r="H92" s="40"/>
      <c r="I92" s="232"/>
      <c r="J92" s="232"/>
      <c r="K92" s="40"/>
      <c r="L92" s="40"/>
      <c r="M92" s="44"/>
      <c r="N92" s="233"/>
      <c r="O92" s="234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169</v>
      </c>
      <c r="AU92" s="17" t="s">
        <v>86</v>
      </c>
    </row>
    <row r="93" spans="1:51" s="13" customFormat="1" ht="12">
      <c r="A93" s="13"/>
      <c r="B93" s="218"/>
      <c r="C93" s="219"/>
      <c r="D93" s="220" t="s">
        <v>143</v>
      </c>
      <c r="E93" s="221" t="s">
        <v>20</v>
      </c>
      <c r="F93" s="222" t="s">
        <v>675</v>
      </c>
      <c r="G93" s="219"/>
      <c r="H93" s="223">
        <v>47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143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133</v>
      </c>
    </row>
    <row r="94" spans="1:65" s="2" customFormat="1" ht="24.15" customHeight="1">
      <c r="A94" s="38"/>
      <c r="B94" s="39"/>
      <c r="C94" s="204" t="s">
        <v>149</v>
      </c>
      <c r="D94" s="204" t="s">
        <v>136</v>
      </c>
      <c r="E94" s="205" t="s">
        <v>762</v>
      </c>
      <c r="F94" s="206" t="s">
        <v>763</v>
      </c>
      <c r="G94" s="207" t="s">
        <v>276</v>
      </c>
      <c r="H94" s="208">
        <v>240</v>
      </c>
      <c r="I94" s="209"/>
      <c r="J94" s="209"/>
      <c r="K94" s="210">
        <f>ROUND(P94*H94,2)</f>
        <v>0</v>
      </c>
      <c r="L94" s="206" t="s">
        <v>243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153</v>
      </c>
      <c r="AT94" s="216" t="s">
        <v>136</v>
      </c>
      <c r="AU94" s="216" t="s">
        <v>86</v>
      </c>
      <c r="AY94" s="17" t="s">
        <v>133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153</v>
      </c>
      <c r="BM94" s="216" t="s">
        <v>764</v>
      </c>
    </row>
    <row r="95" spans="1:47" s="2" customFormat="1" ht="12">
      <c r="A95" s="38"/>
      <c r="B95" s="39"/>
      <c r="C95" s="40"/>
      <c r="D95" s="230" t="s">
        <v>169</v>
      </c>
      <c r="E95" s="40"/>
      <c r="F95" s="231" t="s">
        <v>765</v>
      </c>
      <c r="G95" s="40"/>
      <c r="H95" s="40"/>
      <c r="I95" s="232"/>
      <c r="J95" s="232"/>
      <c r="K95" s="40"/>
      <c r="L95" s="40"/>
      <c r="M95" s="44"/>
      <c r="N95" s="233"/>
      <c r="O95" s="234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169</v>
      </c>
      <c r="AU95" s="17" t="s">
        <v>86</v>
      </c>
    </row>
    <row r="96" spans="1:51" s="13" customFormat="1" ht="12">
      <c r="A96" s="13"/>
      <c r="B96" s="218"/>
      <c r="C96" s="219"/>
      <c r="D96" s="220" t="s">
        <v>143</v>
      </c>
      <c r="E96" s="221" t="s">
        <v>20</v>
      </c>
      <c r="F96" s="222" t="s">
        <v>670</v>
      </c>
      <c r="G96" s="219"/>
      <c r="H96" s="223">
        <v>240</v>
      </c>
      <c r="I96" s="224"/>
      <c r="J96" s="224"/>
      <c r="K96" s="219"/>
      <c r="L96" s="219"/>
      <c r="M96" s="225"/>
      <c r="N96" s="226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13"/>
      <c r="Z96" s="13"/>
      <c r="AA96" s="13"/>
      <c r="AB96" s="13"/>
      <c r="AC96" s="13"/>
      <c r="AD96" s="13"/>
      <c r="AE96" s="13"/>
      <c r="AT96" s="229" t="s">
        <v>143</v>
      </c>
      <c r="AU96" s="229" t="s">
        <v>86</v>
      </c>
      <c r="AV96" s="13" t="s">
        <v>86</v>
      </c>
      <c r="AW96" s="13" t="s">
        <v>5</v>
      </c>
      <c r="AX96" s="13" t="s">
        <v>81</v>
      </c>
      <c r="AY96" s="229" t="s">
        <v>133</v>
      </c>
    </row>
    <row r="97" spans="1:65" s="2" customFormat="1" ht="33" customHeight="1">
      <c r="A97" s="38"/>
      <c r="B97" s="39"/>
      <c r="C97" s="204" t="s">
        <v>153</v>
      </c>
      <c r="D97" s="204" t="s">
        <v>136</v>
      </c>
      <c r="E97" s="205" t="s">
        <v>766</v>
      </c>
      <c r="F97" s="206" t="s">
        <v>767</v>
      </c>
      <c r="G97" s="207" t="s">
        <v>242</v>
      </c>
      <c r="H97" s="208">
        <v>47</v>
      </c>
      <c r="I97" s="209"/>
      <c r="J97" s="209"/>
      <c r="K97" s="210">
        <f>ROUND(P97*H97,2)</f>
        <v>0</v>
      </c>
      <c r="L97" s="206" t="s">
        <v>243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153</v>
      </c>
      <c r="AT97" s="216" t="s">
        <v>136</v>
      </c>
      <c r="AU97" s="216" t="s">
        <v>86</v>
      </c>
      <c r="AY97" s="17" t="s">
        <v>133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153</v>
      </c>
      <c r="BM97" s="216" t="s">
        <v>768</v>
      </c>
    </row>
    <row r="98" spans="1:47" s="2" customFormat="1" ht="12">
      <c r="A98" s="38"/>
      <c r="B98" s="39"/>
      <c r="C98" s="40"/>
      <c r="D98" s="230" t="s">
        <v>169</v>
      </c>
      <c r="E98" s="40"/>
      <c r="F98" s="231" t="s">
        <v>769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169</v>
      </c>
      <c r="AU98" s="17" t="s">
        <v>86</v>
      </c>
    </row>
    <row r="99" spans="1:51" s="13" customFormat="1" ht="12">
      <c r="A99" s="13"/>
      <c r="B99" s="218"/>
      <c r="C99" s="219"/>
      <c r="D99" s="220" t="s">
        <v>143</v>
      </c>
      <c r="E99" s="221" t="s">
        <v>20</v>
      </c>
      <c r="F99" s="222" t="s">
        <v>675</v>
      </c>
      <c r="G99" s="219"/>
      <c r="H99" s="223">
        <v>47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143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133</v>
      </c>
    </row>
    <row r="100" spans="1:65" s="2" customFormat="1" ht="12">
      <c r="A100" s="38"/>
      <c r="B100" s="39"/>
      <c r="C100" s="204" t="s">
        <v>132</v>
      </c>
      <c r="D100" s="204" t="s">
        <v>136</v>
      </c>
      <c r="E100" s="205" t="s">
        <v>770</v>
      </c>
      <c r="F100" s="206" t="s">
        <v>771</v>
      </c>
      <c r="G100" s="207" t="s">
        <v>296</v>
      </c>
      <c r="H100" s="208">
        <v>22.86</v>
      </c>
      <c r="I100" s="209"/>
      <c r="J100" s="209"/>
      <c r="K100" s="210">
        <f>ROUND(P100*H100,2)</f>
        <v>0</v>
      </c>
      <c r="L100" s="206" t="s">
        <v>243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153</v>
      </c>
      <c r="AT100" s="216" t="s">
        <v>136</v>
      </c>
      <c r="AU100" s="216" t="s">
        <v>86</v>
      </c>
      <c r="AY100" s="17" t="s">
        <v>133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153</v>
      </c>
      <c r="BM100" s="216" t="s">
        <v>772</v>
      </c>
    </row>
    <row r="101" spans="1:47" s="2" customFormat="1" ht="12">
      <c r="A101" s="38"/>
      <c r="B101" s="39"/>
      <c r="C101" s="40"/>
      <c r="D101" s="230" t="s">
        <v>169</v>
      </c>
      <c r="E101" s="40"/>
      <c r="F101" s="231" t="s">
        <v>773</v>
      </c>
      <c r="G101" s="40"/>
      <c r="H101" s="40"/>
      <c r="I101" s="232"/>
      <c r="J101" s="232"/>
      <c r="K101" s="40"/>
      <c r="L101" s="40"/>
      <c r="M101" s="44"/>
      <c r="N101" s="233"/>
      <c r="O101" s="234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169</v>
      </c>
      <c r="AU101" s="17" t="s">
        <v>86</v>
      </c>
    </row>
    <row r="102" spans="1:51" s="13" customFormat="1" ht="12">
      <c r="A102" s="13"/>
      <c r="B102" s="218"/>
      <c r="C102" s="219"/>
      <c r="D102" s="220" t="s">
        <v>143</v>
      </c>
      <c r="E102" s="221" t="s">
        <v>20</v>
      </c>
      <c r="F102" s="222" t="s">
        <v>774</v>
      </c>
      <c r="G102" s="219"/>
      <c r="H102" s="223">
        <v>22.86</v>
      </c>
      <c r="I102" s="224"/>
      <c r="J102" s="224"/>
      <c r="K102" s="219"/>
      <c r="L102" s="219"/>
      <c r="M102" s="225"/>
      <c r="N102" s="226"/>
      <c r="O102" s="227"/>
      <c r="P102" s="227"/>
      <c r="Q102" s="227"/>
      <c r="R102" s="227"/>
      <c r="S102" s="227"/>
      <c r="T102" s="227"/>
      <c r="U102" s="227"/>
      <c r="V102" s="227"/>
      <c r="W102" s="227"/>
      <c r="X102" s="228"/>
      <c r="Y102" s="13"/>
      <c r="Z102" s="13"/>
      <c r="AA102" s="13"/>
      <c r="AB102" s="13"/>
      <c r="AC102" s="13"/>
      <c r="AD102" s="13"/>
      <c r="AE102" s="13"/>
      <c r="AT102" s="229" t="s">
        <v>143</v>
      </c>
      <c r="AU102" s="229" t="s">
        <v>86</v>
      </c>
      <c r="AV102" s="13" t="s">
        <v>86</v>
      </c>
      <c r="AW102" s="13" t="s">
        <v>5</v>
      </c>
      <c r="AX102" s="13" t="s">
        <v>81</v>
      </c>
      <c r="AY102" s="229" t="s">
        <v>133</v>
      </c>
    </row>
    <row r="103" spans="1:65" s="2" customFormat="1" ht="12">
      <c r="A103" s="38"/>
      <c r="B103" s="39"/>
      <c r="C103" s="204" t="s">
        <v>160</v>
      </c>
      <c r="D103" s="204" t="s">
        <v>136</v>
      </c>
      <c r="E103" s="205" t="s">
        <v>745</v>
      </c>
      <c r="F103" s="206" t="s">
        <v>746</v>
      </c>
      <c r="G103" s="207" t="s">
        <v>296</v>
      </c>
      <c r="H103" s="208">
        <v>22.86</v>
      </c>
      <c r="I103" s="209"/>
      <c r="J103" s="209"/>
      <c r="K103" s="210">
        <f>ROUND(P103*H103,2)</f>
        <v>0</v>
      </c>
      <c r="L103" s="206" t="s">
        <v>243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153</v>
      </c>
      <c r="AT103" s="216" t="s">
        <v>136</v>
      </c>
      <c r="AU103" s="216" t="s">
        <v>86</v>
      </c>
      <c r="AY103" s="17" t="s">
        <v>133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153</v>
      </c>
      <c r="BM103" s="216" t="s">
        <v>775</v>
      </c>
    </row>
    <row r="104" spans="1:47" s="2" customFormat="1" ht="12">
      <c r="A104" s="38"/>
      <c r="B104" s="39"/>
      <c r="C104" s="40"/>
      <c r="D104" s="230" t="s">
        <v>169</v>
      </c>
      <c r="E104" s="40"/>
      <c r="F104" s="231" t="s">
        <v>748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169</v>
      </c>
      <c r="AU104" s="17" t="s">
        <v>86</v>
      </c>
    </row>
    <row r="105" spans="1:51" s="13" customFormat="1" ht="12">
      <c r="A105" s="13"/>
      <c r="B105" s="218"/>
      <c r="C105" s="219"/>
      <c r="D105" s="220" t="s">
        <v>143</v>
      </c>
      <c r="E105" s="221" t="s">
        <v>20</v>
      </c>
      <c r="F105" s="222" t="s">
        <v>776</v>
      </c>
      <c r="G105" s="219"/>
      <c r="H105" s="223">
        <v>22.86</v>
      </c>
      <c r="I105" s="224"/>
      <c r="J105" s="224"/>
      <c r="K105" s="219"/>
      <c r="L105" s="219"/>
      <c r="M105" s="225"/>
      <c r="N105" s="263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13"/>
      <c r="Z105" s="13"/>
      <c r="AA105" s="13"/>
      <c r="AB105" s="13"/>
      <c r="AC105" s="13"/>
      <c r="AD105" s="13"/>
      <c r="AE105" s="13"/>
      <c r="AT105" s="229" t="s">
        <v>143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133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4"/>
      <c r="N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L105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11151231"/>
    <hyperlink ref="F92" r:id="rId2" display="https://podminky.urs.cz/item/CS_URS_2021_02/184801121"/>
    <hyperlink ref="F95" r:id="rId3" display="https://podminky.urs.cz/item/CS_URS_2021_02/184801131"/>
    <hyperlink ref="F98" r:id="rId4" display="https://podminky.urs.cz/item/CS_URS_2021_02/184852322"/>
    <hyperlink ref="F101" r:id="rId5" display="https://podminky.urs.cz/item/CS_URS_2021_02/185804311"/>
    <hyperlink ref="F104" r:id="rId6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226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4" t="s">
        <v>777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ROUND((SUM(BE83:BE105)),2)</f>
        <v>0</v>
      </c>
      <c r="G35" s="38"/>
      <c r="H35" s="38"/>
      <c r="I35" s="147">
        <v>0.21</v>
      </c>
      <c r="J35" s="38"/>
      <c r="K35" s="142">
        <f>ROUND(((SUM(BE83:BE105))*I35),2)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ROUND((SUM(BF83:BF105)),2)</f>
        <v>0</v>
      </c>
      <c r="G36" s="38"/>
      <c r="H36" s="38"/>
      <c r="I36" s="147">
        <v>0.15</v>
      </c>
      <c r="J36" s="38"/>
      <c r="K36" s="142">
        <f>ROUND(((SUM(BF83:BF105))*I36),2)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ROUND((SUM(BG83:BG105)),2)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ROUND((SUM(BH83:BH105)),2)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ROUND((SUM(BI83:BI105)),2)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226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30" customHeight="1">
      <c r="A52" s="38"/>
      <c r="B52" s="39"/>
      <c r="C52" s="40"/>
      <c r="D52" s="40"/>
      <c r="E52" s="69" t="str">
        <f>E9</f>
        <v>SO 101_02 - 005.03 - Výsadba C5 - Následná péče - 2. rok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228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229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113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226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>SO 101_02 - 005.03 - Výsadba C5 - Následná péče - 2. rok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114</v>
      </c>
      <c r="D82" s="178" t="s">
        <v>59</v>
      </c>
      <c r="E82" s="178" t="s">
        <v>55</v>
      </c>
      <c r="F82" s="178" t="s">
        <v>56</v>
      </c>
      <c r="G82" s="178" t="s">
        <v>115</v>
      </c>
      <c r="H82" s="178" t="s">
        <v>116</v>
      </c>
      <c r="I82" s="178" t="s">
        <v>117</v>
      </c>
      <c r="J82" s="178" t="s">
        <v>118</v>
      </c>
      <c r="K82" s="178" t="s">
        <v>106</v>
      </c>
      <c r="L82" s="179" t="s">
        <v>119</v>
      </c>
      <c r="M82" s="180"/>
      <c r="N82" s="92" t="s">
        <v>20</v>
      </c>
      <c r="O82" s="93" t="s">
        <v>44</v>
      </c>
      <c r="P82" s="93" t="s">
        <v>120</v>
      </c>
      <c r="Q82" s="93" t="s">
        <v>121</v>
      </c>
      <c r="R82" s="93" t="s">
        <v>122</v>
      </c>
      <c r="S82" s="93" t="s">
        <v>123</v>
      </c>
      <c r="T82" s="93" t="s">
        <v>124</v>
      </c>
      <c r="U82" s="93" t="s">
        <v>125</v>
      </c>
      <c r="V82" s="93" t="s">
        <v>126</v>
      </c>
      <c r="W82" s="93" t="s">
        <v>127</v>
      </c>
      <c r="X82" s="94" t="s">
        <v>128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129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0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237</v>
      </c>
      <c r="F84" s="190" t="s">
        <v>238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0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133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239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SUM(Q86:Q105)</f>
        <v>0</v>
      </c>
      <c r="R85" s="196">
        <f>SUM(R86:R105)</f>
        <v>0</v>
      </c>
      <c r="S85" s="195"/>
      <c r="T85" s="197">
        <f>SUM(T86:T105)</f>
        <v>0</v>
      </c>
      <c r="U85" s="195"/>
      <c r="V85" s="197">
        <f>SUM(V86:V105)</f>
        <v>0</v>
      </c>
      <c r="W85" s="195"/>
      <c r="X85" s="198">
        <f>SUM(X86:X105)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133</v>
      </c>
      <c r="BK85" s="201">
        <f>SUM(BK86:BK105)</f>
        <v>0</v>
      </c>
    </row>
    <row r="86" spans="1:65" s="2" customFormat="1" ht="33" customHeight="1">
      <c r="A86" s="38"/>
      <c r="B86" s="39"/>
      <c r="C86" s="204" t="s">
        <v>81</v>
      </c>
      <c r="D86" s="204" t="s">
        <v>136</v>
      </c>
      <c r="E86" s="205" t="s">
        <v>751</v>
      </c>
      <c r="F86" s="206" t="s">
        <v>752</v>
      </c>
      <c r="G86" s="207" t="s">
        <v>276</v>
      </c>
      <c r="H86" s="208">
        <v>9504</v>
      </c>
      <c r="I86" s="209"/>
      <c r="J86" s="209"/>
      <c r="K86" s="210">
        <f>ROUND(P86*H86,2)</f>
        <v>0</v>
      </c>
      <c r="L86" s="206" t="s">
        <v>243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153</v>
      </c>
      <c r="AT86" s="216" t="s">
        <v>136</v>
      </c>
      <c r="AU86" s="216" t="s">
        <v>86</v>
      </c>
      <c r="AY86" s="17" t="s">
        <v>133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153</v>
      </c>
      <c r="BM86" s="216" t="s">
        <v>778</v>
      </c>
    </row>
    <row r="87" spans="1:47" s="2" customFormat="1" ht="12">
      <c r="A87" s="38"/>
      <c r="B87" s="39"/>
      <c r="C87" s="40"/>
      <c r="D87" s="230" t="s">
        <v>169</v>
      </c>
      <c r="E87" s="40"/>
      <c r="F87" s="231" t="s">
        <v>754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169</v>
      </c>
      <c r="AU87" s="17" t="s">
        <v>86</v>
      </c>
    </row>
    <row r="88" spans="1:47" s="2" customFormat="1" ht="12">
      <c r="A88" s="38"/>
      <c r="B88" s="39"/>
      <c r="C88" s="40"/>
      <c r="D88" s="220" t="s">
        <v>173</v>
      </c>
      <c r="E88" s="40"/>
      <c r="F88" s="235" t="s">
        <v>755</v>
      </c>
      <c r="G88" s="40"/>
      <c r="H88" s="40"/>
      <c r="I88" s="232"/>
      <c r="J88" s="232"/>
      <c r="K88" s="40"/>
      <c r="L88" s="40"/>
      <c r="M88" s="44"/>
      <c r="N88" s="233"/>
      <c r="O88" s="234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173</v>
      </c>
      <c r="AU88" s="17" t="s">
        <v>86</v>
      </c>
    </row>
    <row r="89" spans="1:51" s="13" customFormat="1" ht="12">
      <c r="A89" s="13"/>
      <c r="B89" s="218"/>
      <c r="C89" s="219"/>
      <c r="D89" s="220" t="s">
        <v>143</v>
      </c>
      <c r="E89" s="221" t="s">
        <v>20</v>
      </c>
      <c r="F89" s="222" t="s">
        <v>756</v>
      </c>
      <c r="G89" s="219"/>
      <c r="H89" s="223">
        <v>4752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143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133</v>
      </c>
    </row>
    <row r="90" spans="1:51" s="13" customFormat="1" ht="12">
      <c r="A90" s="13"/>
      <c r="B90" s="218"/>
      <c r="C90" s="219"/>
      <c r="D90" s="220" t="s">
        <v>143</v>
      </c>
      <c r="E90" s="219"/>
      <c r="F90" s="222" t="s">
        <v>757</v>
      </c>
      <c r="G90" s="219"/>
      <c r="H90" s="223">
        <v>9504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143</v>
      </c>
      <c r="AU90" s="229" t="s">
        <v>86</v>
      </c>
      <c r="AV90" s="13" t="s">
        <v>86</v>
      </c>
      <c r="AW90" s="13" t="s">
        <v>4</v>
      </c>
      <c r="AX90" s="13" t="s">
        <v>81</v>
      </c>
      <c r="AY90" s="229" t="s">
        <v>133</v>
      </c>
    </row>
    <row r="91" spans="1:65" s="2" customFormat="1" ht="24.15" customHeight="1">
      <c r="A91" s="38"/>
      <c r="B91" s="39"/>
      <c r="C91" s="204" t="s">
        <v>86</v>
      </c>
      <c r="D91" s="204" t="s">
        <v>136</v>
      </c>
      <c r="E91" s="205" t="s">
        <v>758</v>
      </c>
      <c r="F91" s="206" t="s">
        <v>759</v>
      </c>
      <c r="G91" s="207" t="s">
        <v>242</v>
      </c>
      <c r="H91" s="208">
        <v>47</v>
      </c>
      <c r="I91" s="209"/>
      <c r="J91" s="209"/>
      <c r="K91" s="210">
        <f>ROUND(P91*H91,2)</f>
        <v>0</v>
      </c>
      <c r="L91" s="206" t="s">
        <v>243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153</v>
      </c>
      <c r="AT91" s="216" t="s">
        <v>136</v>
      </c>
      <c r="AU91" s="216" t="s">
        <v>86</v>
      </c>
      <c r="AY91" s="17" t="s">
        <v>133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153</v>
      </c>
      <c r="BM91" s="216" t="s">
        <v>779</v>
      </c>
    </row>
    <row r="92" spans="1:47" s="2" customFormat="1" ht="12">
      <c r="A92" s="38"/>
      <c r="B92" s="39"/>
      <c r="C92" s="40"/>
      <c r="D92" s="230" t="s">
        <v>169</v>
      </c>
      <c r="E92" s="40"/>
      <c r="F92" s="231" t="s">
        <v>761</v>
      </c>
      <c r="G92" s="40"/>
      <c r="H92" s="40"/>
      <c r="I92" s="232"/>
      <c r="J92" s="232"/>
      <c r="K92" s="40"/>
      <c r="L92" s="40"/>
      <c r="M92" s="44"/>
      <c r="N92" s="233"/>
      <c r="O92" s="234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169</v>
      </c>
      <c r="AU92" s="17" t="s">
        <v>86</v>
      </c>
    </row>
    <row r="93" spans="1:51" s="13" customFormat="1" ht="12">
      <c r="A93" s="13"/>
      <c r="B93" s="218"/>
      <c r="C93" s="219"/>
      <c r="D93" s="220" t="s">
        <v>143</v>
      </c>
      <c r="E93" s="221" t="s">
        <v>20</v>
      </c>
      <c r="F93" s="222" t="s">
        <v>675</v>
      </c>
      <c r="G93" s="219"/>
      <c r="H93" s="223">
        <v>47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143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133</v>
      </c>
    </row>
    <row r="94" spans="1:65" s="2" customFormat="1" ht="24.15" customHeight="1">
      <c r="A94" s="38"/>
      <c r="B94" s="39"/>
      <c r="C94" s="204" t="s">
        <v>149</v>
      </c>
      <c r="D94" s="204" t="s">
        <v>136</v>
      </c>
      <c r="E94" s="205" t="s">
        <v>762</v>
      </c>
      <c r="F94" s="206" t="s">
        <v>763</v>
      </c>
      <c r="G94" s="207" t="s">
        <v>276</v>
      </c>
      <c r="H94" s="208">
        <v>240</v>
      </c>
      <c r="I94" s="209"/>
      <c r="J94" s="209"/>
      <c r="K94" s="210">
        <f>ROUND(P94*H94,2)</f>
        <v>0</v>
      </c>
      <c r="L94" s="206" t="s">
        <v>243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153</v>
      </c>
      <c r="AT94" s="216" t="s">
        <v>136</v>
      </c>
      <c r="AU94" s="216" t="s">
        <v>86</v>
      </c>
      <c r="AY94" s="17" t="s">
        <v>133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153</v>
      </c>
      <c r="BM94" s="216" t="s">
        <v>780</v>
      </c>
    </row>
    <row r="95" spans="1:47" s="2" customFormat="1" ht="12">
      <c r="A95" s="38"/>
      <c r="B95" s="39"/>
      <c r="C95" s="40"/>
      <c r="D95" s="230" t="s">
        <v>169</v>
      </c>
      <c r="E95" s="40"/>
      <c r="F95" s="231" t="s">
        <v>765</v>
      </c>
      <c r="G95" s="40"/>
      <c r="H95" s="40"/>
      <c r="I95" s="232"/>
      <c r="J95" s="232"/>
      <c r="K95" s="40"/>
      <c r="L95" s="40"/>
      <c r="M95" s="44"/>
      <c r="N95" s="233"/>
      <c r="O95" s="234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169</v>
      </c>
      <c r="AU95" s="17" t="s">
        <v>86</v>
      </c>
    </row>
    <row r="96" spans="1:51" s="13" customFormat="1" ht="12">
      <c r="A96" s="13"/>
      <c r="B96" s="218"/>
      <c r="C96" s="219"/>
      <c r="D96" s="220" t="s">
        <v>143</v>
      </c>
      <c r="E96" s="221" t="s">
        <v>20</v>
      </c>
      <c r="F96" s="222" t="s">
        <v>670</v>
      </c>
      <c r="G96" s="219"/>
      <c r="H96" s="223">
        <v>240</v>
      </c>
      <c r="I96" s="224"/>
      <c r="J96" s="224"/>
      <c r="K96" s="219"/>
      <c r="L96" s="219"/>
      <c r="M96" s="225"/>
      <c r="N96" s="226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13"/>
      <c r="Z96" s="13"/>
      <c r="AA96" s="13"/>
      <c r="AB96" s="13"/>
      <c r="AC96" s="13"/>
      <c r="AD96" s="13"/>
      <c r="AE96" s="13"/>
      <c r="AT96" s="229" t="s">
        <v>143</v>
      </c>
      <c r="AU96" s="229" t="s">
        <v>86</v>
      </c>
      <c r="AV96" s="13" t="s">
        <v>86</v>
      </c>
      <c r="AW96" s="13" t="s">
        <v>5</v>
      </c>
      <c r="AX96" s="13" t="s">
        <v>81</v>
      </c>
      <c r="AY96" s="229" t="s">
        <v>133</v>
      </c>
    </row>
    <row r="97" spans="1:65" s="2" customFormat="1" ht="33" customHeight="1">
      <c r="A97" s="38"/>
      <c r="B97" s="39"/>
      <c r="C97" s="204" t="s">
        <v>153</v>
      </c>
      <c r="D97" s="204" t="s">
        <v>136</v>
      </c>
      <c r="E97" s="205" t="s">
        <v>766</v>
      </c>
      <c r="F97" s="206" t="s">
        <v>767</v>
      </c>
      <c r="G97" s="207" t="s">
        <v>242</v>
      </c>
      <c r="H97" s="208">
        <v>47</v>
      </c>
      <c r="I97" s="209"/>
      <c r="J97" s="209"/>
      <c r="K97" s="210">
        <f>ROUND(P97*H97,2)</f>
        <v>0</v>
      </c>
      <c r="L97" s="206" t="s">
        <v>243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153</v>
      </c>
      <c r="AT97" s="216" t="s">
        <v>136</v>
      </c>
      <c r="AU97" s="216" t="s">
        <v>86</v>
      </c>
      <c r="AY97" s="17" t="s">
        <v>133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153</v>
      </c>
      <c r="BM97" s="216" t="s">
        <v>781</v>
      </c>
    </row>
    <row r="98" spans="1:47" s="2" customFormat="1" ht="12">
      <c r="A98" s="38"/>
      <c r="B98" s="39"/>
      <c r="C98" s="40"/>
      <c r="D98" s="230" t="s">
        <v>169</v>
      </c>
      <c r="E98" s="40"/>
      <c r="F98" s="231" t="s">
        <v>769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169</v>
      </c>
      <c r="AU98" s="17" t="s">
        <v>86</v>
      </c>
    </row>
    <row r="99" spans="1:51" s="13" customFormat="1" ht="12">
      <c r="A99" s="13"/>
      <c r="B99" s="218"/>
      <c r="C99" s="219"/>
      <c r="D99" s="220" t="s">
        <v>143</v>
      </c>
      <c r="E99" s="221" t="s">
        <v>20</v>
      </c>
      <c r="F99" s="222" t="s">
        <v>675</v>
      </c>
      <c r="G99" s="219"/>
      <c r="H99" s="223">
        <v>47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143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133</v>
      </c>
    </row>
    <row r="100" spans="1:65" s="2" customFormat="1" ht="12">
      <c r="A100" s="38"/>
      <c r="B100" s="39"/>
      <c r="C100" s="204" t="s">
        <v>132</v>
      </c>
      <c r="D100" s="204" t="s">
        <v>136</v>
      </c>
      <c r="E100" s="205" t="s">
        <v>770</v>
      </c>
      <c r="F100" s="206" t="s">
        <v>771</v>
      </c>
      <c r="G100" s="207" t="s">
        <v>296</v>
      </c>
      <c r="H100" s="208">
        <v>22.86</v>
      </c>
      <c r="I100" s="209"/>
      <c r="J100" s="209"/>
      <c r="K100" s="210">
        <f>ROUND(P100*H100,2)</f>
        <v>0</v>
      </c>
      <c r="L100" s="206" t="s">
        <v>243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153</v>
      </c>
      <c r="AT100" s="216" t="s">
        <v>136</v>
      </c>
      <c r="AU100" s="216" t="s">
        <v>86</v>
      </c>
      <c r="AY100" s="17" t="s">
        <v>133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153</v>
      </c>
      <c r="BM100" s="216" t="s">
        <v>782</v>
      </c>
    </row>
    <row r="101" spans="1:47" s="2" customFormat="1" ht="12">
      <c r="A101" s="38"/>
      <c r="B101" s="39"/>
      <c r="C101" s="40"/>
      <c r="D101" s="230" t="s">
        <v>169</v>
      </c>
      <c r="E101" s="40"/>
      <c r="F101" s="231" t="s">
        <v>773</v>
      </c>
      <c r="G101" s="40"/>
      <c r="H101" s="40"/>
      <c r="I101" s="232"/>
      <c r="J101" s="232"/>
      <c r="K101" s="40"/>
      <c r="L101" s="40"/>
      <c r="M101" s="44"/>
      <c r="N101" s="233"/>
      <c r="O101" s="234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169</v>
      </c>
      <c r="AU101" s="17" t="s">
        <v>86</v>
      </c>
    </row>
    <row r="102" spans="1:51" s="13" customFormat="1" ht="12">
      <c r="A102" s="13"/>
      <c r="B102" s="218"/>
      <c r="C102" s="219"/>
      <c r="D102" s="220" t="s">
        <v>143</v>
      </c>
      <c r="E102" s="221" t="s">
        <v>20</v>
      </c>
      <c r="F102" s="222" t="s">
        <v>774</v>
      </c>
      <c r="G102" s="219"/>
      <c r="H102" s="223">
        <v>22.86</v>
      </c>
      <c r="I102" s="224"/>
      <c r="J102" s="224"/>
      <c r="K102" s="219"/>
      <c r="L102" s="219"/>
      <c r="M102" s="225"/>
      <c r="N102" s="226"/>
      <c r="O102" s="227"/>
      <c r="P102" s="227"/>
      <c r="Q102" s="227"/>
      <c r="R102" s="227"/>
      <c r="S102" s="227"/>
      <c r="T102" s="227"/>
      <c r="U102" s="227"/>
      <c r="V102" s="227"/>
      <c r="W102" s="227"/>
      <c r="X102" s="228"/>
      <c r="Y102" s="13"/>
      <c r="Z102" s="13"/>
      <c r="AA102" s="13"/>
      <c r="AB102" s="13"/>
      <c r="AC102" s="13"/>
      <c r="AD102" s="13"/>
      <c r="AE102" s="13"/>
      <c r="AT102" s="229" t="s">
        <v>143</v>
      </c>
      <c r="AU102" s="229" t="s">
        <v>86</v>
      </c>
      <c r="AV102" s="13" t="s">
        <v>86</v>
      </c>
      <c r="AW102" s="13" t="s">
        <v>5</v>
      </c>
      <c r="AX102" s="13" t="s">
        <v>81</v>
      </c>
      <c r="AY102" s="229" t="s">
        <v>133</v>
      </c>
    </row>
    <row r="103" spans="1:65" s="2" customFormat="1" ht="12">
      <c r="A103" s="38"/>
      <c r="B103" s="39"/>
      <c r="C103" s="204" t="s">
        <v>160</v>
      </c>
      <c r="D103" s="204" t="s">
        <v>136</v>
      </c>
      <c r="E103" s="205" t="s">
        <v>745</v>
      </c>
      <c r="F103" s="206" t="s">
        <v>746</v>
      </c>
      <c r="G103" s="207" t="s">
        <v>296</v>
      </c>
      <c r="H103" s="208">
        <v>22.86</v>
      </c>
      <c r="I103" s="209"/>
      <c r="J103" s="209"/>
      <c r="K103" s="210">
        <f>ROUND(P103*H103,2)</f>
        <v>0</v>
      </c>
      <c r="L103" s="206" t="s">
        <v>243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153</v>
      </c>
      <c r="AT103" s="216" t="s">
        <v>136</v>
      </c>
      <c r="AU103" s="216" t="s">
        <v>86</v>
      </c>
      <c r="AY103" s="17" t="s">
        <v>133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153</v>
      </c>
      <c r="BM103" s="216" t="s">
        <v>783</v>
      </c>
    </row>
    <row r="104" spans="1:47" s="2" customFormat="1" ht="12">
      <c r="A104" s="38"/>
      <c r="B104" s="39"/>
      <c r="C104" s="40"/>
      <c r="D104" s="230" t="s">
        <v>169</v>
      </c>
      <c r="E104" s="40"/>
      <c r="F104" s="231" t="s">
        <v>748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169</v>
      </c>
      <c r="AU104" s="17" t="s">
        <v>86</v>
      </c>
    </row>
    <row r="105" spans="1:51" s="13" customFormat="1" ht="12">
      <c r="A105" s="13"/>
      <c r="B105" s="218"/>
      <c r="C105" s="219"/>
      <c r="D105" s="220" t="s">
        <v>143</v>
      </c>
      <c r="E105" s="221" t="s">
        <v>20</v>
      </c>
      <c r="F105" s="222" t="s">
        <v>776</v>
      </c>
      <c r="G105" s="219"/>
      <c r="H105" s="223">
        <v>22.86</v>
      </c>
      <c r="I105" s="224"/>
      <c r="J105" s="224"/>
      <c r="K105" s="219"/>
      <c r="L105" s="219"/>
      <c r="M105" s="225"/>
      <c r="N105" s="263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13"/>
      <c r="Z105" s="13"/>
      <c r="AA105" s="13"/>
      <c r="AB105" s="13"/>
      <c r="AC105" s="13"/>
      <c r="AD105" s="13"/>
      <c r="AE105" s="13"/>
      <c r="AT105" s="229" t="s">
        <v>143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133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4"/>
      <c r="N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L105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11151231"/>
    <hyperlink ref="F92" r:id="rId2" display="https://podminky.urs.cz/item/CS_URS_2021_02/184801121"/>
    <hyperlink ref="F95" r:id="rId3" display="https://podminky.urs.cz/item/CS_URS_2021_02/184801131"/>
    <hyperlink ref="F98" r:id="rId4" display="https://podminky.urs.cz/item/CS_URS_2021_02/184852322"/>
    <hyperlink ref="F101" r:id="rId5" display="https://podminky.urs.cz/item/CS_URS_2021_02/185804311"/>
    <hyperlink ref="F104" r:id="rId6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226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4" t="s">
        <v>784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ROUND((SUM(BE83:BE105)),2)</f>
        <v>0</v>
      </c>
      <c r="G35" s="38"/>
      <c r="H35" s="38"/>
      <c r="I35" s="147">
        <v>0.21</v>
      </c>
      <c r="J35" s="38"/>
      <c r="K35" s="142">
        <f>ROUND(((SUM(BE83:BE105))*I35),2)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ROUND((SUM(BF83:BF105)),2)</f>
        <v>0</v>
      </c>
      <c r="G36" s="38"/>
      <c r="H36" s="38"/>
      <c r="I36" s="147">
        <v>0.15</v>
      </c>
      <c r="J36" s="38"/>
      <c r="K36" s="142">
        <f>ROUND(((SUM(BF83:BF105))*I36),2)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ROUND((SUM(BG83:BG105)),2)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ROUND((SUM(BH83:BH105)),2)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ROUND((SUM(BI83:BI105)),2)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226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30" customHeight="1">
      <c r="A52" s="38"/>
      <c r="B52" s="39"/>
      <c r="C52" s="40"/>
      <c r="D52" s="40"/>
      <c r="E52" s="69" t="str">
        <f>E9</f>
        <v>SO 101_03 - 005.03 - Výsadba C5 - Následná péče - 3. rok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228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229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113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226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>SO 101_03 - 005.03 - Výsadba C5 - Následná péče - 3. rok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114</v>
      </c>
      <c r="D82" s="178" t="s">
        <v>59</v>
      </c>
      <c r="E82" s="178" t="s">
        <v>55</v>
      </c>
      <c r="F82" s="178" t="s">
        <v>56</v>
      </c>
      <c r="G82" s="178" t="s">
        <v>115</v>
      </c>
      <c r="H82" s="178" t="s">
        <v>116</v>
      </c>
      <c r="I82" s="178" t="s">
        <v>117</v>
      </c>
      <c r="J82" s="178" t="s">
        <v>118</v>
      </c>
      <c r="K82" s="178" t="s">
        <v>106</v>
      </c>
      <c r="L82" s="179" t="s">
        <v>119</v>
      </c>
      <c r="M82" s="180"/>
      <c r="N82" s="92" t="s">
        <v>20</v>
      </c>
      <c r="O82" s="93" t="s">
        <v>44</v>
      </c>
      <c r="P82" s="93" t="s">
        <v>120</v>
      </c>
      <c r="Q82" s="93" t="s">
        <v>121</v>
      </c>
      <c r="R82" s="93" t="s">
        <v>122</v>
      </c>
      <c r="S82" s="93" t="s">
        <v>123</v>
      </c>
      <c r="T82" s="93" t="s">
        <v>124</v>
      </c>
      <c r="U82" s="93" t="s">
        <v>125</v>
      </c>
      <c r="V82" s="93" t="s">
        <v>126</v>
      </c>
      <c r="W82" s="93" t="s">
        <v>127</v>
      </c>
      <c r="X82" s="94" t="s">
        <v>128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129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0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237</v>
      </c>
      <c r="F84" s="190" t="s">
        <v>238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0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133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239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SUM(Q86:Q105)</f>
        <v>0</v>
      </c>
      <c r="R85" s="196">
        <f>SUM(R86:R105)</f>
        <v>0</v>
      </c>
      <c r="S85" s="195"/>
      <c r="T85" s="197">
        <f>SUM(T86:T105)</f>
        <v>0</v>
      </c>
      <c r="U85" s="195"/>
      <c r="V85" s="197">
        <f>SUM(V86:V105)</f>
        <v>0</v>
      </c>
      <c r="W85" s="195"/>
      <c r="X85" s="198">
        <f>SUM(X86:X105)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133</v>
      </c>
      <c r="BK85" s="201">
        <f>SUM(BK86:BK105)</f>
        <v>0</v>
      </c>
    </row>
    <row r="86" spans="1:65" s="2" customFormat="1" ht="33" customHeight="1">
      <c r="A86" s="38"/>
      <c r="B86" s="39"/>
      <c r="C86" s="204" t="s">
        <v>81</v>
      </c>
      <c r="D86" s="204" t="s">
        <v>136</v>
      </c>
      <c r="E86" s="205" t="s">
        <v>751</v>
      </c>
      <c r="F86" s="206" t="s">
        <v>752</v>
      </c>
      <c r="G86" s="207" t="s">
        <v>276</v>
      </c>
      <c r="H86" s="208">
        <v>9504</v>
      </c>
      <c r="I86" s="209"/>
      <c r="J86" s="209"/>
      <c r="K86" s="210">
        <f>ROUND(P86*H86,2)</f>
        <v>0</v>
      </c>
      <c r="L86" s="206" t="s">
        <v>243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153</v>
      </c>
      <c r="AT86" s="216" t="s">
        <v>136</v>
      </c>
      <c r="AU86" s="216" t="s">
        <v>86</v>
      </c>
      <c r="AY86" s="17" t="s">
        <v>133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153</v>
      </c>
      <c r="BM86" s="216" t="s">
        <v>785</v>
      </c>
    </row>
    <row r="87" spans="1:47" s="2" customFormat="1" ht="12">
      <c r="A87" s="38"/>
      <c r="B87" s="39"/>
      <c r="C87" s="40"/>
      <c r="D87" s="230" t="s">
        <v>169</v>
      </c>
      <c r="E87" s="40"/>
      <c r="F87" s="231" t="s">
        <v>754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169</v>
      </c>
      <c r="AU87" s="17" t="s">
        <v>86</v>
      </c>
    </row>
    <row r="88" spans="1:47" s="2" customFormat="1" ht="12">
      <c r="A88" s="38"/>
      <c r="B88" s="39"/>
      <c r="C88" s="40"/>
      <c r="D88" s="220" t="s">
        <v>173</v>
      </c>
      <c r="E88" s="40"/>
      <c r="F88" s="235" t="s">
        <v>755</v>
      </c>
      <c r="G88" s="40"/>
      <c r="H88" s="40"/>
      <c r="I88" s="232"/>
      <c r="J88" s="232"/>
      <c r="K88" s="40"/>
      <c r="L88" s="40"/>
      <c r="M88" s="44"/>
      <c r="N88" s="233"/>
      <c r="O88" s="234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173</v>
      </c>
      <c r="AU88" s="17" t="s">
        <v>86</v>
      </c>
    </row>
    <row r="89" spans="1:51" s="13" customFormat="1" ht="12">
      <c r="A89" s="13"/>
      <c r="B89" s="218"/>
      <c r="C89" s="219"/>
      <c r="D89" s="220" t="s">
        <v>143</v>
      </c>
      <c r="E89" s="221" t="s">
        <v>20</v>
      </c>
      <c r="F89" s="222" t="s">
        <v>756</v>
      </c>
      <c r="G89" s="219"/>
      <c r="H89" s="223">
        <v>4752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143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133</v>
      </c>
    </row>
    <row r="90" spans="1:51" s="13" customFormat="1" ht="12">
      <c r="A90" s="13"/>
      <c r="B90" s="218"/>
      <c r="C90" s="219"/>
      <c r="D90" s="220" t="s">
        <v>143</v>
      </c>
      <c r="E90" s="219"/>
      <c r="F90" s="222" t="s">
        <v>757</v>
      </c>
      <c r="G90" s="219"/>
      <c r="H90" s="223">
        <v>9504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143</v>
      </c>
      <c r="AU90" s="229" t="s">
        <v>86</v>
      </c>
      <c r="AV90" s="13" t="s">
        <v>86</v>
      </c>
      <c r="AW90" s="13" t="s">
        <v>4</v>
      </c>
      <c r="AX90" s="13" t="s">
        <v>81</v>
      </c>
      <c r="AY90" s="229" t="s">
        <v>133</v>
      </c>
    </row>
    <row r="91" spans="1:65" s="2" customFormat="1" ht="24.15" customHeight="1">
      <c r="A91" s="38"/>
      <c r="B91" s="39"/>
      <c r="C91" s="204" t="s">
        <v>86</v>
      </c>
      <c r="D91" s="204" t="s">
        <v>136</v>
      </c>
      <c r="E91" s="205" t="s">
        <v>758</v>
      </c>
      <c r="F91" s="206" t="s">
        <v>759</v>
      </c>
      <c r="G91" s="207" t="s">
        <v>242</v>
      </c>
      <c r="H91" s="208">
        <v>47</v>
      </c>
      <c r="I91" s="209"/>
      <c r="J91" s="209"/>
      <c r="K91" s="210">
        <f>ROUND(P91*H91,2)</f>
        <v>0</v>
      </c>
      <c r="L91" s="206" t="s">
        <v>243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153</v>
      </c>
      <c r="AT91" s="216" t="s">
        <v>136</v>
      </c>
      <c r="AU91" s="216" t="s">
        <v>86</v>
      </c>
      <c r="AY91" s="17" t="s">
        <v>133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153</v>
      </c>
      <c r="BM91" s="216" t="s">
        <v>786</v>
      </c>
    </row>
    <row r="92" spans="1:47" s="2" customFormat="1" ht="12">
      <c r="A92" s="38"/>
      <c r="B92" s="39"/>
      <c r="C92" s="40"/>
      <c r="D92" s="230" t="s">
        <v>169</v>
      </c>
      <c r="E92" s="40"/>
      <c r="F92" s="231" t="s">
        <v>761</v>
      </c>
      <c r="G92" s="40"/>
      <c r="H92" s="40"/>
      <c r="I92" s="232"/>
      <c r="J92" s="232"/>
      <c r="K92" s="40"/>
      <c r="L92" s="40"/>
      <c r="M92" s="44"/>
      <c r="N92" s="233"/>
      <c r="O92" s="234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169</v>
      </c>
      <c r="AU92" s="17" t="s">
        <v>86</v>
      </c>
    </row>
    <row r="93" spans="1:51" s="13" customFormat="1" ht="12">
      <c r="A93" s="13"/>
      <c r="B93" s="218"/>
      <c r="C93" s="219"/>
      <c r="D93" s="220" t="s">
        <v>143</v>
      </c>
      <c r="E93" s="221" t="s">
        <v>20</v>
      </c>
      <c r="F93" s="222" t="s">
        <v>675</v>
      </c>
      <c r="G93" s="219"/>
      <c r="H93" s="223">
        <v>47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143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133</v>
      </c>
    </row>
    <row r="94" spans="1:65" s="2" customFormat="1" ht="24.15" customHeight="1">
      <c r="A94" s="38"/>
      <c r="B94" s="39"/>
      <c r="C94" s="204" t="s">
        <v>149</v>
      </c>
      <c r="D94" s="204" t="s">
        <v>136</v>
      </c>
      <c r="E94" s="205" t="s">
        <v>762</v>
      </c>
      <c r="F94" s="206" t="s">
        <v>763</v>
      </c>
      <c r="G94" s="207" t="s">
        <v>276</v>
      </c>
      <c r="H94" s="208">
        <v>240</v>
      </c>
      <c r="I94" s="209"/>
      <c r="J94" s="209"/>
      <c r="K94" s="210">
        <f>ROUND(P94*H94,2)</f>
        <v>0</v>
      </c>
      <c r="L94" s="206" t="s">
        <v>243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153</v>
      </c>
      <c r="AT94" s="216" t="s">
        <v>136</v>
      </c>
      <c r="AU94" s="216" t="s">
        <v>86</v>
      </c>
      <c r="AY94" s="17" t="s">
        <v>133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153</v>
      </c>
      <c r="BM94" s="216" t="s">
        <v>787</v>
      </c>
    </row>
    <row r="95" spans="1:47" s="2" customFormat="1" ht="12">
      <c r="A95" s="38"/>
      <c r="B95" s="39"/>
      <c r="C95" s="40"/>
      <c r="D95" s="230" t="s">
        <v>169</v>
      </c>
      <c r="E95" s="40"/>
      <c r="F95" s="231" t="s">
        <v>765</v>
      </c>
      <c r="G95" s="40"/>
      <c r="H95" s="40"/>
      <c r="I95" s="232"/>
      <c r="J95" s="232"/>
      <c r="K95" s="40"/>
      <c r="L95" s="40"/>
      <c r="M95" s="44"/>
      <c r="N95" s="233"/>
      <c r="O95" s="234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169</v>
      </c>
      <c r="AU95" s="17" t="s">
        <v>86</v>
      </c>
    </row>
    <row r="96" spans="1:51" s="13" customFormat="1" ht="12">
      <c r="A96" s="13"/>
      <c r="B96" s="218"/>
      <c r="C96" s="219"/>
      <c r="D96" s="220" t="s">
        <v>143</v>
      </c>
      <c r="E96" s="221" t="s">
        <v>20</v>
      </c>
      <c r="F96" s="222" t="s">
        <v>670</v>
      </c>
      <c r="G96" s="219"/>
      <c r="H96" s="223">
        <v>240</v>
      </c>
      <c r="I96" s="224"/>
      <c r="J96" s="224"/>
      <c r="K96" s="219"/>
      <c r="L96" s="219"/>
      <c r="M96" s="225"/>
      <c r="N96" s="226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13"/>
      <c r="Z96" s="13"/>
      <c r="AA96" s="13"/>
      <c r="AB96" s="13"/>
      <c r="AC96" s="13"/>
      <c r="AD96" s="13"/>
      <c r="AE96" s="13"/>
      <c r="AT96" s="229" t="s">
        <v>143</v>
      </c>
      <c r="AU96" s="229" t="s">
        <v>86</v>
      </c>
      <c r="AV96" s="13" t="s">
        <v>86</v>
      </c>
      <c r="AW96" s="13" t="s">
        <v>5</v>
      </c>
      <c r="AX96" s="13" t="s">
        <v>81</v>
      </c>
      <c r="AY96" s="229" t="s">
        <v>133</v>
      </c>
    </row>
    <row r="97" spans="1:65" s="2" customFormat="1" ht="33" customHeight="1">
      <c r="A97" s="38"/>
      <c r="B97" s="39"/>
      <c r="C97" s="204" t="s">
        <v>153</v>
      </c>
      <c r="D97" s="204" t="s">
        <v>136</v>
      </c>
      <c r="E97" s="205" t="s">
        <v>766</v>
      </c>
      <c r="F97" s="206" t="s">
        <v>767</v>
      </c>
      <c r="G97" s="207" t="s">
        <v>242</v>
      </c>
      <c r="H97" s="208">
        <v>47</v>
      </c>
      <c r="I97" s="209"/>
      <c r="J97" s="209"/>
      <c r="K97" s="210">
        <f>ROUND(P97*H97,2)</f>
        <v>0</v>
      </c>
      <c r="L97" s="206" t="s">
        <v>243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153</v>
      </c>
      <c r="AT97" s="216" t="s">
        <v>136</v>
      </c>
      <c r="AU97" s="216" t="s">
        <v>86</v>
      </c>
      <c r="AY97" s="17" t="s">
        <v>133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153</v>
      </c>
      <c r="BM97" s="216" t="s">
        <v>788</v>
      </c>
    </row>
    <row r="98" spans="1:47" s="2" customFormat="1" ht="12">
      <c r="A98" s="38"/>
      <c r="B98" s="39"/>
      <c r="C98" s="40"/>
      <c r="D98" s="230" t="s">
        <v>169</v>
      </c>
      <c r="E98" s="40"/>
      <c r="F98" s="231" t="s">
        <v>769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169</v>
      </c>
      <c r="AU98" s="17" t="s">
        <v>86</v>
      </c>
    </row>
    <row r="99" spans="1:51" s="13" customFormat="1" ht="12">
      <c r="A99" s="13"/>
      <c r="B99" s="218"/>
      <c r="C99" s="219"/>
      <c r="D99" s="220" t="s">
        <v>143</v>
      </c>
      <c r="E99" s="221" t="s">
        <v>20</v>
      </c>
      <c r="F99" s="222" t="s">
        <v>675</v>
      </c>
      <c r="G99" s="219"/>
      <c r="H99" s="223">
        <v>47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143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133</v>
      </c>
    </row>
    <row r="100" spans="1:65" s="2" customFormat="1" ht="12">
      <c r="A100" s="38"/>
      <c r="B100" s="39"/>
      <c r="C100" s="204" t="s">
        <v>132</v>
      </c>
      <c r="D100" s="204" t="s">
        <v>136</v>
      </c>
      <c r="E100" s="205" t="s">
        <v>770</v>
      </c>
      <c r="F100" s="206" t="s">
        <v>771</v>
      </c>
      <c r="G100" s="207" t="s">
        <v>296</v>
      </c>
      <c r="H100" s="208">
        <v>22.86</v>
      </c>
      <c r="I100" s="209"/>
      <c r="J100" s="209"/>
      <c r="K100" s="210">
        <f>ROUND(P100*H100,2)</f>
        <v>0</v>
      </c>
      <c r="L100" s="206" t="s">
        <v>243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153</v>
      </c>
      <c r="AT100" s="216" t="s">
        <v>136</v>
      </c>
      <c r="AU100" s="216" t="s">
        <v>86</v>
      </c>
      <c r="AY100" s="17" t="s">
        <v>133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153</v>
      </c>
      <c r="BM100" s="216" t="s">
        <v>789</v>
      </c>
    </row>
    <row r="101" spans="1:47" s="2" customFormat="1" ht="12">
      <c r="A101" s="38"/>
      <c r="B101" s="39"/>
      <c r="C101" s="40"/>
      <c r="D101" s="230" t="s">
        <v>169</v>
      </c>
      <c r="E101" s="40"/>
      <c r="F101" s="231" t="s">
        <v>773</v>
      </c>
      <c r="G101" s="40"/>
      <c r="H101" s="40"/>
      <c r="I101" s="232"/>
      <c r="J101" s="232"/>
      <c r="K101" s="40"/>
      <c r="L101" s="40"/>
      <c r="M101" s="44"/>
      <c r="N101" s="233"/>
      <c r="O101" s="234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169</v>
      </c>
      <c r="AU101" s="17" t="s">
        <v>86</v>
      </c>
    </row>
    <row r="102" spans="1:51" s="13" customFormat="1" ht="12">
      <c r="A102" s="13"/>
      <c r="B102" s="218"/>
      <c r="C102" s="219"/>
      <c r="D102" s="220" t="s">
        <v>143</v>
      </c>
      <c r="E102" s="221" t="s">
        <v>20</v>
      </c>
      <c r="F102" s="222" t="s">
        <v>774</v>
      </c>
      <c r="G102" s="219"/>
      <c r="H102" s="223">
        <v>22.86</v>
      </c>
      <c r="I102" s="224"/>
      <c r="J102" s="224"/>
      <c r="K102" s="219"/>
      <c r="L102" s="219"/>
      <c r="M102" s="225"/>
      <c r="N102" s="226"/>
      <c r="O102" s="227"/>
      <c r="P102" s="227"/>
      <c r="Q102" s="227"/>
      <c r="R102" s="227"/>
      <c r="S102" s="227"/>
      <c r="T102" s="227"/>
      <c r="U102" s="227"/>
      <c r="V102" s="227"/>
      <c r="W102" s="227"/>
      <c r="X102" s="228"/>
      <c r="Y102" s="13"/>
      <c r="Z102" s="13"/>
      <c r="AA102" s="13"/>
      <c r="AB102" s="13"/>
      <c r="AC102" s="13"/>
      <c r="AD102" s="13"/>
      <c r="AE102" s="13"/>
      <c r="AT102" s="229" t="s">
        <v>143</v>
      </c>
      <c r="AU102" s="229" t="s">
        <v>86</v>
      </c>
      <c r="AV102" s="13" t="s">
        <v>86</v>
      </c>
      <c r="AW102" s="13" t="s">
        <v>5</v>
      </c>
      <c r="AX102" s="13" t="s">
        <v>81</v>
      </c>
      <c r="AY102" s="229" t="s">
        <v>133</v>
      </c>
    </row>
    <row r="103" spans="1:65" s="2" customFormat="1" ht="12">
      <c r="A103" s="38"/>
      <c r="B103" s="39"/>
      <c r="C103" s="204" t="s">
        <v>160</v>
      </c>
      <c r="D103" s="204" t="s">
        <v>136</v>
      </c>
      <c r="E103" s="205" t="s">
        <v>745</v>
      </c>
      <c r="F103" s="206" t="s">
        <v>746</v>
      </c>
      <c r="G103" s="207" t="s">
        <v>296</v>
      </c>
      <c r="H103" s="208">
        <v>22.86</v>
      </c>
      <c r="I103" s="209"/>
      <c r="J103" s="209"/>
      <c r="K103" s="210">
        <f>ROUND(P103*H103,2)</f>
        <v>0</v>
      </c>
      <c r="L103" s="206" t="s">
        <v>243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153</v>
      </c>
      <c r="AT103" s="216" t="s">
        <v>136</v>
      </c>
      <c r="AU103" s="216" t="s">
        <v>86</v>
      </c>
      <c r="AY103" s="17" t="s">
        <v>133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153</v>
      </c>
      <c r="BM103" s="216" t="s">
        <v>790</v>
      </c>
    </row>
    <row r="104" spans="1:47" s="2" customFormat="1" ht="12">
      <c r="A104" s="38"/>
      <c r="B104" s="39"/>
      <c r="C104" s="40"/>
      <c r="D104" s="230" t="s">
        <v>169</v>
      </c>
      <c r="E104" s="40"/>
      <c r="F104" s="231" t="s">
        <v>748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169</v>
      </c>
      <c r="AU104" s="17" t="s">
        <v>86</v>
      </c>
    </row>
    <row r="105" spans="1:51" s="13" customFormat="1" ht="12">
      <c r="A105" s="13"/>
      <c r="B105" s="218"/>
      <c r="C105" s="219"/>
      <c r="D105" s="220" t="s">
        <v>143</v>
      </c>
      <c r="E105" s="221" t="s">
        <v>20</v>
      </c>
      <c r="F105" s="222" t="s">
        <v>776</v>
      </c>
      <c r="G105" s="219"/>
      <c r="H105" s="223">
        <v>22.86</v>
      </c>
      <c r="I105" s="224"/>
      <c r="J105" s="224"/>
      <c r="K105" s="219"/>
      <c r="L105" s="219"/>
      <c r="M105" s="225"/>
      <c r="N105" s="263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13"/>
      <c r="Z105" s="13"/>
      <c r="AA105" s="13"/>
      <c r="AB105" s="13"/>
      <c r="AC105" s="13"/>
      <c r="AD105" s="13"/>
      <c r="AE105" s="13"/>
      <c r="AT105" s="229" t="s">
        <v>143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133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4"/>
      <c r="N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L105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11151231"/>
    <hyperlink ref="F92" r:id="rId2" display="https://podminky.urs.cz/item/CS_URS_2021_02/184801121"/>
    <hyperlink ref="F95" r:id="rId3" display="https://podminky.urs.cz/item/CS_URS_2021_02/184801131"/>
    <hyperlink ref="F98" r:id="rId4" display="https://podminky.urs.cz/item/CS_URS_2021_02/184852322"/>
    <hyperlink ref="F101" r:id="rId5" display="https://podminky.urs.cz/item/CS_URS_2021_02/185804311"/>
    <hyperlink ref="F104" r:id="rId6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271" t="s">
        <v>791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792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793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794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795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796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797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798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799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800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801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80</v>
      </c>
      <c r="F18" s="277" t="s">
        <v>802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803</v>
      </c>
      <c r="F19" s="277" t="s">
        <v>804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805</v>
      </c>
      <c r="F20" s="277" t="s">
        <v>806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807</v>
      </c>
      <c r="F21" s="277" t="s">
        <v>808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809</v>
      </c>
      <c r="F22" s="277" t="s">
        <v>810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811</v>
      </c>
      <c r="F23" s="277" t="s">
        <v>812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813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814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815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816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817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818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819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820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821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114</v>
      </c>
      <c r="F36" s="277"/>
      <c r="G36" s="277" t="s">
        <v>822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823</v>
      </c>
      <c r="F37" s="277"/>
      <c r="G37" s="277" t="s">
        <v>824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55</v>
      </c>
      <c r="F38" s="277"/>
      <c r="G38" s="277" t="s">
        <v>825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56</v>
      </c>
      <c r="F39" s="277"/>
      <c r="G39" s="277" t="s">
        <v>826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115</v>
      </c>
      <c r="F40" s="277"/>
      <c r="G40" s="277" t="s">
        <v>827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116</v>
      </c>
      <c r="F41" s="277"/>
      <c r="G41" s="277" t="s">
        <v>828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829</v>
      </c>
      <c r="F42" s="277"/>
      <c r="G42" s="277" t="s">
        <v>830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831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832</v>
      </c>
      <c r="F44" s="277"/>
      <c r="G44" s="277" t="s">
        <v>833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119</v>
      </c>
      <c r="F45" s="277"/>
      <c r="G45" s="277" t="s">
        <v>834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835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836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837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838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839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840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841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842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843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844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845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846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847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848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849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850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851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852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853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854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855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856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857</v>
      </c>
      <c r="D76" s="295"/>
      <c r="E76" s="295"/>
      <c r="F76" s="295" t="s">
        <v>858</v>
      </c>
      <c r="G76" s="296"/>
      <c r="H76" s="295" t="s">
        <v>56</v>
      </c>
      <c r="I76" s="295" t="s">
        <v>59</v>
      </c>
      <c r="J76" s="295" t="s">
        <v>859</v>
      </c>
      <c r="K76" s="294"/>
    </row>
    <row r="77" spans="2:11" s="1" customFormat="1" ht="17.25" customHeight="1">
      <c r="B77" s="292"/>
      <c r="C77" s="297" t="s">
        <v>860</v>
      </c>
      <c r="D77" s="297"/>
      <c r="E77" s="297"/>
      <c r="F77" s="298" t="s">
        <v>861</v>
      </c>
      <c r="G77" s="299"/>
      <c r="H77" s="297"/>
      <c r="I77" s="297"/>
      <c r="J77" s="297" t="s">
        <v>862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55</v>
      </c>
      <c r="D79" s="302"/>
      <c r="E79" s="302"/>
      <c r="F79" s="303" t="s">
        <v>863</v>
      </c>
      <c r="G79" s="304"/>
      <c r="H79" s="280" t="s">
        <v>864</v>
      </c>
      <c r="I79" s="280" t="s">
        <v>865</v>
      </c>
      <c r="J79" s="280">
        <v>20</v>
      </c>
      <c r="K79" s="294"/>
    </row>
    <row r="80" spans="2:11" s="1" customFormat="1" ht="15" customHeight="1">
      <c r="B80" s="292"/>
      <c r="C80" s="280" t="s">
        <v>866</v>
      </c>
      <c r="D80" s="280"/>
      <c r="E80" s="280"/>
      <c r="F80" s="303" t="s">
        <v>863</v>
      </c>
      <c r="G80" s="304"/>
      <c r="H80" s="280" t="s">
        <v>867</v>
      </c>
      <c r="I80" s="280" t="s">
        <v>865</v>
      </c>
      <c r="J80" s="280">
        <v>120</v>
      </c>
      <c r="K80" s="294"/>
    </row>
    <row r="81" spans="2:11" s="1" customFormat="1" ht="15" customHeight="1">
      <c r="B81" s="305"/>
      <c r="C81" s="280" t="s">
        <v>868</v>
      </c>
      <c r="D81" s="280"/>
      <c r="E81" s="280"/>
      <c r="F81" s="303" t="s">
        <v>869</v>
      </c>
      <c r="G81" s="304"/>
      <c r="H81" s="280" t="s">
        <v>870</v>
      </c>
      <c r="I81" s="280" t="s">
        <v>865</v>
      </c>
      <c r="J81" s="280">
        <v>50</v>
      </c>
      <c r="K81" s="294"/>
    </row>
    <row r="82" spans="2:11" s="1" customFormat="1" ht="15" customHeight="1">
      <c r="B82" s="305"/>
      <c r="C82" s="280" t="s">
        <v>871</v>
      </c>
      <c r="D82" s="280"/>
      <c r="E82" s="280"/>
      <c r="F82" s="303" t="s">
        <v>863</v>
      </c>
      <c r="G82" s="304"/>
      <c r="H82" s="280" t="s">
        <v>872</v>
      </c>
      <c r="I82" s="280" t="s">
        <v>873</v>
      </c>
      <c r="J82" s="280"/>
      <c r="K82" s="294"/>
    </row>
    <row r="83" spans="2:11" s="1" customFormat="1" ht="15" customHeight="1">
      <c r="B83" s="305"/>
      <c r="C83" s="306" t="s">
        <v>874</v>
      </c>
      <c r="D83" s="306"/>
      <c r="E83" s="306"/>
      <c r="F83" s="307" t="s">
        <v>869</v>
      </c>
      <c r="G83" s="306"/>
      <c r="H83" s="306" t="s">
        <v>875</v>
      </c>
      <c r="I83" s="306" t="s">
        <v>865</v>
      </c>
      <c r="J83" s="306">
        <v>15</v>
      </c>
      <c r="K83" s="294"/>
    </row>
    <row r="84" spans="2:11" s="1" customFormat="1" ht="15" customHeight="1">
      <c r="B84" s="305"/>
      <c r="C84" s="306" t="s">
        <v>876</v>
      </c>
      <c r="D84" s="306"/>
      <c r="E84" s="306"/>
      <c r="F84" s="307" t="s">
        <v>869</v>
      </c>
      <c r="G84" s="306"/>
      <c r="H84" s="306" t="s">
        <v>877</v>
      </c>
      <c r="I84" s="306" t="s">
        <v>865</v>
      </c>
      <c r="J84" s="306">
        <v>15</v>
      </c>
      <c r="K84" s="294"/>
    </row>
    <row r="85" spans="2:11" s="1" customFormat="1" ht="15" customHeight="1">
      <c r="B85" s="305"/>
      <c r="C85" s="306" t="s">
        <v>878</v>
      </c>
      <c r="D85" s="306"/>
      <c r="E85" s="306"/>
      <c r="F85" s="307" t="s">
        <v>869</v>
      </c>
      <c r="G85" s="306"/>
      <c r="H85" s="306" t="s">
        <v>879</v>
      </c>
      <c r="I85" s="306" t="s">
        <v>865</v>
      </c>
      <c r="J85" s="306">
        <v>20</v>
      </c>
      <c r="K85" s="294"/>
    </row>
    <row r="86" spans="2:11" s="1" customFormat="1" ht="15" customHeight="1">
      <c r="B86" s="305"/>
      <c r="C86" s="306" t="s">
        <v>880</v>
      </c>
      <c r="D86" s="306"/>
      <c r="E86" s="306"/>
      <c r="F86" s="307" t="s">
        <v>869</v>
      </c>
      <c r="G86" s="306"/>
      <c r="H86" s="306" t="s">
        <v>881</v>
      </c>
      <c r="I86" s="306" t="s">
        <v>865</v>
      </c>
      <c r="J86" s="306">
        <v>20</v>
      </c>
      <c r="K86" s="294"/>
    </row>
    <row r="87" spans="2:11" s="1" customFormat="1" ht="15" customHeight="1">
      <c r="B87" s="305"/>
      <c r="C87" s="280" t="s">
        <v>882</v>
      </c>
      <c r="D87" s="280"/>
      <c r="E87" s="280"/>
      <c r="F87" s="303" t="s">
        <v>869</v>
      </c>
      <c r="G87" s="304"/>
      <c r="H87" s="280" t="s">
        <v>883</v>
      </c>
      <c r="I87" s="280" t="s">
        <v>865</v>
      </c>
      <c r="J87" s="280">
        <v>50</v>
      </c>
      <c r="K87" s="294"/>
    </row>
    <row r="88" spans="2:11" s="1" customFormat="1" ht="15" customHeight="1">
      <c r="B88" s="305"/>
      <c r="C88" s="280" t="s">
        <v>884</v>
      </c>
      <c r="D88" s="280"/>
      <c r="E88" s="280"/>
      <c r="F88" s="303" t="s">
        <v>869</v>
      </c>
      <c r="G88" s="304"/>
      <c r="H88" s="280" t="s">
        <v>885</v>
      </c>
      <c r="I88" s="280" t="s">
        <v>865</v>
      </c>
      <c r="J88" s="280">
        <v>20</v>
      </c>
      <c r="K88" s="294"/>
    </row>
    <row r="89" spans="2:11" s="1" customFormat="1" ht="15" customHeight="1">
      <c r="B89" s="305"/>
      <c r="C89" s="280" t="s">
        <v>886</v>
      </c>
      <c r="D89" s="280"/>
      <c r="E89" s="280"/>
      <c r="F89" s="303" t="s">
        <v>869</v>
      </c>
      <c r="G89" s="304"/>
      <c r="H89" s="280" t="s">
        <v>887</v>
      </c>
      <c r="I89" s="280" t="s">
        <v>865</v>
      </c>
      <c r="J89" s="280">
        <v>20</v>
      </c>
      <c r="K89" s="294"/>
    </row>
    <row r="90" spans="2:11" s="1" customFormat="1" ht="15" customHeight="1">
      <c r="B90" s="305"/>
      <c r="C90" s="280" t="s">
        <v>888</v>
      </c>
      <c r="D90" s="280"/>
      <c r="E90" s="280"/>
      <c r="F90" s="303" t="s">
        <v>869</v>
      </c>
      <c r="G90" s="304"/>
      <c r="H90" s="280" t="s">
        <v>889</v>
      </c>
      <c r="I90" s="280" t="s">
        <v>865</v>
      </c>
      <c r="J90" s="280">
        <v>50</v>
      </c>
      <c r="K90" s="294"/>
    </row>
    <row r="91" spans="2:11" s="1" customFormat="1" ht="15" customHeight="1">
      <c r="B91" s="305"/>
      <c r="C91" s="280" t="s">
        <v>890</v>
      </c>
      <c r="D91" s="280"/>
      <c r="E91" s="280"/>
      <c r="F91" s="303" t="s">
        <v>869</v>
      </c>
      <c r="G91" s="304"/>
      <c r="H91" s="280" t="s">
        <v>890</v>
      </c>
      <c r="I91" s="280" t="s">
        <v>865</v>
      </c>
      <c r="J91" s="280">
        <v>50</v>
      </c>
      <c r="K91" s="294"/>
    </row>
    <row r="92" spans="2:11" s="1" customFormat="1" ht="15" customHeight="1">
      <c r="B92" s="305"/>
      <c r="C92" s="280" t="s">
        <v>891</v>
      </c>
      <c r="D92" s="280"/>
      <c r="E92" s="280"/>
      <c r="F92" s="303" t="s">
        <v>869</v>
      </c>
      <c r="G92" s="304"/>
      <c r="H92" s="280" t="s">
        <v>892</v>
      </c>
      <c r="I92" s="280" t="s">
        <v>865</v>
      </c>
      <c r="J92" s="280">
        <v>255</v>
      </c>
      <c r="K92" s="294"/>
    </row>
    <row r="93" spans="2:11" s="1" customFormat="1" ht="15" customHeight="1">
      <c r="B93" s="305"/>
      <c r="C93" s="280" t="s">
        <v>893</v>
      </c>
      <c r="D93" s="280"/>
      <c r="E93" s="280"/>
      <c r="F93" s="303" t="s">
        <v>863</v>
      </c>
      <c r="G93" s="304"/>
      <c r="H93" s="280" t="s">
        <v>894</v>
      </c>
      <c r="I93" s="280" t="s">
        <v>895</v>
      </c>
      <c r="J93" s="280"/>
      <c r="K93" s="294"/>
    </row>
    <row r="94" spans="2:11" s="1" customFormat="1" ht="15" customHeight="1">
      <c r="B94" s="305"/>
      <c r="C94" s="280" t="s">
        <v>896</v>
      </c>
      <c r="D94" s="280"/>
      <c r="E94" s="280"/>
      <c r="F94" s="303" t="s">
        <v>863</v>
      </c>
      <c r="G94" s="304"/>
      <c r="H94" s="280" t="s">
        <v>897</v>
      </c>
      <c r="I94" s="280" t="s">
        <v>898</v>
      </c>
      <c r="J94" s="280"/>
      <c r="K94" s="294"/>
    </row>
    <row r="95" spans="2:11" s="1" customFormat="1" ht="15" customHeight="1">
      <c r="B95" s="305"/>
      <c r="C95" s="280" t="s">
        <v>899</v>
      </c>
      <c r="D95" s="280"/>
      <c r="E95" s="280"/>
      <c r="F95" s="303" t="s">
        <v>863</v>
      </c>
      <c r="G95" s="304"/>
      <c r="H95" s="280" t="s">
        <v>899</v>
      </c>
      <c r="I95" s="280" t="s">
        <v>898</v>
      </c>
      <c r="J95" s="280"/>
      <c r="K95" s="294"/>
    </row>
    <row r="96" spans="2:11" s="1" customFormat="1" ht="15" customHeight="1">
      <c r="B96" s="305"/>
      <c r="C96" s="280" t="s">
        <v>40</v>
      </c>
      <c r="D96" s="280"/>
      <c r="E96" s="280"/>
      <c r="F96" s="303" t="s">
        <v>863</v>
      </c>
      <c r="G96" s="304"/>
      <c r="H96" s="280" t="s">
        <v>900</v>
      </c>
      <c r="I96" s="280" t="s">
        <v>898</v>
      </c>
      <c r="J96" s="280"/>
      <c r="K96" s="294"/>
    </row>
    <row r="97" spans="2:11" s="1" customFormat="1" ht="15" customHeight="1">
      <c r="B97" s="305"/>
      <c r="C97" s="280" t="s">
        <v>50</v>
      </c>
      <c r="D97" s="280"/>
      <c r="E97" s="280"/>
      <c r="F97" s="303" t="s">
        <v>863</v>
      </c>
      <c r="G97" s="304"/>
      <c r="H97" s="280" t="s">
        <v>901</v>
      </c>
      <c r="I97" s="280" t="s">
        <v>898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902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857</v>
      </c>
      <c r="D103" s="295"/>
      <c r="E103" s="295"/>
      <c r="F103" s="295" t="s">
        <v>858</v>
      </c>
      <c r="G103" s="296"/>
      <c r="H103" s="295" t="s">
        <v>56</v>
      </c>
      <c r="I103" s="295" t="s">
        <v>59</v>
      </c>
      <c r="J103" s="295" t="s">
        <v>859</v>
      </c>
      <c r="K103" s="294"/>
    </row>
    <row r="104" spans="2:11" s="1" customFormat="1" ht="17.25" customHeight="1">
      <c r="B104" s="292"/>
      <c r="C104" s="297" t="s">
        <v>860</v>
      </c>
      <c r="D104" s="297"/>
      <c r="E104" s="297"/>
      <c r="F104" s="298" t="s">
        <v>861</v>
      </c>
      <c r="G104" s="299"/>
      <c r="H104" s="297"/>
      <c r="I104" s="297"/>
      <c r="J104" s="297" t="s">
        <v>862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55</v>
      </c>
      <c r="D106" s="302"/>
      <c r="E106" s="302"/>
      <c r="F106" s="303" t="s">
        <v>863</v>
      </c>
      <c r="G106" s="280"/>
      <c r="H106" s="280" t="s">
        <v>903</v>
      </c>
      <c r="I106" s="280" t="s">
        <v>865</v>
      </c>
      <c r="J106" s="280">
        <v>20</v>
      </c>
      <c r="K106" s="294"/>
    </row>
    <row r="107" spans="2:11" s="1" customFormat="1" ht="15" customHeight="1">
      <c r="B107" s="292"/>
      <c r="C107" s="280" t="s">
        <v>866</v>
      </c>
      <c r="D107" s="280"/>
      <c r="E107" s="280"/>
      <c r="F107" s="303" t="s">
        <v>863</v>
      </c>
      <c r="G107" s="280"/>
      <c r="H107" s="280" t="s">
        <v>903</v>
      </c>
      <c r="I107" s="280" t="s">
        <v>865</v>
      </c>
      <c r="J107" s="280">
        <v>120</v>
      </c>
      <c r="K107" s="294"/>
    </row>
    <row r="108" spans="2:11" s="1" customFormat="1" ht="15" customHeight="1">
      <c r="B108" s="305"/>
      <c r="C108" s="280" t="s">
        <v>868</v>
      </c>
      <c r="D108" s="280"/>
      <c r="E108" s="280"/>
      <c r="F108" s="303" t="s">
        <v>869</v>
      </c>
      <c r="G108" s="280"/>
      <c r="H108" s="280" t="s">
        <v>903</v>
      </c>
      <c r="I108" s="280" t="s">
        <v>865</v>
      </c>
      <c r="J108" s="280">
        <v>50</v>
      </c>
      <c r="K108" s="294"/>
    </row>
    <row r="109" spans="2:11" s="1" customFormat="1" ht="15" customHeight="1">
      <c r="B109" s="305"/>
      <c r="C109" s="280" t="s">
        <v>871</v>
      </c>
      <c r="D109" s="280"/>
      <c r="E109" s="280"/>
      <c r="F109" s="303" t="s">
        <v>863</v>
      </c>
      <c r="G109" s="280"/>
      <c r="H109" s="280" t="s">
        <v>903</v>
      </c>
      <c r="I109" s="280" t="s">
        <v>873</v>
      </c>
      <c r="J109" s="280"/>
      <c r="K109" s="294"/>
    </row>
    <row r="110" spans="2:11" s="1" customFormat="1" ht="15" customHeight="1">
      <c r="B110" s="305"/>
      <c r="C110" s="280" t="s">
        <v>882</v>
      </c>
      <c r="D110" s="280"/>
      <c r="E110" s="280"/>
      <c r="F110" s="303" t="s">
        <v>869</v>
      </c>
      <c r="G110" s="280"/>
      <c r="H110" s="280" t="s">
        <v>903</v>
      </c>
      <c r="I110" s="280" t="s">
        <v>865</v>
      </c>
      <c r="J110" s="280">
        <v>50</v>
      </c>
      <c r="K110" s="294"/>
    </row>
    <row r="111" spans="2:11" s="1" customFormat="1" ht="15" customHeight="1">
      <c r="B111" s="305"/>
      <c r="C111" s="280" t="s">
        <v>890</v>
      </c>
      <c r="D111" s="280"/>
      <c r="E111" s="280"/>
      <c r="F111" s="303" t="s">
        <v>869</v>
      </c>
      <c r="G111" s="280"/>
      <c r="H111" s="280" t="s">
        <v>903</v>
      </c>
      <c r="I111" s="280" t="s">
        <v>865</v>
      </c>
      <c r="J111" s="280">
        <v>50</v>
      </c>
      <c r="K111" s="294"/>
    </row>
    <row r="112" spans="2:11" s="1" customFormat="1" ht="15" customHeight="1">
      <c r="B112" s="305"/>
      <c r="C112" s="280" t="s">
        <v>888</v>
      </c>
      <c r="D112" s="280"/>
      <c r="E112" s="280"/>
      <c r="F112" s="303" t="s">
        <v>869</v>
      </c>
      <c r="G112" s="280"/>
      <c r="H112" s="280" t="s">
        <v>903</v>
      </c>
      <c r="I112" s="280" t="s">
        <v>865</v>
      </c>
      <c r="J112" s="280">
        <v>50</v>
      </c>
      <c r="K112" s="294"/>
    </row>
    <row r="113" spans="2:11" s="1" customFormat="1" ht="15" customHeight="1">
      <c r="B113" s="305"/>
      <c r="C113" s="280" t="s">
        <v>55</v>
      </c>
      <c r="D113" s="280"/>
      <c r="E113" s="280"/>
      <c r="F113" s="303" t="s">
        <v>863</v>
      </c>
      <c r="G113" s="280"/>
      <c r="H113" s="280" t="s">
        <v>904</v>
      </c>
      <c r="I113" s="280" t="s">
        <v>865</v>
      </c>
      <c r="J113" s="280">
        <v>20</v>
      </c>
      <c r="K113" s="294"/>
    </row>
    <row r="114" spans="2:11" s="1" customFormat="1" ht="15" customHeight="1">
      <c r="B114" s="305"/>
      <c r="C114" s="280" t="s">
        <v>905</v>
      </c>
      <c r="D114" s="280"/>
      <c r="E114" s="280"/>
      <c r="F114" s="303" t="s">
        <v>863</v>
      </c>
      <c r="G114" s="280"/>
      <c r="H114" s="280" t="s">
        <v>906</v>
      </c>
      <c r="I114" s="280" t="s">
        <v>865</v>
      </c>
      <c r="J114" s="280">
        <v>120</v>
      </c>
      <c r="K114" s="294"/>
    </row>
    <row r="115" spans="2:11" s="1" customFormat="1" ht="15" customHeight="1">
      <c r="B115" s="305"/>
      <c r="C115" s="280" t="s">
        <v>40</v>
      </c>
      <c r="D115" s="280"/>
      <c r="E115" s="280"/>
      <c r="F115" s="303" t="s">
        <v>863</v>
      </c>
      <c r="G115" s="280"/>
      <c r="H115" s="280" t="s">
        <v>907</v>
      </c>
      <c r="I115" s="280" t="s">
        <v>898</v>
      </c>
      <c r="J115" s="280"/>
      <c r="K115" s="294"/>
    </row>
    <row r="116" spans="2:11" s="1" customFormat="1" ht="15" customHeight="1">
      <c r="B116" s="305"/>
      <c r="C116" s="280" t="s">
        <v>50</v>
      </c>
      <c r="D116" s="280"/>
      <c r="E116" s="280"/>
      <c r="F116" s="303" t="s">
        <v>863</v>
      </c>
      <c r="G116" s="280"/>
      <c r="H116" s="280" t="s">
        <v>908</v>
      </c>
      <c r="I116" s="280" t="s">
        <v>898</v>
      </c>
      <c r="J116" s="280"/>
      <c r="K116" s="294"/>
    </row>
    <row r="117" spans="2:11" s="1" customFormat="1" ht="15" customHeight="1">
      <c r="B117" s="305"/>
      <c r="C117" s="280" t="s">
        <v>59</v>
      </c>
      <c r="D117" s="280"/>
      <c r="E117" s="280"/>
      <c r="F117" s="303" t="s">
        <v>863</v>
      </c>
      <c r="G117" s="280"/>
      <c r="H117" s="280" t="s">
        <v>909</v>
      </c>
      <c r="I117" s="280" t="s">
        <v>910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911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857</v>
      </c>
      <c r="D123" s="295"/>
      <c r="E123" s="295"/>
      <c r="F123" s="295" t="s">
        <v>858</v>
      </c>
      <c r="G123" s="296"/>
      <c r="H123" s="295" t="s">
        <v>56</v>
      </c>
      <c r="I123" s="295" t="s">
        <v>59</v>
      </c>
      <c r="J123" s="295" t="s">
        <v>859</v>
      </c>
      <c r="K123" s="324"/>
    </row>
    <row r="124" spans="2:11" s="1" customFormat="1" ht="17.25" customHeight="1">
      <c r="B124" s="323"/>
      <c r="C124" s="297" t="s">
        <v>860</v>
      </c>
      <c r="D124" s="297"/>
      <c r="E124" s="297"/>
      <c r="F124" s="298" t="s">
        <v>861</v>
      </c>
      <c r="G124" s="299"/>
      <c r="H124" s="297"/>
      <c r="I124" s="297"/>
      <c r="J124" s="297" t="s">
        <v>862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866</v>
      </c>
      <c r="D126" s="302"/>
      <c r="E126" s="302"/>
      <c r="F126" s="303" t="s">
        <v>863</v>
      </c>
      <c r="G126" s="280"/>
      <c r="H126" s="280" t="s">
        <v>903</v>
      </c>
      <c r="I126" s="280" t="s">
        <v>865</v>
      </c>
      <c r="J126" s="280">
        <v>120</v>
      </c>
      <c r="K126" s="328"/>
    </row>
    <row r="127" spans="2:11" s="1" customFormat="1" ht="15" customHeight="1">
      <c r="B127" s="325"/>
      <c r="C127" s="280" t="s">
        <v>912</v>
      </c>
      <c r="D127" s="280"/>
      <c r="E127" s="280"/>
      <c r="F127" s="303" t="s">
        <v>863</v>
      </c>
      <c r="G127" s="280"/>
      <c r="H127" s="280" t="s">
        <v>913</v>
      </c>
      <c r="I127" s="280" t="s">
        <v>865</v>
      </c>
      <c r="J127" s="280" t="s">
        <v>914</v>
      </c>
      <c r="K127" s="328"/>
    </row>
    <row r="128" spans="2:11" s="1" customFormat="1" ht="15" customHeight="1">
      <c r="B128" s="325"/>
      <c r="C128" s="280" t="s">
        <v>811</v>
      </c>
      <c r="D128" s="280"/>
      <c r="E128" s="280"/>
      <c r="F128" s="303" t="s">
        <v>863</v>
      </c>
      <c r="G128" s="280"/>
      <c r="H128" s="280" t="s">
        <v>915</v>
      </c>
      <c r="I128" s="280" t="s">
        <v>865</v>
      </c>
      <c r="J128" s="280" t="s">
        <v>914</v>
      </c>
      <c r="K128" s="328"/>
    </row>
    <row r="129" spans="2:11" s="1" customFormat="1" ht="15" customHeight="1">
      <c r="B129" s="325"/>
      <c r="C129" s="280" t="s">
        <v>874</v>
      </c>
      <c r="D129" s="280"/>
      <c r="E129" s="280"/>
      <c r="F129" s="303" t="s">
        <v>869</v>
      </c>
      <c r="G129" s="280"/>
      <c r="H129" s="280" t="s">
        <v>875</v>
      </c>
      <c r="I129" s="280" t="s">
        <v>865</v>
      </c>
      <c r="J129" s="280">
        <v>15</v>
      </c>
      <c r="K129" s="328"/>
    </row>
    <row r="130" spans="2:11" s="1" customFormat="1" ht="15" customHeight="1">
      <c r="B130" s="325"/>
      <c r="C130" s="306" t="s">
        <v>876</v>
      </c>
      <c r="D130" s="306"/>
      <c r="E130" s="306"/>
      <c r="F130" s="307" t="s">
        <v>869</v>
      </c>
      <c r="G130" s="306"/>
      <c r="H130" s="306" t="s">
        <v>877</v>
      </c>
      <c r="I130" s="306" t="s">
        <v>865</v>
      </c>
      <c r="J130" s="306">
        <v>15</v>
      </c>
      <c r="K130" s="328"/>
    </row>
    <row r="131" spans="2:11" s="1" customFormat="1" ht="15" customHeight="1">
      <c r="B131" s="325"/>
      <c r="C131" s="306" t="s">
        <v>878</v>
      </c>
      <c r="D131" s="306"/>
      <c r="E131" s="306"/>
      <c r="F131" s="307" t="s">
        <v>869</v>
      </c>
      <c r="G131" s="306"/>
      <c r="H131" s="306" t="s">
        <v>879</v>
      </c>
      <c r="I131" s="306" t="s">
        <v>865</v>
      </c>
      <c r="J131" s="306">
        <v>20</v>
      </c>
      <c r="K131" s="328"/>
    </row>
    <row r="132" spans="2:11" s="1" customFormat="1" ht="15" customHeight="1">
      <c r="B132" s="325"/>
      <c r="C132" s="306" t="s">
        <v>880</v>
      </c>
      <c r="D132" s="306"/>
      <c r="E132" s="306"/>
      <c r="F132" s="307" t="s">
        <v>869</v>
      </c>
      <c r="G132" s="306"/>
      <c r="H132" s="306" t="s">
        <v>881</v>
      </c>
      <c r="I132" s="306" t="s">
        <v>865</v>
      </c>
      <c r="J132" s="306">
        <v>20</v>
      </c>
      <c r="K132" s="328"/>
    </row>
    <row r="133" spans="2:11" s="1" customFormat="1" ht="15" customHeight="1">
      <c r="B133" s="325"/>
      <c r="C133" s="280" t="s">
        <v>868</v>
      </c>
      <c r="D133" s="280"/>
      <c r="E133" s="280"/>
      <c r="F133" s="303" t="s">
        <v>869</v>
      </c>
      <c r="G133" s="280"/>
      <c r="H133" s="280" t="s">
        <v>903</v>
      </c>
      <c r="I133" s="280" t="s">
        <v>865</v>
      </c>
      <c r="J133" s="280">
        <v>50</v>
      </c>
      <c r="K133" s="328"/>
    </row>
    <row r="134" spans="2:11" s="1" customFormat="1" ht="15" customHeight="1">
      <c r="B134" s="325"/>
      <c r="C134" s="280" t="s">
        <v>882</v>
      </c>
      <c r="D134" s="280"/>
      <c r="E134" s="280"/>
      <c r="F134" s="303" t="s">
        <v>869</v>
      </c>
      <c r="G134" s="280"/>
      <c r="H134" s="280" t="s">
        <v>903</v>
      </c>
      <c r="I134" s="280" t="s">
        <v>865</v>
      </c>
      <c r="J134" s="280">
        <v>50</v>
      </c>
      <c r="K134" s="328"/>
    </row>
    <row r="135" spans="2:11" s="1" customFormat="1" ht="15" customHeight="1">
      <c r="B135" s="325"/>
      <c r="C135" s="280" t="s">
        <v>888</v>
      </c>
      <c r="D135" s="280"/>
      <c r="E135" s="280"/>
      <c r="F135" s="303" t="s">
        <v>869</v>
      </c>
      <c r="G135" s="280"/>
      <c r="H135" s="280" t="s">
        <v>903</v>
      </c>
      <c r="I135" s="280" t="s">
        <v>865</v>
      </c>
      <c r="J135" s="280">
        <v>50</v>
      </c>
      <c r="K135" s="328"/>
    </row>
    <row r="136" spans="2:11" s="1" customFormat="1" ht="15" customHeight="1">
      <c r="B136" s="325"/>
      <c r="C136" s="280" t="s">
        <v>890</v>
      </c>
      <c r="D136" s="280"/>
      <c r="E136" s="280"/>
      <c r="F136" s="303" t="s">
        <v>869</v>
      </c>
      <c r="G136" s="280"/>
      <c r="H136" s="280" t="s">
        <v>903</v>
      </c>
      <c r="I136" s="280" t="s">
        <v>865</v>
      </c>
      <c r="J136" s="280">
        <v>50</v>
      </c>
      <c r="K136" s="328"/>
    </row>
    <row r="137" spans="2:11" s="1" customFormat="1" ht="15" customHeight="1">
      <c r="B137" s="325"/>
      <c r="C137" s="280" t="s">
        <v>891</v>
      </c>
      <c r="D137" s="280"/>
      <c r="E137" s="280"/>
      <c r="F137" s="303" t="s">
        <v>869</v>
      </c>
      <c r="G137" s="280"/>
      <c r="H137" s="280" t="s">
        <v>916</v>
      </c>
      <c r="I137" s="280" t="s">
        <v>865</v>
      </c>
      <c r="J137" s="280">
        <v>255</v>
      </c>
      <c r="K137" s="328"/>
    </row>
    <row r="138" spans="2:11" s="1" customFormat="1" ht="15" customHeight="1">
      <c r="B138" s="325"/>
      <c r="C138" s="280" t="s">
        <v>893</v>
      </c>
      <c r="D138" s="280"/>
      <c r="E138" s="280"/>
      <c r="F138" s="303" t="s">
        <v>863</v>
      </c>
      <c r="G138" s="280"/>
      <c r="H138" s="280" t="s">
        <v>917</v>
      </c>
      <c r="I138" s="280" t="s">
        <v>895</v>
      </c>
      <c r="J138" s="280"/>
      <c r="K138" s="328"/>
    </row>
    <row r="139" spans="2:11" s="1" customFormat="1" ht="15" customHeight="1">
      <c r="B139" s="325"/>
      <c r="C139" s="280" t="s">
        <v>896</v>
      </c>
      <c r="D139" s="280"/>
      <c r="E139" s="280"/>
      <c r="F139" s="303" t="s">
        <v>863</v>
      </c>
      <c r="G139" s="280"/>
      <c r="H139" s="280" t="s">
        <v>918</v>
      </c>
      <c r="I139" s="280" t="s">
        <v>898</v>
      </c>
      <c r="J139" s="280"/>
      <c r="K139" s="328"/>
    </row>
    <row r="140" spans="2:11" s="1" customFormat="1" ht="15" customHeight="1">
      <c r="B140" s="325"/>
      <c r="C140" s="280" t="s">
        <v>899</v>
      </c>
      <c r="D140" s="280"/>
      <c r="E140" s="280"/>
      <c r="F140" s="303" t="s">
        <v>863</v>
      </c>
      <c r="G140" s="280"/>
      <c r="H140" s="280" t="s">
        <v>899</v>
      </c>
      <c r="I140" s="280" t="s">
        <v>898</v>
      </c>
      <c r="J140" s="280"/>
      <c r="K140" s="328"/>
    </row>
    <row r="141" spans="2:11" s="1" customFormat="1" ht="15" customHeight="1">
      <c r="B141" s="325"/>
      <c r="C141" s="280" t="s">
        <v>40</v>
      </c>
      <c r="D141" s="280"/>
      <c r="E141" s="280"/>
      <c r="F141" s="303" t="s">
        <v>863</v>
      </c>
      <c r="G141" s="280"/>
      <c r="H141" s="280" t="s">
        <v>919</v>
      </c>
      <c r="I141" s="280" t="s">
        <v>898</v>
      </c>
      <c r="J141" s="280"/>
      <c r="K141" s="328"/>
    </row>
    <row r="142" spans="2:11" s="1" customFormat="1" ht="15" customHeight="1">
      <c r="B142" s="325"/>
      <c r="C142" s="280" t="s">
        <v>920</v>
      </c>
      <c r="D142" s="280"/>
      <c r="E142" s="280"/>
      <c r="F142" s="303" t="s">
        <v>863</v>
      </c>
      <c r="G142" s="280"/>
      <c r="H142" s="280" t="s">
        <v>921</v>
      </c>
      <c r="I142" s="280" t="s">
        <v>898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922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857</v>
      </c>
      <c r="D148" s="295"/>
      <c r="E148" s="295"/>
      <c r="F148" s="295" t="s">
        <v>858</v>
      </c>
      <c r="G148" s="296"/>
      <c r="H148" s="295" t="s">
        <v>56</v>
      </c>
      <c r="I148" s="295" t="s">
        <v>59</v>
      </c>
      <c r="J148" s="295" t="s">
        <v>859</v>
      </c>
      <c r="K148" s="294"/>
    </row>
    <row r="149" spans="2:11" s="1" customFormat="1" ht="17.25" customHeight="1">
      <c r="B149" s="292"/>
      <c r="C149" s="297" t="s">
        <v>860</v>
      </c>
      <c r="D149" s="297"/>
      <c r="E149" s="297"/>
      <c r="F149" s="298" t="s">
        <v>861</v>
      </c>
      <c r="G149" s="299"/>
      <c r="H149" s="297"/>
      <c r="I149" s="297"/>
      <c r="J149" s="297" t="s">
        <v>862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866</v>
      </c>
      <c r="D151" s="280"/>
      <c r="E151" s="280"/>
      <c r="F151" s="333" t="s">
        <v>863</v>
      </c>
      <c r="G151" s="280"/>
      <c r="H151" s="332" t="s">
        <v>903</v>
      </c>
      <c r="I151" s="332" t="s">
        <v>865</v>
      </c>
      <c r="J151" s="332">
        <v>120</v>
      </c>
      <c r="K151" s="328"/>
    </row>
    <row r="152" spans="2:11" s="1" customFormat="1" ht="15" customHeight="1">
      <c r="B152" s="305"/>
      <c r="C152" s="332" t="s">
        <v>912</v>
      </c>
      <c r="D152" s="280"/>
      <c r="E152" s="280"/>
      <c r="F152" s="333" t="s">
        <v>863</v>
      </c>
      <c r="G152" s="280"/>
      <c r="H152" s="332" t="s">
        <v>923</v>
      </c>
      <c r="I152" s="332" t="s">
        <v>865</v>
      </c>
      <c r="J152" s="332" t="s">
        <v>914</v>
      </c>
      <c r="K152" s="328"/>
    </row>
    <row r="153" spans="2:11" s="1" customFormat="1" ht="15" customHeight="1">
      <c r="B153" s="305"/>
      <c r="C153" s="332" t="s">
        <v>811</v>
      </c>
      <c r="D153" s="280"/>
      <c r="E153" s="280"/>
      <c r="F153" s="333" t="s">
        <v>863</v>
      </c>
      <c r="G153" s="280"/>
      <c r="H153" s="332" t="s">
        <v>924</v>
      </c>
      <c r="I153" s="332" t="s">
        <v>865</v>
      </c>
      <c r="J153" s="332" t="s">
        <v>914</v>
      </c>
      <c r="K153" s="328"/>
    </row>
    <row r="154" spans="2:11" s="1" customFormat="1" ht="15" customHeight="1">
      <c r="B154" s="305"/>
      <c r="C154" s="332" t="s">
        <v>868</v>
      </c>
      <c r="D154" s="280"/>
      <c r="E154" s="280"/>
      <c r="F154" s="333" t="s">
        <v>869</v>
      </c>
      <c r="G154" s="280"/>
      <c r="H154" s="332" t="s">
        <v>903</v>
      </c>
      <c r="I154" s="332" t="s">
        <v>865</v>
      </c>
      <c r="J154" s="332">
        <v>50</v>
      </c>
      <c r="K154" s="328"/>
    </row>
    <row r="155" spans="2:11" s="1" customFormat="1" ht="15" customHeight="1">
      <c r="B155" s="305"/>
      <c r="C155" s="332" t="s">
        <v>871</v>
      </c>
      <c r="D155" s="280"/>
      <c r="E155" s="280"/>
      <c r="F155" s="333" t="s">
        <v>863</v>
      </c>
      <c r="G155" s="280"/>
      <c r="H155" s="332" t="s">
        <v>903</v>
      </c>
      <c r="I155" s="332" t="s">
        <v>873</v>
      </c>
      <c r="J155" s="332"/>
      <c r="K155" s="328"/>
    </row>
    <row r="156" spans="2:11" s="1" customFormat="1" ht="15" customHeight="1">
      <c r="B156" s="305"/>
      <c r="C156" s="332" t="s">
        <v>882</v>
      </c>
      <c r="D156" s="280"/>
      <c r="E156" s="280"/>
      <c r="F156" s="333" t="s">
        <v>869</v>
      </c>
      <c r="G156" s="280"/>
      <c r="H156" s="332" t="s">
        <v>903</v>
      </c>
      <c r="I156" s="332" t="s">
        <v>865</v>
      </c>
      <c r="J156" s="332">
        <v>50</v>
      </c>
      <c r="K156" s="328"/>
    </row>
    <row r="157" spans="2:11" s="1" customFormat="1" ht="15" customHeight="1">
      <c r="B157" s="305"/>
      <c r="C157" s="332" t="s">
        <v>890</v>
      </c>
      <c r="D157" s="280"/>
      <c r="E157" s="280"/>
      <c r="F157" s="333" t="s">
        <v>869</v>
      </c>
      <c r="G157" s="280"/>
      <c r="H157" s="332" t="s">
        <v>903</v>
      </c>
      <c r="I157" s="332" t="s">
        <v>865</v>
      </c>
      <c r="J157" s="332">
        <v>50</v>
      </c>
      <c r="K157" s="328"/>
    </row>
    <row r="158" spans="2:11" s="1" customFormat="1" ht="15" customHeight="1">
      <c r="B158" s="305"/>
      <c r="C158" s="332" t="s">
        <v>888</v>
      </c>
      <c r="D158" s="280"/>
      <c r="E158" s="280"/>
      <c r="F158" s="333" t="s">
        <v>869</v>
      </c>
      <c r="G158" s="280"/>
      <c r="H158" s="332" t="s">
        <v>903</v>
      </c>
      <c r="I158" s="332" t="s">
        <v>865</v>
      </c>
      <c r="J158" s="332">
        <v>50</v>
      </c>
      <c r="K158" s="328"/>
    </row>
    <row r="159" spans="2:11" s="1" customFormat="1" ht="15" customHeight="1">
      <c r="B159" s="305"/>
      <c r="C159" s="332" t="s">
        <v>103</v>
      </c>
      <c r="D159" s="280"/>
      <c r="E159" s="280"/>
      <c r="F159" s="333" t="s">
        <v>863</v>
      </c>
      <c r="G159" s="280"/>
      <c r="H159" s="332" t="s">
        <v>925</v>
      </c>
      <c r="I159" s="332" t="s">
        <v>865</v>
      </c>
      <c r="J159" s="332" t="s">
        <v>926</v>
      </c>
      <c r="K159" s="328"/>
    </row>
    <row r="160" spans="2:11" s="1" customFormat="1" ht="15" customHeight="1">
      <c r="B160" s="305"/>
      <c r="C160" s="332" t="s">
        <v>927</v>
      </c>
      <c r="D160" s="280"/>
      <c r="E160" s="280"/>
      <c r="F160" s="333" t="s">
        <v>863</v>
      </c>
      <c r="G160" s="280"/>
      <c r="H160" s="332" t="s">
        <v>928</v>
      </c>
      <c r="I160" s="332" t="s">
        <v>898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929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857</v>
      </c>
      <c r="D166" s="295"/>
      <c r="E166" s="295"/>
      <c r="F166" s="295" t="s">
        <v>858</v>
      </c>
      <c r="G166" s="337"/>
      <c r="H166" s="338" t="s">
        <v>56</v>
      </c>
      <c r="I166" s="338" t="s">
        <v>59</v>
      </c>
      <c r="J166" s="295" t="s">
        <v>859</v>
      </c>
      <c r="K166" s="272"/>
    </row>
    <row r="167" spans="2:11" s="1" customFormat="1" ht="17.25" customHeight="1">
      <c r="B167" s="273"/>
      <c r="C167" s="297" t="s">
        <v>860</v>
      </c>
      <c r="D167" s="297"/>
      <c r="E167" s="297"/>
      <c r="F167" s="298" t="s">
        <v>861</v>
      </c>
      <c r="G167" s="339"/>
      <c r="H167" s="340"/>
      <c r="I167" s="340"/>
      <c r="J167" s="297" t="s">
        <v>862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866</v>
      </c>
      <c r="D169" s="280"/>
      <c r="E169" s="280"/>
      <c r="F169" s="303" t="s">
        <v>863</v>
      </c>
      <c r="G169" s="280"/>
      <c r="H169" s="280" t="s">
        <v>903</v>
      </c>
      <c r="I169" s="280" t="s">
        <v>865</v>
      </c>
      <c r="J169" s="280">
        <v>120</v>
      </c>
      <c r="K169" s="328"/>
    </row>
    <row r="170" spans="2:11" s="1" customFormat="1" ht="15" customHeight="1">
      <c r="B170" s="305"/>
      <c r="C170" s="280" t="s">
        <v>912</v>
      </c>
      <c r="D170" s="280"/>
      <c r="E170" s="280"/>
      <c r="F170" s="303" t="s">
        <v>863</v>
      </c>
      <c r="G170" s="280"/>
      <c r="H170" s="280" t="s">
        <v>913</v>
      </c>
      <c r="I170" s="280" t="s">
        <v>865</v>
      </c>
      <c r="J170" s="280" t="s">
        <v>914</v>
      </c>
      <c r="K170" s="328"/>
    </row>
    <row r="171" spans="2:11" s="1" customFormat="1" ht="15" customHeight="1">
      <c r="B171" s="305"/>
      <c r="C171" s="280" t="s">
        <v>811</v>
      </c>
      <c r="D171" s="280"/>
      <c r="E171" s="280"/>
      <c r="F171" s="303" t="s">
        <v>863</v>
      </c>
      <c r="G171" s="280"/>
      <c r="H171" s="280" t="s">
        <v>930</v>
      </c>
      <c r="I171" s="280" t="s">
        <v>865</v>
      </c>
      <c r="J171" s="280" t="s">
        <v>914</v>
      </c>
      <c r="K171" s="328"/>
    </row>
    <row r="172" spans="2:11" s="1" customFormat="1" ht="15" customHeight="1">
      <c r="B172" s="305"/>
      <c r="C172" s="280" t="s">
        <v>868</v>
      </c>
      <c r="D172" s="280"/>
      <c r="E172" s="280"/>
      <c r="F172" s="303" t="s">
        <v>869</v>
      </c>
      <c r="G172" s="280"/>
      <c r="H172" s="280" t="s">
        <v>930</v>
      </c>
      <c r="I172" s="280" t="s">
        <v>865</v>
      </c>
      <c r="J172" s="280">
        <v>50</v>
      </c>
      <c r="K172" s="328"/>
    </row>
    <row r="173" spans="2:11" s="1" customFormat="1" ht="15" customHeight="1">
      <c r="B173" s="305"/>
      <c r="C173" s="280" t="s">
        <v>871</v>
      </c>
      <c r="D173" s="280"/>
      <c r="E173" s="280"/>
      <c r="F173" s="303" t="s">
        <v>863</v>
      </c>
      <c r="G173" s="280"/>
      <c r="H173" s="280" t="s">
        <v>930</v>
      </c>
      <c r="I173" s="280" t="s">
        <v>873</v>
      </c>
      <c r="J173" s="280"/>
      <c r="K173" s="328"/>
    </row>
    <row r="174" spans="2:11" s="1" customFormat="1" ht="15" customHeight="1">
      <c r="B174" s="305"/>
      <c r="C174" s="280" t="s">
        <v>882</v>
      </c>
      <c r="D174" s="280"/>
      <c r="E174" s="280"/>
      <c r="F174" s="303" t="s">
        <v>869</v>
      </c>
      <c r="G174" s="280"/>
      <c r="H174" s="280" t="s">
        <v>930</v>
      </c>
      <c r="I174" s="280" t="s">
        <v>865</v>
      </c>
      <c r="J174" s="280">
        <v>50</v>
      </c>
      <c r="K174" s="328"/>
    </row>
    <row r="175" spans="2:11" s="1" customFormat="1" ht="15" customHeight="1">
      <c r="B175" s="305"/>
      <c r="C175" s="280" t="s">
        <v>890</v>
      </c>
      <c r="D175" s="280"/>
      <c r="E175" s="280"/>
      <c r="F175" s="303" t="s">
        <v>869</v>
      </c>
      <c r="G175" s="280"/>
      <c r="H175" s="280" t="s">
        <v>930</v>
      </c>
      <c r="I175" s="280" t="s">
        <v>865</v>
      </c>
      <c r="J175" s="280">
        <v>50</v>
      </c>
      <c r="K175" s="328"/>
    </row>
    <row r="176" spans="2:11" s="1" customFormat="1" ht="15" customHeight="1">
      <c r="B176" s="305"/>
      <c r="C176" s="280" t="s">
        <v>888</v>
      </c>
      <c r="D176" s="280"/>
      <c r="E176" s="280"/>
      <c r="F176" s="303" t="s">
        <v>869</v>
      </c>
      <c r="G176" s="280"/>
      <c r="H176" s="280" t="s">
        <v>930</v>
      </c>
      <c r="I176" s="280" t="s">
        <v>865</v>
      </c>
      <c r="J176" s="280">
        <v>50</v>
      </c>
      <c r="K176" s="328"/>
    </row>
    <row r="177" spans="2:11" s="1" customFormat="1" ht="15" customHeight="1">
      <c r="B177" s="305"/>
      <c r="C177" s="280" t="s">
        <v>114</v>
      </c>
      <c r="D177" s="280"/>
      <c r="E177" s="280"/>
      <c r="F177" s="303" t="s">
        <v>863</v>
      </c>
      <c r="G177" s="280"/>
      <c r="H177" s="280" t="s">
        <v>931</v>
      </c>
      <c r="I177" s="280" t="s">
        <v>932</v>
      </c>
      <c r="J177" s="280"/>
      <c r="K177" s="328"/>
    </row>
    <row r="178" spans="2:11" s="1" customFormat="1" ht="15" customHeight="1">
      <c r="B178" s="305"/>
      <c r="C178" s="280" t="s">
        <v>59</v>
      </c>
      <c r="D178" s="280"/>
      <c r="E178" s="280"/>
      <c r="F178" s="303" t="s">
        <v>863</v>
      </c>
      <c r="G178" s="280"/>
      <c r="H178" s="280" t="s">
        <v>933</v>
      </c>
      <c r="I178" s="280" t="s">
        <v>934</v>
      </c>
      <c r="J178" s="280">
        <v>1</v>
      </c>
      <c r="K178" s="328"/>
    </row>
    <row r="179" spans="2:11" s="1" customFormat="1" ht="15" customHeight="1">
      <c r="B179" s="305"/>
      <c r="C179" s="280" t="s">
        <v>55</v>
      </c>
      <c r="D179" s="280"/>
      <c r="E179" s="280"/>
      <c r="F179" s="303" t="s">
        <v>863</v>
      </c>
      <c r="G179" s="280"/>
      <c r="H179" s="280" t="s">
        <v>935</v>
      </c>
      <c r="I179" s="280" t="s">
        <v>865</v>
      </c>
      <c r="J179" s="280">
        <v>20</v>
      </c>
      <c r="K179" s="328"/>
    </row>
    <row r="180" spans="2:11" s="1" customFormat="1" ht="15" customHeight="1">
      <c r="B180" s="305"/>
      <c r="C180" s="280" t="s">
        <v>56</v>
      </c>
      <c r="D180" s="280"/>
      <c r="E180" s="280"/>
      <c r="F180" s="303" t="s">
        <v>863</v>
      </c>
      <c r="G180" s="280"/>
      <c r="H180" s="280" t="s">
        <v>936</v>
      </c>
      <c r="I180" s="280" t="s">
        <v>865</v>
      </c>
      <c r="J180" s="280">
        <v>255</v>
      </c>
      <c r="K180" s="328"/>
    </row>
    <row r="181" spans="2:11" s="1" customFormat="1" ht="15" customHeight="1">
      <c r="B181" s="305"/>
      <c r="C181" s="280" t="s">
        <v>115</v>
      </c>
      <c r="D181" s="280"/>
      <c r="E181" s="280"/>
      <c r="F181" s="303" t="s">
        <v>863</v>
      </c>
      <c r="G181" s="280"/>
      <c r="H181" s="280" t="s">
        <v>827</v>
      </c>
      <c r="I181" s="280" t="s">
        <v>865</v>
      </c>
      <c r="J181" s="280">
        <v>10</v>
      </c>
      <c r="K181" s="328"/>
    </row>
    <row r="182" spans="2:11" s="1" customFormat="1" ht="15" customHeight="1">
      <c r="B182" s="305"/>
      <c r="C182" s="280" t="s">
        <v>116</v>
      </c>
      <c r="D182" s="280"/>
      <c r="E182" s="280"/>
      <c r="F182" s="303" t="s">
        <v>863</v>
      </c>
      <c r="G182" s="280"/>
      <c r="H182" s="280" t="s">
        <v>937</v>
      </c>
      <c r="I182" s="280" t="s">
        <v>898</v>
      </c>
      <c r="J182" s="280"/>
      <c r="K182" s="328"/>
    </row>
    <row r="183" spans="2:11" s="1" customFormat="1" ht="15" customHeight="1">
      <c r="B183" s="305"/>
      <c r="C183" s="280" t="s">
        <v>938</v>
      </c>
      <c r="D183" s="280"/>
      <c r="E183" s="280"/>
      <c r="F183" s="303" t="s">
        <v>863</v>
      </c>
      <c r="G183" s="280"/>
      <c r="H183" s="280" t="s">
        <v>939</v>
      </c>
      <c r="I183" s="280" t="s">
        <v>898</v>
      </c>
      <c r="J183" s="280"/>
      <c r="K183" s="328"/>
    </row>
    <row r="184" spans="2:11" s="1" customFormat="1" ht="15" customHeight="1">
      <c r="B184" s="305"/>
      <c r="C184" s="280" t="s">
        <v>927</v>
      </c>
      <c r="D184" s="280"/>
      <c r="E184" s="280"/>
      <c r="F184" s="303" t="s">
        <v>863</v>
      </c>
      <c r="G184" s="280"/>
      <c r="H184" s="280" t="s">
        <v>940</v>
      </c>
      <c r="I184" s="280" t="s">
        <v>898</v>
      </c>
      <c r="J184" s="280"/>
      <c r="K184" s="328"/>
    </row>
    <row r="185" spans="2:11" s="1" customFormat="1" ht="15" customHeight="1">
      <c r="B185" s="305"/>
      <c r="C185" s="280" t="s">
        <v>119</v>
      </c>
      <c r="D185" s="280"/>
      <c r="E185" s="280"/>
      <c r="F185" s="303" t="s">
        <v>869</v>
      </c>
      <c r="G185" s="280"/>
      <c r="H185" s="280" t="s">
        <v>941</v>
      </c>
      <c r="I185" s="280" t="s">
        <v>865</v>
      </c>
      <c r="J185" s="280">
        <v>50</v>
      </c>
      <c r="K185" s="328"/>
    </row>
    <row r="186" spans="2:11" s="1" customFormat="1" ht="15" customHeight="1">
      <c r="B186" s="305"/>
      <c r="C186" s="280" t="s">
        <v>942</v>
      </c>
      <c r="D186" s="280"/>
      <c r="E186" s="280"/>
      <c r="F186" s="303" t="s">
        <v>869</v>
      </c>
      <c r="G186" s="280"/>
      <c r="H186" s="280" t="s">
        <v>943</v>
      </c>
      <c r="I186" s="280" t="s">
        <v>944</v>
      </c>
      <c r="J186" s="280"/>
      <c r="K186" s="328"/>
    </row>
    <row r="187" spans="2:11" s="1" customFormat="1" ht="15" customHeight="1">
      <c r="B187" s="305"/>
      <c r="C187" s="280" t="s">
        <v>945</v>
      </c>
      <c r="D187" s="280"/>
      <c r="E187" s="280"/>
      <c r="F187" s="303" t="s">
        <v>869</v>
      </c>
      <c r="G187" s="280"/>
      <c r="H187" s="280" t="s">
        <v>946</v>
      </c>
      <c r="I187" s="280" t="s">
        <v>944</v>
      </c>
      <c r="J187" s="280"/>
      <c r="K187" s="328"/>
    </row>
    <row r="188" spans="2:11" s="1" customFormat="1" ht="15" customHeight="1">
      <c r="B188" s="305"/>
      <c r="C188" s="280" t="s">
        <v>947</v>
      </c>
      <c r="D188" s="280"/>
      <c r="E188" s="280"/>
      <c r="F188" s="303" t="s">
        <v>869</v>
      </c>
      <c r="G188" s="280"/>
      <c r="H188" s="280" t="s">
        <v>948</v>
      </c>
      <c r="I188" s="280" t="s">
        <v>944</v>
      </c>
      <c r="J188" s="280"/>
      <c r="K188" s="328"/>
    </row>
    <row r="189" spans="2:11" s="1" customFormat="1" ht="15" customHeight="1">
      <c r="B189" s="305"/>
      <c r="C189" s="341" t="s">
        <v>949</v>
      </c>
      <c r="D189" s="280"/>
      <c r="E189" s="280"/>
      <c r="F189" s="303" t="s">
        <v>869</v>
      </c>
      <c r="G189" s="280"/>
      <c r="H189" s="280" t="s">
        <v>950</v>
      </c>
      <c r="I189" s="280" t="s">
        <v>951</v>
      </c>
      <c r="J189" s="342" t="s">
        <v>952</v>
      </c>
      <c r="K189" s="328"/>
    </row>
    <row r="190" spans="2:11" s="1" customFormat="1" ht="15" customHeight="1">
      <c r="B190" s="305"/>
      <c r="C190" s="341" t="s">
        <v>44</v>
      </c>
      <c r="D190" s="280"/>
      <c r="E190" s="280"/>
      <c r="F190" s="303" t="s">
        <v>863</v>
      </c>
      <c r="G190" s="280"/>
      <c r="H190" s="277" t="s">
        <v>953</v>
      </c>
      <c r="I190" s="280" t="s">
        <v>954</v>
      </c>
      <c r="J190" s="280"/>
      <c r="K190" s="328"/>
    </row>
    <row r="191" spans="2:11" s="1" customFormat="1" ht="15" customHeight="1">
      <c r="B191" s="305"/>
      <c r="C191" s="341" t="s">
        <v>955</v>
      </c>
      <c r="D191" s="280"/>
      <c r="E191" s="280"/>
      <c r="F191" s="303" t="s">
        <v>863</v>
      </c>
      <c r="G191" s="280"/>
      <c r="H191" s="280" t="s">
        <v>956</v>
      </c>
      <c r="I191" s="280" t="s">
        <v>898</v>
      </c>
      <c r="J191" s="280"/>
      <c r="K191" s="328"/>
    </row>
    <row r="192" spans="2:11" s="1" customFormat="1" ht="15" customHeight="1">
      <c r="B192" s="305"/>
      <c r="C192" s="341" t="s">
        <v>957</v>
      </c>
      <c r="D192" s="280"/>
      <c r="E192" s="280"/>
      <c r="F192" s="303" t="s">
        <v>863</v>
      </c>
      <c r="G192" s="280"/>
      <c r="H192" s="280" t="s">
        <v>958</v>
      </c>
      <c r="I192" s="280" t="s">
        <v>898</v>
      </c>
      <c r="J192" s="280"/>
      <c r="K192" s="328"/>
    </row>
    <row r="193" spans="2:11" s="1" customFormat="1" ht="15" customHeight="1">
      <c r="B193" s="305"/>
      <c r="C193" s="341" t="s">
        <v>959</v>
      </c>
      <c r="D193" s="280"/>
      <c r="E193" s="280"/>
      <c r="F193" s="303" t="s">
        <v>869</v>
      </c>
      <c r="G193" s="280"/>
      <c r="H193" s="280" t="s">
        <v>960</v>
      </c>
      <c r="I193" s="280" t="s">
        <v>898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961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962</v>
      </c>
      <c r="D200" s="344"/>
      <c r="E200" s="344"/>
      <c r="F200" s="344" t="s">
        <v>963</v>
      </c>
      <c r="G200" s="345"/>
      <c r="H200" s="344" t="s">
        <v>964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954</v>
      </c>
      <c r="D202" s="280"/>
      <c r="E202" s="280"/>
      <c r="F202" s="303" t="s">
        <v>45</v>
      </c>
      <c r="G202" s="280"/>
      <c r="H202" s="280" t="s">
        <v>965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46</v>
      </c>
      <c r="G203" s="280"/>
      <c r="H203" s="280" t="s">
        <v>966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49</v>
      </c>
      <c r="G204" s="280"/>
      <c r="H204" s="280" t="s">
        <v>967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47</v>
      </c>
      <c r="G205" s="280"/>
      <c r="H205" s="280" t="s">
        <v>968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48</v>
      </c>
      <c r="G206" s="280"/>
      <c r="H206" s="280" t="s">
        <v>969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910</v>
      </c>
      <c r="D208" s="280"/>
      <c r="E208" s="280"/>
      <c r="F208" s="303" t="s">
        <v>80</v>
      </c>
      <c r="G208" s="280"/>
      <c r="H208" s="280" t="s">
        <v>970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805</v>
      </c>
      <c r="G209" s="280"/>
      <c r="H209" s="280" t="s">
        <v>806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803</v>
      </c>
      <c r="G210" s="280"/>
      <c r="H210" s="280" t="s">
        <v>971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807</v>
      </c>
      <c r="G211" s="341"/>
      <c r="H211" s="332" t="s">
        <v>808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809</v>
      </c>
      <c r="G212" s="341"/>
      <c r="H212" s="332" t="s">
        <v>187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934</v>
      </c>
      <c r="D214" s="280"/>
      <c r="E214" s="280"/>
      <c r="F214" s="303">
        <v>1</v>
      </c>
      <c r="G214" s="341"/>
      <c r="H214" s="332" t="s">
        <v>972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973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974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975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Holcová</dc:creator>
  <cp:keywords/>
  <dc:description/>
  <cp:lastModifiedBy>Veronika Holcová</cp:lastModifiedBy>
  <dcterms:created xsi:type="dcterms:W3CDTF">2022-05-13T12:05:07Z</dcterms:created>
  <dcterms:modified xsi:type="dcterms:W3CDTF">2022-05-13T12:05:24Z</dcterms:modified>
  <cp:category/>
  <cp:version/>
  <cp:contentType/>
  <cp:contentStatus/>
</cp:coreProperties>
</file>