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Mel_20_48 - Kanál Krhovic...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'Mel_20_48 - Kanál Krhovic...'!$C$87:$K$243</definedName>
    <definedName name="_xlnm.Print_Area" localSheetId="1">'Mel_20_48 - Kanál Krhovic...'!$C$4:$J$37,'Mel_20_48 - Kanál Krhovic...'!$C$43:$J$71,'Mel_20_48 - Kanál Krhovic...'!$C$77:$K$243</definedName>
    <definedName name="_xlnm.Print_Titles" localSheetId="1">'Mel_20_48 - Kanál Krhovic...'!$87:$87</definedName>
    <definedName name="_xlnm.Print_Area" localSheetId="2">'Seznam figur'!$C$4:$G$70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D7"/>
  <c i="2" r="J35"/>
  <c r="J34"/>
  <c i="1" r="AY55"/>
  <c i="2" r="J33"/>
  <c i="1" r="AX55"/>
  <c i="2"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T216"/>
  <c r="R217"/>
  <c r="R216"/>
  <c r="P217"/>
  <c r="P216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T181"/>
  <c r="R182"/>
  <c r="R181"/>
  <c r="P182"/>
  <c r="P181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F84"/>
  <c r="F82"/>
  <c r="E80"/>
  <c r="F50"/>
  <c r="F48"/>
  <c r="E46"/>
  <c r="J22"/>
  <c r="E22"/>
  <c r="J51"/>
  <c r="J21"/>
  <c r="J19"/>
  <c r="E19"/>
  <c r="J50"/>
  <c r="J18"/>
  <c r="J16"/>
  <c r="E16"/>
  <c r="F85"/>
  <c r="J15"/>
  <c r="J10"/>
  <c r="J82"/>
  <c i="1" r="L50"/>
  <c r="AM50"/>
  <c r="AM49"/>
  <c r="L49"/>
  <c r="AM47"/>
  <c r="L47"/>
  <c r="L45"/>
  <c r="L44"/>
  <c i="2" r="J236"/>
  <c r="J231"/>
  <c r="BK202"/>
  <c r="J134"/>
  <c r="BK237"/>
  <c r="BK213"/>
  <c r="BK164"/>
  <c r="J124"/>
  <c r="BK236"/>
  <c r="J217"/>
  <c r="BK201"/>
  <c r="BK186"/>
  <c r="BK159"/>
  <c r="BK126"/>
  <c r="J94"/>
  <c r="BK205"/>
  <c r="J177"/>
  <c i="1" r="AS54"/>
  <c i="2" r="BK203"/>
  <c r="J117"/>
  <c r="BK238"/>
  <c r="BK211"/>
  <c r="BK204"/>
  <c r="J189"/>
  <c r="BK161"/>
  <c r="BK144"/>
  <c r="BK134"/>
  <c r="BK102"/>
  <c r="BK234"/>
  <c r="J204"/>
  <c r="J159"/>
  <c r="J234"/>
  <c r="BK174"/>
  <c r="BK129"/>
  <c r="J237"/>
  <c r="J207"/>
  <c r="BK189"/>
  <c r="J174"/>
  <c r="J157"/>
  <c r="BK142"/>
  <c r="J120"/>
  <c r="J96"/>
  <c r="BK230"/>
  <c r="J199"/>
  <c r="BK157"/>
  <c r="J238"/>
  <c r="J186"/>
  <c r="J154"/>
  <c r="BK94"/>
  <c r="BK108"/>
  <c r="J220"/>
  <c r="J149"/>
  <c r="J91"/>
  <c r="BK226"/>
  <c r="BK141"/>
  <c r="BK105"/>
  <c r="J232"/>
  <c r="J205"/>
  <c r="BK192"/>
  <c r="BK168"/>
  <c r="BK149"/>
  <c r="J144"/>
  <c r="BK139"/>
  <c r="J105"/>
  <c r="J228"/>
  <c r="BK197"/>
  <c r="J111"/>
  <c r="BK225"/>
  <c r="J131"/>
  <c r="J102"/>
  <c r="J235"/>
  <c r="J210"/>
  <c r="BK195"/>
  <c r="J171"/>
  <c r="BK148"/>
  <c r="BK124"/>
  <c r="BK96"/>
  <c r="J225"/>
  <c r="BK200"/>
  <c r="J99"/>
  <c r="BK228"/>
  <c r="J161"/>
  <c r="J241"/>
  <c r="J213"/>
  <c r="BK199"/>
  <c r="J164"/>
  <c r="BK146"/>
  <c r="J129"/>
  <c r="J108"/>
  <c r="BK241"/>
  <c r="BK217"/>
  <c r="J180"/>
  <c r="BK231"/>
  <c r="J168"/>
  <c r="BK114"/>
  <c r="BK91"/>
  <c r="BK207"/>
  <c r="J195"/>
  <c r="BK232"/>
  <c r="BK182"/>
  <c r="J239"/>
  <c r="J211"/>
  <c r="J197"/>
  <c r="BK177"/>
  <c r="BK154"/>
  <c r="J146"/>
  <c r="BK131"/>
  <c r="BK117"/>
  <c r="BK239"/>
  <c r="J201"/>
  <c r="J142"/>
  <c r="J230"/>
  <c r="BK171"/>
  <c r="BK242"/>
  <c r="BK222"/>
  <c r="J200"/>
  <c r="BK180"/>
  <c r="BK151"/>
  <c r="J141"/>
  <c r="J114"/>
  <c r="J242"/>
  <c r="BK210"/>
  <c r="J192"/>
  <c r="J148"/>
  <c r="BK220"/>
  <c r="BK111"/>
  <c r="J226"/>
  <c r="J202"/>
  <c r="J182"/>
  <c r="J151"/>
  <c r="J139"/>
  <c r="BK99"/>
  <c r="BK235"/>
  <c r="J203"/>
  <c r="BK120"/>
  <c r="J222"/>
  <c r="J126"/>
  <c l="1" r="R240"/>
  <c r="R90"/>
  <c r="P138"/>
  <c r="T138"/>
  <c r="R150"/>
  <c r="R167"/>
  <c r="BK185"/>
  <c r="J185"/>
  <c r="J62"/>
  <c r="R185"/>
  <c r="P209"/>
  <c r="BK219"/>
  <c r="J219"/>
  <c r="J66"/>
  <c r="T219"/>
  <c r="T218"/>
  <c r="R224"/>
  <c r="R223"/>
  <c r="R233"/>
  <c r="BK90"/>
  <c r="T90"/>
  <c r="BK150"/>
  <c r="J150"/>
  <c r="J59"/>
  <c r="T150"/>
  <c r="P167"/>
  <c r="P185"/>
  <c r="BK209"/>
  <c r="J209"/>
  <c r="J63"/>
  <c r="T209"/>
  <c r="P219"/>
  <c r="P218"/>
  <c r="BK224"/>
  <c r="T224"/>
  <c r="P233"/>
  <c r="BK240"/>
  <c r="J240"/>
  <c r="J70"/>
  <c r="T240"/>
  <c r="P90"/>
  <c r="P89"/>
  <c r="BK138"/>
  <c r="J138"/>
  <c r="J58"/>
  <c r="R138"/>
  <c r="P150"/>
  <c r="BK167"/>
  <c r="J167"/>
  <c r="J60"/>
  <c r="T167"/>
  <c r="T185"/>
  <c r="R209"/>
  <c r="R219"/>
  <c r="R218"/>
  <c r="P224"/>
  <c r="BK233"/>
  <c r="J233"/>
  <c r="J69"/>
  <c r="T233"/>
  <c r="P240"/>
  <c r="BK216"/>
  <c r="J216"/>
  <c r="J64"/>
  <c r="BK181"/>
  <c r="J181"/>
  <c r="J61"/>
  <c r="J48"/>
  <c r="F51"/>
  <c r="J85"/>
  <c r="BE91"/>
  <c r="BE96"/>
  <c r="BE117"/>
  <c r="BE131"/>
  <c r="BE142"/>
  <c r="BE148"/>
  <c r="BE149"/>
  <c r="BE154"/>
  <c r="BE157"/>
  <c r="BE177"/>
  <c r="BE189"/>
  <c r="BE195"/>
  <c r="BE199"/>
  <c r="BE204"/>
  <c r="BE207"/>
  <c r="BE210"/>
  <c r="BE222"/>
  <c r="BE226"/>
  <c r="BE236"/>
  <c r="BE238"/>
  <c r="BE239"/>
  <c r="J84"/>
  <c r="BE94"/>
  <c r="BE102"/>
  <c r="BE105"/>
  <c r="BE114"/>
  <c r="BE124"/>
  <c r="BE126"/>
  <c r="BE129"/>
  <c r="BE134"/>
  <c r="BE139"/>
  <c r="BE144"/>
  <c r="BE151"/>
  <c r="BE161"/>
  <c r="BE168"/>
  <c r="BE171"/>
  <c r="BE182"/>
  <c r="BE186"/>
  <c r="BE211"/>
  <c r="BE225"/>
  <c r="BE231"/>
  <c r="BE232"/>
  <c r="BE235"/>
  <c r="BE237"/>
  <c r="BE242"/>
  <c r="BE99"/>
  <c r="BE108"/>
  <c r="BE111"/>
  <c r="BE120"/>
  <c r="BE141"/>
  <c r="BE146"/>
  <c r="BE159"/>
  <c r="BE164"/>
  <c r="BE174"/>
  <c r="BE180"/>
  <c r="BE192"/>
  <c r="BE197"/>
  <c r="BE200"/>
  <c r="BE201"/>
  <c r="BE202"/>
  <c r="BE203"/>
  <c r="BE205"/>
  <c r="BE213"/>
  <c r="BE217"/>
  <c r="BE220"/>
  <c r="BE228"/>
  <c r="BE230"/>
  <c r="BE234"/>
  <c r="BE241"/>
  <c r="F33"/>
  <c i="1" r="BB55"/>
  <c r="BB54"/>
  <c r="W31"/>
  <c i="2" r="F34"/>
  <c i="1" r="BC55"/>
  <c r="BC54"/>
  <c r="W32"/>
  <c i="2" r="J32"/>
  <c i="1" r="AW55"/>
  <c i="2" r="F32"/>
  <c i="1" r="BA55"/>
  <c r="BA54"/>
  <c r="W30"/>
  <c i="2" r="F35"/>
  <c i="1" r="BD55"/>
  <c r="BD54"/>
  <c r="W33"/>
  <c i="2" l="1" r="T89"/>
  <c r="BK223"/>
  <c r="J223"/>
  <c r="J67"/>
  <c r="P223"/>
  <c r="P88"/>
  <c i="1" r="AU55"/>
  <c i="2" r="T223"/>
  <c r="T88"/>
  <c r="BK89"/>
  <c r="J89"/>
  <c r="J56"/>
  <c r="R89"/>
  <c r="R88"/>
  <c r="J90"/>
  <c r="J57"/>
  <c r="BK218"/>
  <c r="J218"/>
  <c r="J65"/>
  <c r="J224"/>
  <c r="J68"/>
  <c r="J31"/>
  <c i="1" r="AV55"/>
  <c r="AT55"/>
  <c r="AX54"/>
  <c r="AY54"/>
  <c r="AW54"/>
  <c r="AK30"/>
  <c r="AU54"/>
  <c i="2" r="F31"/>
  <c i="1" r="AZ55"/>
  <c r="AZ54"/>
  <c r="W29"/>
  <c i="2" l="1" r="BK88"/>
  <c r="J88"/>
  <c r="J28"/>
  <c i="1" r="AG55"/>
  <c r="AG54"/>
  <c r="AK26"/>
  <c r="AV54"/>
  <c r="AK29"/>
  <c r="AK35"/>
  <c i="2" l="1" r="J37"/>
  <c r="J55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<sst xmlns="http://schemas.openxmlformats.org/spreadsheetml/2006/main">
  <si>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</si>
  <si>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</si>
  <si>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</si>
  <si>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</si>
  <si>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</si>
  <si>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{fec17b57-cb3a-4926-a61f-0472145a7180}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</si>
  <si>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</si>
  <si>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</si>
  <si>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</si>
  <si>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</si>
  <si>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</si>
  <si>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</si>
  <si>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</si>
  <si>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</si>
  <si>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Mel_20_48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</si>
  <si>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</si>
  <si>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</si>
  <si>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Kanál Krhovice - Hevlín, náhon N1 - zvýšení vzdouvacího objektu za ČS 5 Hevlín</t>
  </si>
  <si>
    <t>KSO:</t>
  </si>
  <si>
    <t/>
  </si>
  <si>
    <t>CC-CZ:</t>
  </si>
  <si>
    <t>Místo:</t>
  </si>
  <si>
    <t>Hevlín</t>
  </si>
  <si>
    <t>Datum:</t>
  </si>
  <si>
    <t>18. 11. 2020</t>
  </si>
  <si>
    <t>Zadavatel:</t>
  </si>
  <si>
    <t>IČ:</t>
  </si>
  <si>
    <t>01312774</t>
  </si>
  <si>
    <t>Státní pozemkový úřad</t>
  </si>
  <si>
    <t>DIČ:</t>
  </si>
  <si>
    <t>CZ01312774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</si>
  <si>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</si>
  <si>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</si>
  <si>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</si>
  <si>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</si>
  <si>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</si>
  <si>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</si>
  <si>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</si>
  <si>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</si>
  <si>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</si>
  <si>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</si>
  <si>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</si>
  <si>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</si>
  <si>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</si>
  <si>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</si>
  <si>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</si>
  <si>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</si>
  <si>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</si>
  <si>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</si>
  <si>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</si>
  <si>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</si>
  <si>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</si>
  <si>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</si>
  <si>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</si>
  <si>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</si>
  <si>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</si>
  <si>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</si>
  <si>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</si>
  <si>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</si>
  <si>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</si>
  <si>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</si>
  <si>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</si>
  <si>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</si>
  <si>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</si>
  <si>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</si>
  <si>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</si>
  <si>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</si>
  <si>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</si>
  <si>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</si>
  <si>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</si>
  <si>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</si>
  <si>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</si>
  <si>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</si>
  <si>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</si>
  <si>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</si>
  <si>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</si>
  <si>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</si>
  <si>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</si>
  <si>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</si>
  <si>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</si>
  <si>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Bed_hr_st</t>
  </si>
  <si>
    <t>Bednění hradící stěny</t>
  </si>
  <si>
    <t>m2</t>
  </si>
  <si>
    <t>17,71</t>
  </si>
  <si>
    <t>3</t>
  </si>
  <si>
    <t>2</t>
  </si>
  <si>
    <t>Bedn_str</t>
  </si>
  <si>
    <t>Bednění stropu</t>
  </si>
  <si>
    <t>4</t>
  </si>
  <si>
    <t>KRYCÍ LIST SOUPISU PRACÍ</t>
  </si>
  <si>
    <t>Bedn_sv</t>
  </si>
  <si>
    <t>Bednění svislé</t>
  </si>
  <si>
    <t>13,92</t>
  </si>
  <si>
    <t>Bet_lávka</t>
  </si>
  <si>
    <t>Betonová kce lávky</t>
  </si>
  <si>
    <t>m3</t>
  </si>
  <si>
    <t>1,28</t>
  </si>
  <si>
    <t>Bet_patky</t>
  </si>
  <si>
    <t>Betonové patky</t>
  </si>
  <si>
    <t>2,904</t>
  </si>
  <si>
    <t>Hr_st</t>
  </si>
  <si>
    <t>Hradící stěna</t>
  </si>
  <si>
    <t>2,481</t>
  </si>
  <si>
    <t>Hrázky</t>
  </si>
  <si>
    <t>Ohrázování staveniště</t>
  </si>
  <si>
    <t>9,01</t>
  </si>
  <si>
    <t>Kamenivo</t>
  </si>
  <si>
    <t>Kamenivo na obsyp hradícího objektu</t>
  </si>
  <si>
    <t>23,229</t>
  </si>
  <si>
    <t>Lože</t>
  </si>
  <si>
    <t>Štěrkový polštář pod patky</t>
  </si>
  <si>
    <t>0,585</t>
  </si>
  <si>
    <t>Mikro</t>
  </si>
  <si>
    <t>Mikropiloty</t>
  </si>
  <si>
    <t>m</t>
  </si>
  <si>
    <t>12,8</t>
  </si>
  <si>
    <t>Opev_bet</t>
  </si>
  <si>
    <t>Opevnění koryta</t>
  </si>
  <si>
    <t>28,05</t>
  </si>
  <si>
    <t>Skládka</t>
  </si>
  <si>
    <t>Odvoz zeminy na skládku</t>
  </si>
  <si>
    <t>33,847</t>
  </si>
  <si>
    <t>Výk_rýhy</t>
  </si>
  <si>
    <t>Výkop rýhy pro hradící telěso</t>
  </si>
  <si>
    <t>25,71</t>
  </si>
  <si>
    <t>Výkop</t>
  </si>
  <si>
    <t>Výko pro založení lávky</t>
  </si>
  <si>
    <t>11,041</t>
  </si>
  <si>
    <t>Zásyp</t>
  </si>
  <si>
    <t>Zásyp kolem objektů</t>
  </si>
  <si>
    <t>30,925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</si>
  <si>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</si>
  <si>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</si>
  <si>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</si>
  <si>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</si>
  <si>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</si>
  <si>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</si>
  <si>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</si>
  <si>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</si>
  <si>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</si>
  <si>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</si>
  <si>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</si>
  <si>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</si>
  <si>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</si>
  <si>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</si>
  <si>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</si>
  <si>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</si>
  <si>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</si>
  <si>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</si>
  <si>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</si>
  <si>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</si>
  <si>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</si>
  <si>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</si>
  <si>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</si>
  <si>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</si>
  <si>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</si>
  <si>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</si>
  <si>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</si>
  <si>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</si>
  <si>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</si>
  <si>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</si>
  <si>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</si>
  <si>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</si>
  <si>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</si>
  <si>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</si>
  <si>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</si>
  <si>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</si>
  <si>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</si>
  <si>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113107337</t>
  </si>
  <si>
    <t>Odstranění podkladů nebo krytů strojně plochy jednotlivě do 50 m2 s přemístěním hmot na skládku na vzdálenost do 3 m nebo s naložením na dopravní prostředek z betonu vyztuženého sítěmi, o tl. vrstvy přes 150 do 300 mm</t>
  </si>
  <si>
    <t>CS ÚRS 2020 02</t>
  </si>
  <si>
    <t>845292210</t>
  </si>
  <si>
    <t>P</t>
  </si>
  <si>
    <t>Poznámka k položce:_x000d_
odstranění opevnění koryta v prostoru stavebního zásahu</t>
  </si>
  <si>
    <t>VV</t>
  </si>
  <si>
    <t>115101201</t>
  </si>
  <si>
    <t>Čerpání vody na dopravní výšku do 10 m s uvažovaným průměrným přítokem do 500 l/min</t>
  </si>
  <si>
    <t>hod</t>
  </si>
  <si>
    <t>-1066995434</t>
  </si>
  <si>
    <t>21*24</t>
  </si>
  <si>
    <t>122151401</t>
  </si>
  <si>
    <t>Vykopávky v zemnících na suchu strojně zapažených i nezapažených v hornině třídy těžitelnosti I skupiny 1 a 2 do 20 m3</t>
  </si>
  <si>
    <t>1574612667</t>
  </si>
  <si>
    <t>Poznámka k položce:_x000d_
zemina pro nasypání hrázek</t>
  </si>
  <si>
    <t>M</t>
  </si>
  <si>
    <t>R10</t>
  </si>
  <si>
    <t>jílovitá zemina</t>
  </si>
  <si>
    <t>t</t>
  </si>
  <si>
    <t>8</t>
  </si>
  <si>
    <t>-291028774</t>
  </si>
  <si>
    <t>Hrázky*2,2</t>
  </si>
  <si>
    <t>5</t>
  </si>
  <si>
    <t>125153101</t>
  </si>
  <si>
    <t>Vykopávky melioračních kanálů přívodních (závlahových) nebo odpadních pro jakoukoliv šířku kanálu, jeho hloubku a množství vykopávky pro zemědělské meliorace v hornině třídy těžitelnosti I skupiny 1 a 2</t>
  </si>
  <si>
    <t>1678023254</t>
  </si>
  <si>
    <t>Poznámka k položce:_x000d_
odstranění hrázek z koryta kanálu</t>
  </si>
  <si>
    <t>6</t>
  </si>
  <si>
    <t>131151100</t>
  </si>
  <si>
    <t>Hloubení nezapažených jam a zářezů strojně s urovnáním dna do předepsaného profilu a spádu v hornině třídy těžitelnosti I skupiny 1 a 2 do 20 m3</t>
  </si>
  <si>
    <t>-1876721403</t>
  </si>
  <si>
    <t>Poznámka k položce:_x000d_
jámy pro vybudování základů lávky</t>
  </si>
  <si>
    <t>7</t>
  </si>
  <si>
    <t>132151252</t>
  </si>
  <si>
    <t>Hloubení nezapažených rýh šířky přes 800 do 2 000 mm strojně s urovnáním dna do předepsaného profilu a spádu v hornině třídy těžitelnosti I skupiny 1 a 2 přes 20 do 50 m3</t>
  </si>
  <si>
    <t>-1100873786</t>
  </si>
  <si>
    <t>Poznámka k položce:_x000d_
pažení rýhy pro založení hradícího objektu</t>
  </si>
  <si>
    <t>151101101</t>
  </si>
  <si>
    <t>Zřízení pažení a rozepření stěn rýh pro podzemní vedení příložné pro jakoukoliv mezerovitost, hloubky do 2 m</t>
  </si>
  <si>
    <t>1653583968</t>
  </si>
  <si>
    <t>Poznámka k položce:_x000d_
pažení rýhy pro hradící objekt</t>
  </si>
  <si>
    <t>8,0*2+2,2*(0,3+2*0,6)</t>
  </si>
  <si>
    <t>9</t>
  </si>
  <si>
    <t>151101111</t>
  </si>
  <si>
    <t>Odstranění pažení a rozepření stěn rýh pro podzemní vedení s uložením materiálu na vzdálenost do 3 m od kraje výkopu příložné, hloubky do 2 m</t>
  </si>
  <si>
    <t>1630568378</t>
  </si>
  <si>
    <t>10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</si>
  <si>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</si>
  <si>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</si>
  <si>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-506963448</t>
  </si>
  <si>
    <t>Poznámka k položce:_x000d_
odvoz zeminy, nahrazené konstrukcí, případně zásypovým kamenive, na skládku</t>
  </si>
  <si>
    <t>Skládka+Hrázky*2</t>
  </si>
  <si>
    <t>11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</si>
  <si>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</si>
  <si>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</si>
  <si>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-1720497508</t>
  </si>
  <si>
    <t>Poznámka k položce:_x000d_
příplatek za 19 km přes 10 km, je účtován jako násobek množství</t>
  </si>
  <si>
    <t>51,867*19 "Přepočtené koeficientem množství</t>
  </si>
  <si>
    <t>12</t>
  </si>
  <si>
    <t>171201231</t>
  </si>
  <si>
    <t>Poplatek za uložení stavebního odpadu na recyklační skládce (skládkovné) zeminy a kamení zatříděného do Katalogu odpadů pod kódem 17 05 04</t>
  </si>
  <si>
    <t>1773011925</t>
  </si>
  <si>
    <t>Skládka*1,8</t>
  </si>
  <si>
    <t>13</t>
  </si>
  <si>
    <t>171203212</t>
  </si>
  <si>
    <t>Uložení netříděných sypanin do zemních hrází z hornin třídy těžitelnosti I a II, skupiny 1 až 4 pro jakoukoliv šířku koruny přívodních kanálů inundačních nebo ochranných bez předepsaného zhutnění s příměsí jílové hlíny přes 20 % objemu</t>
  </si>
  <si>
    <t>334801119</t>
  </si>
  <si>
    <t>Poznámka k položce:_x000d_
zřízení ochranných hrázek oboustranně staveniště, výška 0,7 m, šířkakoruny 0,8 m, sklony svahů 1:1,5</t>
  </si>
  <si>
    <t>14</t>
  </si>
  <si>
    <t>171251201</t>
  </si>
  <si>
    <t>Uložení sypaniny na skládky nebo meziskládky bez hutnění s upravením uložené sypaniny do předepsaného tvaru</t>
  </si>
  <si>
    <t>312072829</t>
  </si>
  <si>
    <t>174151101</t>
  </si>
  <si>
    <t>Zásyp sypaninou z jakékoliv horniny strojně s uložením výkopku ve vrstvách se zhutněním jam, šachet, rýh nebo kolem objektů v těchto vykopávkách</t>
  </si>
  <si>
    <t>-1107402241</t>
  </si>
  <si>
    <t>Poznámka k položce:_x000d_
zásyp kolem patek lávky a hradícího objektu</t>
  </si>
  <si>
    <t>16</t>
  </si>
  <si>
    <t>58331200</t>
  </si>
  <si>
    <t>štěrkopísek netříděný zásypový</t>
  </si>
  <si>
    <t>83257154</t>
  </si>
  <si>
    <t>Poznámka k položce:_x000d_
pro zásyp kolem hradícího objektu</t>
  </si>
  <si>
    <t>Kamenivo*1,67*1,2*1,05</t>
  </si>
  <si>
    <t>48,878*2 "Přepočtené koeficientem množství</t>
  </si>
  <si>
    <t>Zakládání</t>
  </si>
  <si>
    <t>17</t>
  </si>
  <si>
    <t>225311112</t>
  </si>
  <si>
    <t>Maloprofilové vrty jádrové průměru přes 93 do 156 mm do úklonu 45° v hl 0 až 25 m v hornině tř. I a II</t>
  </si>
  <si>
    <t>-37572660</t>
  </si>
  <si>
    <t>2*2*3,2</t>
  </si>
  <si>
    <t>18</t>
  </si>
  <si>
    <t>282602112</t>
  </si>
  <si>
    <t>Injektování povrchové s dvojitým obturátorem mikropilot nebo kotev tlakem přes 0,60 do 2,0 MPa</t>
  </si>
  <si>
    <t>-376195436</t>
  </si>
  <si>
    <t>19</t>
  </si>
  <si>
    <t>58521113</t>
  </si>
  <si>
    <t>cement portlandský CEM I 52,5MPa</t>
  </si>
  <si>
    <t>-1888655040</t>
  </si>
  <si>
    <t>(0,08*0,08*3,14*3,2+0,04*0,04*3,14*0,8)*2,2*4</t>
  </si>
  <si>
    <t>20</t>
  </si>
  <si>
    <t>283111111</t>
  </si>
  <si>
    <t>Zřízení ocelových, trubkových mikropilot tlakové i tahové svislé nebo odklon od svislice do 60° část hladká, průměru přes 60 do 80 mm</t>
  </si>
  <si>
    <t>-1036594155</t>
  </si>
  <si>
    <t>4*0,8</t>
  </si>
  <si>
    <t>283111121</t>
  </si>
  <si>
    <t>Zřízení ocelových, trubkových mikropilot tlakové i tahové svislé nebo odklon od svislice do 60° část manžetová, průměru přes 60 do 80 mm</t>
  </si>
  <si>
    <t>1828743682</t>
  </si>
  <si>
    <t>22</t>
  </si>
  <si>
    <t>14011056</t>
  </si>
  <si>
    <t>trubka ocelová bezešvá hladká jakost 11 353 82,5x10mm</t>
  </si>
  <si>
    <t>-1112390994</t>
  </si>
  <si>
    <t>23</t>
  </si>
  <si>
    <t>R9</t>
  </si>
  <si>
    <t>Montáž zhlaví mikropiloty přivařením ocelové destičky</t>
  </si>
  <si>
    <t>kus</t>
  </si>
  <si>
    <t>987285475</t>
  </si>
  <si>
    <t>Svislé a kompletní konstrukce</t>
  </si>
  <si>
    <t>24</t>
  </si>
  <si>
    <t>321321115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</si>
  <si>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25/30</t>
  </si>
  <si>
    <t>-1142465767</t>
  </si>
  <si>
    <t>Poznámka k položce:_x000d_
betonáž patek lávky</t>
  </si>
  <si>
    <t>25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</si>
  <si>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</si>
  <si>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</si>
  <si>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-730708398</t>
  </si>
  <si>
    <t>Poznámka k položce:_x000d_
betonáž hradícího objektu</t>
  </si>
  <si>
    <t>Hr_st+Bet_lávka</t>
  </si>
  <si>
    <t>26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</si>
  <si>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</si>
  <si>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</si>
  <si>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1783302136</t>
  </si>
  <si>
    <t>Bed_hr_st+Bedn_sv+Bedn_str</t>
  </si>
  <si>
    <t>27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</si>
  <si>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</si>
  <si>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</si>
  <si>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457166455</t>
  </si>
  <si>
    <t>28</t>
  </si>
  <si>
    <t>321366111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</si>
  <si>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</si>
  <si>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-285847056</t>
  </si>
  <si>
    <t>Poznámka k položce:_x000d_
výztuž konstrukce lávky</t>
  </si>
  <si>
    <t>110,856*2*0,001+144,797*0,001 "z armovacích výkresů"</t>
  </si>
  <si>
    <t>29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</si>
  <si>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</si>
  <si>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</si>
  <si>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-12286733</t>
  </si>
  <si>
    <t>Poznámka k položce:_x000d_
výztuž hradícího objektu</t>
  </si>
  <si>
    <t>Hr_st/0,3*2*0,005267</t>
  </si>
  <si>
    <t>Vodorovné konstrukce</t>
  </si>
  <si>
    <t>30</t>
  </si>
  <si>
    <t>451573111</t>
  </si>
  <si>
    <t>Lože pod potrubí, stoky a drobné objekty v otevřeném výkopu z písku a štěrkopísku do 63 mm</t>
  </si>
  <si>
    <t>-1313703301</t>
  </si>
  <si>
    <t>Poznámka k položce:_x000d_
lože z kameniva pod betonové patky lávky</t>
  </si>
  <si>
    <t>31</t>
  </si>
  <si>
    <t>457312812</t>
  </si>
  <si>
    <t>Těsnicí nebo opevňovací vrstva z prostého betonu pro prostředí s mrazovými cykly tř. C 25/30, tl. vrstvy 150 mm</t>
  </si>
  <si>
    <t>-2022185589</t>
  </si>
  <si>
    <t>Poznámka k položce:_x000d_
obnovení opevnění koryta - dolní vrstva</t>
  </si>
  <si>
    <t>32</t>
  </si>
  <si>
    <t>457315811</t>
  </si>
  <si>
    <t>Těsnicí nebo opevňovací vrstva z prostého betonu pro prostředí s mrazovými cykly tř. C 30/37, tl. vrstvy 100 mm</t>
  </si>
  <si>
    <t>753918595</t>
  </si>
  <si>
    <t>Poznámka k položce:_x000d_
obnovení opevnění koryta - horlní vrstva</t>
  </si>
  <si>
    <t>33</t>
  </si>
  <si>
    <t>457971111</t>
  </si>
  <si>
    <t>Zřízení vrstvy z geotextilie s přesahem bez připevnění k podkladu, s potřebným dočasným zatěžováním včetně zakotvení okraje o sklonu do 10°, šířky geotextilie do 3 m</t>
  </si>
  <si>
    <t>-991165148</t>
  </si>
  <si>
    <t>Poznámka k položce:_x000d_
separační geotextilie pod betonové patky</t>
  </si>
  <si>
    <t>1,5*1,2*2</t>
  </si>
  <si>
    <t>34</t>
  </si>
  <si>
    <t>69311031</t>
  </si>
  <si>
    <t>geotextilie tkaná separační, filtrační, výztužná PP pevnost v tahu 10kN/m</t>
  </si>
  <si>
    <t>640490701</t>
  </si>
  <si>
    <t>Úpravy povrchů, podlahy a osazování výplní</t>
  </si>
  <si>
    <t>35</t>
  </si>
  <si>
    <t>631319204</t>
  </si>
  <si>
    <t>Příplatek k cenám betonových mazanin za vyztužení ocelovými vlákny (drátkobeton) objemové vyztužení 30 kg/m3</t>
  </si>
  <si>
    <t>-953423312</t>
  </si>
  <si>
    <t>Poznámka k položce:_x000d_
příplatek ke konstrukci 457315811</t>
  </si>
  <si>
    <t>Mikro*0,1</t>
  </si>
  <si>
    <t>Ostatní konstrukce a práce, bourání</t>
  </si>
  <si>
    <t>36</t>
  </si>
  <si>
    <t>919735125</t>
  </si>
  <si>
    <t>Řezání stávajícího betonového krytu nebo podkladu hloubky přes 200 do 250 mm</t>
  </si>
  <si>
    <t>-827462139</t>
  </si>
  <si>
    <t>Poznámka k položce:_x000d_
řezání betonového opevnění koryta</t>
  </si>
  <si>
    <t>5,5*2</t>
  </si>
  <si>
    <t>37</t>
  </si>
  <si>
    <t>961051111</t>
  </si>
  <si>
    <t>Bourání mostních konstrukcí základů ze železového betonu</t>
  </si>
  <si>
    <t>1805816642</t>
  </si>
  <si>
    <t>Poznámka k položce:_x000d_
bourání patek lávky</t>
  </si>
  <si>
    <t>1*1*1,2*2</t>
  </si>
  <si>
    <t>38</t>
  </si>
  <si>
    <t>963051111</t>
  </si>
  <si>
    <t>Bourání mostních konstrukcí nosných konstrukcí ze železového betonu</t>
  </si>
  <si>
    <t>-792917607</t>
  </si>
  <si>
    <t>Poznámka k položce:_x000d_
bourání pochůzné betonové plochy lávky</t>
  </si>
  <si>
    <t>6,4*1,0*0,2</t>
  </si>
  <si>
    <t>39</t>
  </si>
  <si>
    <t>963071112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</si>
  <si>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přes 100 kg</t>
  </si>
  <si>
    <t>kg</t>
  </si>
  <si>
    <t>566869553</t>
  </si>
  <si>
    <t>6,4*2*25,3</t>
  </si>
  <si>
    <t>40</t>
  </si>
  <si>
    <t>966075141</t>
  </si>
  <si>
    <t>Odstranění různých konstrukcí na mostech kovového zábradlí vcelku</t>
  </si>
  <si>
    <t>583026809</t>
  </si>
  <si>
    <t>6,4*2</t>
  </si>
  <si>
    <t>41</t>
  </si>
  <si>
    <t>R1</t>
  </si>
  <si>
    <t>Montáž stavidlového rámu na připravenou betonovou konstrukci, kompletace stavidlového uzávěru a ovládacího mechanizmu, včetně dopravy na staveniště a zaměření pro montážní práce</t>
  </si>
  <si>
    <t>-1996141719</t>
  </si>
  <si>
    <t>42</t>
  </si>
  <si>
    <t>R2</t>
  </si>
  <si>
    <t>stavidlový uzávěr rozměrů BxH=1,5x0,9, nerezová ocel</t>
  </si>
  <si>
    <t>-593233187</t>
  </si>
  <si>
    <t>43</t>
  </si>
  <si>
    <t>R3</t>
  </si>
  <si>
    <t>zvedací zařízení stavidla, konstrukce ze šedé litiny</t>
  </si>
  <si>
    <t>-118760795</t>
  </si>
  <si>
    <t>44</t>
  </si>
  <si>
    <t>R4</t>
  </si>
  <si>
    <t>stavidlový rám, materiálové provedení nerez 1.4301, rozměry BxH = 1,5x2,65 m</t>
  </si>
  <si>
    <t>-1404864638</t>
  </si>
  <si>
    <t>45</t>
  </si>
  <si>
    <t>R5</t>
  </si>
  <si>
    <t>cévové tyče, materiálové provedení pozinkovaná ocel</t>
  </si>
  <si>
    <t>-1682993351</t>
  </si>
  <si>
    <t>46</t>
  </si>
  <si>
    <t>R6</t>
  </si>
  <si>
    <t>adaptér pro ovládání zvedacího zařízení pomocí aku-vrtačky - předlohový mechanizmus s funkcí převodovky</t>
  </si>
  <si>
    <t>-1854249182</t>
  </si>
  <si>
    <t>47</t>
  </si>
  <si>
    <t>R8</t>
  </si>
  <si>
    <t>Těsnění dilatační spáry pružným tmelem, dolní část spáry vyplněna pěnovým polystyrenem</t>
  </si>
  <si>
    <t>1822721703</t>
  </si>
  <si>
    <t>4*5,5</t>
  </si>
  <si>
    <t>48</t>
  </si>
  <si>
    <t>24638020</t>
  </si>
  <si>
    <t>tmel bitumenový izolační trvale pružný</t>
  </si>
  <si>
    <t>-1102172369</t>
  </si>
  <si>
    <t>4*5,5*0,15*0,015*1300*1,05</t>
  </si>
  <si>
    <t>997</t>
  </si>
  <si>
    <t>Přesun sutě</t>
  </si>
  <si>
    <t>49</t>
  </si>
  <si>
    <t>997013862</t>
  </si>
  <si>
    <t>Poplatek za uložení stavebního odpadu na recyklační skládce (skládkovné) z armovaného betonu zatříděného do Katalogu odpadů pod kódem 17 01 01</t>
  </si>
  <si>
    <t>-294859951</t>
  </si>
  <si>
    <t>50</t>
  </si>
  <si>
    <t>997321511</t>
  </si>
  <si>
    <t>Vodorovná doprava suti a vybouraných hmot bez naložení, s vyložením a hrubým urovnáním po suchu, na vzdálenost do 1 km</t>
  </si>
  <si>
    <t>-34642660</t>
  </si>
  <si>
    <t>Poznámka k položce:_x000d_
včetně přepravy železa do sběrny</t>
  </si>
  <si>
    <t>51</t>
  </si>
  <si>
    <t>997321519</t>
  </si>
  <si>
    <t>Vodorovná doprava suti a vybouraných hmot bez naložení, s vyložením a hrubým urovnáním po suchu, na vzdálenost Příplatek k cenám za každý další i započatý 1 km přes 1 km</t>
  </si>
  <si>
    <t>-1129846737</t>
  </si>
  <si>
    <t>Poznámka k položce:_x000d_
- příplatek za 28 km nad 1 km (celkem 29 km) - množství násobeno koeficientem 28
- včetně přepravy železa do sběrny</t>
  </si>
  <si>
    <t>27,058*28 "Přepočtené koeficientem množství</t>
  </si>
  <si>
    <t>998</t>
  </si>
  <si>
    <t>Přesun hmot</t>
  </si>
  <si>
    <t>52</t>
  </si>
  <si>
    <t>998332011</t>
  </si>
  <si>
    <t>Přesun hmot pro úpravy vodních toků a kanály, hráze rybníků apod. dopravní vzdálenost do 500 m</t>
  </si>
  <si>
    <t>1626345254</t>
  </si>
  <si>
    <t>PSV</t>
  </si>
  <si>
    <t>Práce a dodávky PSV</t>
  </si>
  <si>
    <t>767</t>
  </si>
  <si>
    <t>Konstrukce zámečnické</t>
  </si>
  <si>
    <t>53</t>
  </si>
  <si>
    <t>767163121</t>
  </si>
  <si>
    <t>Montáž kompletního kovového zábradlí přímého z dílců v rovině (na rovné ploše) kotveného do betonu</t>
  </si>
  <si>
    <t>1152662508</t>
  </si>
  <si>
    <t>2*6,4</t>
  </si>
  <si>
    <t>54</t>
  </si>
  <si>
    <t>Zábradlí ocelové s jednou příčkou délky 6,4 m, výšky 1,1 m, osazeného na patky, pozinkované</t>
  </si>
  <si>
    <t>565206718</t>
  </si>
  <si>
    <t>VRN</t>
  </si>
  <si>
    <t>Vedlejší rozpočtové náklady</t>
  </si>
  <si>
    <t>VRN1</t>
  </si>
  <si>
    <t>Průzkumné, geodetické a projektové práce</t>
  </si>
  <si>
    <t>55</t>
  </si>
  <si>
    <t>011114000</t>
  </si>
  <si>
    <t>Inženýrsko-geologický průzkum</t>
  </si>
  <si>
    <t>kplt</t>
  </si>
  <si>
    <t>1024</t>
  </si>
  <si>
    <t>-1436162004</t>
  </si>
  <si>
    <t>56</t>
  </si>
  <si>
    <t>011503000</t>
  </si>
  <si>
    <t>Stavební průzkum bez rozlišení</t>
  </si>
  <si>
    <t>1457871324</t>
  </si>
  <si>
    <t>Poznámka k položce:_x000d_
vytyčení SDK kabelu</t>
  </si>
  <si>
    <t>57</t>
  </si>
  <si>
    <t>012103000</t>
  </si>
  <si>
    <t>Geodetické práce před výstavbou</t>
  </si>
  <si>
    <t>-1180763399</t>
  </si>
  <si>
    <t>Poznámka k položce:_x000d_
- vytyčení hranic stavebních pozemků</t>
  </si>
  <si>
    <t>58</t>
  </si>
  <si>
    <t>012203000</t>
  </si>
  <si>
    <t>Geodetické práce při provádění stavby</t>
  </si>
  <si>
    <t>-585210846</t>
  </si>
  <si>
    <t>59</t>
  </si>
  <si>
    <t>012303000</t>
  </si>
  <si>
    <t>Geodetické práce po výstavbě</t>
  </si>
  <si>
    <t>1393717958</t>
  </si>
  <si>
    <t>60</t>
  </si>
  <si>
    <t>013254000</t>
  </si>
  <si>
    <t>Dokumentace skutečného provedení stavby</t>
  </si>
  <si>
    <t>-712386996</t>
  </si>
  <si>
    <t>VRN3</t>
  </si>
  <si>
    <t>Zařízení staveniště</t>
  </si>
  <si>
    <t>61</t>
  </si>
  <si>
    <t>032103000</t>
  </si>
  <si>
    <t>Náklady na stavební buňky</t>
  </si>
  <si>
    <t>-1262117295</t>
  </si>
  <si>
    <t>62</t>
  </si>
  <si>
    <t>033103000</t>
  </si>
  <si>
    <t>Připojení energií</t>
  </si>
  <si>
    <t>-419516638</t>
  </si>
  <si>
    <t>63</t>
  </si>
  <si>
    <t>033203000</t>
  </si>
  <si>
    <t>Energie pro zařízení staveniště</t>
  </si>
  <si>
    <t>-1236658704</t>
  </si>
  <si>
    <t>64</t>
  </si>
  <si>
    <t>034503000</t>
  </si>
  <si>
    <t>Informační tabule na staveništi</t>
  </si>
  <si>
    <t>842611093</t>
  </si>
  <si>
    <t>65</t>
  </si>
  <si>
    <t>039103000</t>
  </si>
  <si>
    <t>Rozebrání, bourání a odvoz zařízení staveniště</t>
  </si>
  <si>
    <t>-1889568317</t>
  </si>
  <si>
    <t>66</t>
  </si>
  <si>
    <t>039203000</t>
  </si>
  <si>
    <t>Úprava terénu po zrušení zařízení staveniště</t>
  </si>
  <si>
    <t>755581339</t>
  </si>
  <si>
    <t>VRN4</t>
  </si>
  <si>
    <t>Inženýrská činnost</t>
  </si>
  <si>
    <t>67</t>
  </si>
  <si>
    <t>042503000</t>
  </si>
  <si>
    <t>Plán BOZP na staveništi</t>
  </si>
  <si>
    <t>1395232512</t>
  </si>
  <si>
    <t>68</t>
  </si>
  <si>
    <t>043194000</t>
  </si>
  <si>
    <t>Ostatní zkoušky</t>
  </si>
  <si>
    <t>300626616</t>
  </si>
  <si>
    <t>Poznámka k položce:_x000d_
zkoušky kvality betonu</t>
  </si>
  <si>
    <t>SEZNAM FIGUR</t>
  </si>
  <si>
    <t>Výměra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</si>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</sst>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/>
    </xf>
    <xf numFmtId="167" fontId="36" fillId="0" borderId="19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38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Mel_20_48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Kanál Krhovice - Hevlín, náhon N1 - zvýšení vzdouvacího objektu za ČS 5 Hevlín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Hevlín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18. 11. 2020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Státní pozemkový úřad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53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36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54</v>
      </c>
      <c r="D52" s="86"/>
      <c r="E52" s="86"/>
      <c r="F52" s="86"/>
      <c r="G52" s="86"/>
      <c r="H52" s="87"/>
      <c r="I52" s="88" t="s">
        <v>55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56</v>
      </c>
      <c r="AH52" s="86"/>
      <c r="AI52" s="86"/>
      <c r="AJ52" s="86"/>
      <c r="AK52" s="86"/>
      <c r="AL52" s="86"/>
      <c r="AM52" s="86"/>
      <c r="AN52" s="88" t="s">
        <v>57</v>
      </c>
      <c r="AO52" s="86"/>
      <c r="AP52" s="86"/>
      <c r="AQ52" s="90" t="s">
        <v>58</v>
      </c>
      <c r="AR52" s="43"/>
      <c r="AS52" s="91" t="s">
        <v>59</v>
      </c>
      <c r="AT52" s="92" t="s">
        <v>60</v>
      </c>
      <c r="AU52" s="92" t="s">
        <v>61</v>
      </c>
      <c r="AV52" s="92" t="s">
        <v>62</v>
      </c>
      <c r="AW52" s="92" t="s">
        <v>63</v>
      </c>
      <c r="AX52" s="92" t="s">
        <v>64</v>
      </c>
      <c r="AY52" s="92" t="s">
        <v>65</v>
      </c>
      <c r="AZ52" s="92" t="s">
        <v>66</v>
      </c>
      <c r="BA52" s="92" t="s">
        <v>67</v>
      </c>
      <c r="BB52" s="92" t="s">
        <v>68</v>
      </c>
      <c r="BC52" s="92" t="s">
        <v>69</v>
      </c>
      <c r="BD52" s="93" t="s">
        <v>70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71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72</v>
      </c>
      <c r="BT54" s="108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37.5" customHeight="1">
      <c r="A55" s="109" t="s">
        <v>76</v>
      </c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17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'Mel_20_48 - Kanál Krhovic...'!J28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77</v>
      </c>
      <c r="AR55" s="116"/>
      <c r="AS55" s="117">
        <v>0</v>
      </c>
      <c r="AT55" s="118">
        <f>ROUND(SUM(AV55:AW55),2)</f>
        <v>0</v>
      </c>
      <c r="AU55" s="119">
        <f>'Mel_20_48 - Kanál Krhovic...'!P88</f>
        <v>0</v>
      </c>
      <c r="AV55" s="118">
        <f>'Mel_20_48 - Kanál Krhovic...'!J31</f>
        <v>0</v>
      </c>
      <c r="AW55" s="118">
        <f>'Mel_20_48 - Kanál Krhovic...'!J32</f>
        <v>0</v>
      </c>
      <c r="AX55" s="118">
        <f>'Mel_20_48 - Kanál Krhovic...'!J33</f>
        <v>0</v>
      </c>
      <c r="AY55" s="118">
        <f>'Mel_20_48 - Kanál Krhovic...'!J34</f>
        <v>0</v>
      </c>
      <c r="AZ55" s="118">
        <f>'Mel_20_48 - Kanál Krhovic...'!F31</f>
        <v>0</v>
      </c>
      <c r="BA55" s="118">
        <f>'Mel_20_48 - Kanál Krhovic...'!F32</f>
        <v>0</v>
      </c>
      <c r="BB55" s="118">
        <f>'Mel_20_48 - Kanál Krhovic...'!F33</f>
        <v>0</v>
      </c>
      <c r="BC55" s="118">
        <f>'Mel_20_48 - Kanál Krhovic...'!F34</f>
        <v>0</v>
      </c>
      <c r="BD55" s="120">
        <f>'Mel_20_48 - Kanál Krhovic...'!F35</f>
        <v>0</v>
      </c>
      <c r="BE55" s="7"/>
      <c r="BT55" s="121" t="s">
        <v>78</v>
      </c>
      <c r="BU55" s="121" t="s">
        <v>79</v>
      </c>
      <c r="BV55" s="121" t="s">
        <v>74</v>
      </c>
      <c r="BW55" s="121" t="s">
        <v>5</v>
      </c>
      <c r="BX55" s="121" t="s">
        <v>75</v>
      </c>
      <c r="CL55" s="121" t="s">
        <v>19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NPsDi9vK4xfppzWr7dLq/LxGDfLLP8seMDTd5fkk5IYEpBuNMOVflqeATBUEIAPDlxKhfYqaPsCaXVKfxY78Sw==" hashValue="eXJHEHA7E+KINv4lbRYJNfXwH7qEmFCNmbRJkq9zWs7o/Sku6bnQDx78jh1vingcInj66A5lDQJ+WoGtBswYo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Mel_20_48 - Kanál Krhovic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  <c r="AZ2" s="122" t="s">
        <v>80</v>
      </c>
      <c r="BA2" s="122" t="s">
        <v>81</v>
      </c>
      <c r="BB2" s="122" t="s">
        <v>82</v>
      </c>
      <c r="BC2" s="122" t="s">
        <v>83</v>
      </c>
      <c r="BD2" s="122" t="s">
        <v>84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85</v>
      </c>
      <c r="AZ3" s="122" t="s">
        <v>86</v>
      </c>
      <c r="BA3" s="122" t="s">
        <v>87</v>
      </c>
      <c r="BB3" s="122" t="s">
        <v>82</v>
      </c>
      <c r="BC3" s="122" t="s">
        <v>88</v>
      </c>
      <c r="BD3" s="122" t="s">
        <v>84</v>
      </c>
    </row>
    <row r="4" s="1" customFormat="1" ht="24.96" customHeight="1">
      <c r="B4" s="19"/>
      <c r="D4" s="125" t="s">
        <v>89</v>
      </c>
      <c r="L4" s="19"/>
      <c r="M4" s="126" t="s">
        <v>10</v>
      </c>
      <c r="AT4" s="16" t="s">
        <v>4</v>
      </c>
      <c r="AZ4" s="122" t="s">
        <v>90</v>
      </c>
      <c r="BA4" s="122" t="s">
        <v>91</v>
      </c>
      <c r="BB4" s="122" t="s">
        <v>82</v>
      </c>
      <c r="BC4" s="122" t="s">
        <v>92</v>
      </c>
      <c r="BD4" s="122" t="s">
        <v>84</v>
      </c>
    </row>
    <row r="5" s="1" customFormat="1" ht="6.96" customHeight="1">
      <c r="B5" s="19"/>
      <c r="L5" s="19"/>
      <c r="AZ5" s="122" t="s">
        <v>93</v>
      </c>
      <c r="BA5" s="122" t="s">
        <v>94</v>
      </c>
      <c r="BB5" s="122" t="s">
        <v>95</v>
      </c>
      <c r="BC5" s="122" t="s">
        <v>96</v>
      </c>
      <c r="BD5" s="122" t="s">
        <v>84</v>
      </c>
    </row>
    <row r="6" s="2" customFormat="1" ht="12" customHeight="1">
      <c r="A6" s="37"/>
      <c r="B6" s="43"/>
      <c r="C6" s="37"/>
      <c r="D6" s="127" t="s">
        <v>16</v>
      </c>
      <c r="E6" s="37"/>
      <c r="F6" s="37"/>
      <c r="G6" s="37"/>
      <c r="H6" s="37"/>
      <c r="I6" s="37"/>
      <c r="J6" s="37"/>
      <c r="K6" s="37"/>
      <c r="L6" s="128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Z6" s="122" t="s">
        <v>97</v>
      </c>
      <c r="BA6" s="122" t="s">
        <v>98</v>
      </c>
      <c r="BB6" s="122" t="s">
        <v>95</v>
      </c>
      <c r="BC6" s="122" t="s">
        <v>99</v>
      </c>
      <c r="BD6" s="122" t="s">
        <v>84</v>
      </c>
    </row>
    <row r="7" s="2" customFormat="1" ht="16.5" customHeight="1">
      <c r="A7" s="37"/>
      <c r="B7" s="43"/>
      <c r="C7" s="37"/>
      <c r="D7" s="37"/>
      <c r="E7" s="129" t="s">
        <v>17</v>
      </c>
      <c r="F7" s="37"/>
      <c r="G7" s="37"/>
      <c r="H7" s="37"/>
      <c r="I7" s="37"/>
      <c r="J7" s="37"/>
      <c r="K7" s="37"/>
      <c r="L7" s="128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Z7" s="122" t="s">
        <v>100</v>
      </c>
      <c r="BA7" s="122" t="s">
        <v>101</v>
      </c>
      <c r="BB7" s="122" t="s">
        <v>95</v>
      </c>
      <c r="BC7" s="122" t="s">
        <v>102</v>
      </c>
      <c r="BD7" s="122" t="s">
        <v>84</v>
      </c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128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Z8" s="122" t="s">
        <v>103</v>
      </c>
      <c r="BA8" s="122" t="s">
        <v>104</v>
      </c>
      <c r="BB8" s="122" t="s">
        <v>95</v>
      </c>
      <c r="BC8" s="122" t="s">
        <v>105</v>
      </c>
      <c r="BD8" s="122" t="s">
        <v>84</v>
      </c>
    </row>
    <row r="9" s="2" customFormat="1" ht="12" customHeight="1">
      <c r="A9" s="37"/>
      <c r="B9" s="43"/>
      <c r="C9" s="37"/>
      <c r="D9" s="127" t="s">
        <v>18</v>
      </c>
      <c r="E9" s="37"/>
      <c r="F9" s="130" t="s">
        <v>19</v>
      </c>
      <c r="G9" s="37"/>
      <c r="H9" s="37"/>
      <c r="I9" s="127" t="s">
        <v>20</v>
      </c>
      <c r="J9" s="130" t="s">
        <v>19</v>
      </c>
      <c r="K9" s="37"/>
      <c r="L9" s="128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Z9" s="122" t="s">
        <v>106</v>
      </c>
      <c r="BA9" s="122" t="s">
        <v>107</v>
      </c>
      <c r="BB9" s="122" t="s">
        <v>95</v>
      </c>
      <c r="BC9" s="122" t="s">
        <v>108</v>
      </c>
      <c r="BD9" s="122" t="s">
        <v>84</v>
      </c>
    </row>
    <row r="10" s="2" customFormat="1" ht="12" customHeight="1">
      <c r="A10" s="37"/>
      <c r="B10" s="43"/>
      <c r="C10" s="37"/>
      <c r="D10" s="127" t="s">
        <v>21</v>
      </c>
      <c r="E10" s="37"/>
      <c r="F10" s="130" t="s">
        <v>22</v>
      </c>
      <c r="G10" s="37"/>
      <c r="H10" s="37"/>
      <c r="I10" s="127" t="s">
        <v>23</v>
      </c>
      <c r="J10" s="131" t="str">
        <f>'Rekapitulace stavby'!AN8</f>
        <v>18. 11. 2020</v>
      </c>
      <c r="K10" s="37"/>
      <c r="L10" s="128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Z10" s="122" t="s">
        <v>109</v>
      </c>
      <c r="BA10" s="122" t="s">
        <v>110</v>
      </c>
      <c r="BB10" s="122" t="s">
        <v>95</v>
      </c>
      <c r="BC10" s="122" t="s">
        <v>111</v>
      </c>
      <c r="BD10" s="122" t="s">
        <v>84</v>
      </c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12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Z11" s="122" t="s">
        <v>112</v>
      </c>
      <c r="BA11" s="122" t="s">
        <v>113</v>
      </c>
      <c r="BB11" s="122" t="s">
        <v>114</v>
      </c>
      <c r="BC11" s="122" t="s">
        <v>115</v>
      </c>
      <c r="BD11" s="122" t="s">
        <v>84</v>
      </c>
    </row>
    <row r="12" s="2" customFormat="1" ht="12" customHeight="1">
      <c r="A12" s="37"/>
      <c r="B12" s="43"/>
      <c r="C12" s="37"/>
      <c r="D12" s="127" t="s">
        <v>25</v>
      </c>
      <c r="E12" s="37"/>
      <c r="F12" s="37"/>
      <c r="G12" s="37"/>
      <c r="H12" s="37"/>
      <c r="I12" s="127" t="s">
        <v>26</v>
      </c>
      <c r="J12" s="130" t="s">
        <v>27</v>
      </c>
      <c r="K12" s="37"/>
      <c r="L12" s="12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Z12" s="122" t="s">
        <v>116</v>
      </c>
      <c r="BA12" s="122" t="s">
        <v>117</v>
      </c>
      <c r="BB12" s="122" t="s">
        <v>95</v>
      </c>
      <c r="BC12" s="122" t="s">
        <v>118</v>
      </c>
      <c r="BD12" s="122" t="s">
        <v>84</v>
      </c>
    </row>
    <row r="13" s="2" customFormat="1" ht="18" customHeight="1">
      <c r="A13" s="37"/>
      <c r="B13" s="43"/>
      <c r="C13" s="37"/>
      <c r="D13" s="37"/>
      <c r="E13" s="130" t="s">
        <v>28</v>
      </c>
      <c r="F13" s="37"/>
      <c r="G13" s="37"/>
      <c r="H13" s="37"/>
      <c r="I13" s="127" t="s">
        <v>29</v>
      </c>
      <c r="J13" s="130" t="s">
        <v>30</v>
      </c>
      <c r="K13" s="37"/>
      <c r="L13" s="12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Z13" s="122" t="s">
        <v>119</v>
      </c>
      <c r="BA13" s="122" t="s">
        <v>120</v>
      </c>
      <c r="BB13" s="122" t="s">
        <v>95</v>
      </c>
      <c r="BC13" s="122" t="s">
        <v>121</v>
      </c>
      <c r="BD13" s="122" t="s">
        <v>84</v>
      </c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12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Z14" s="122" t="s">
        <v>122</v>
      </c>
      <c r="BA14" s="122" t="s">
        <v>123</v>
      </c>
      <c r="BB14" s="122" t="s">
        <v>95</v>
      </c>
      <c r="BC14" s="122" t="s">
        <v>124</v>
      </c>
      <c r="BD14" s="122" t="s">
        <v>84</v>
      </c>
    </row>
    <row r="15" s="2" customFormat="1" ht="12" customHeight="1">
      <c r="A15" s="37"/>
      <c r="B15" s="43"/>
      <c r="C15" s="37"/>
      <c r="D15" s="127" t="s">
        <v>31</v>
      </c>
      <c r="E15" s="37"/>
      <c r="F15" s="37"/>
      <c r="G15" s="37"/>
      <c r="H15" s="37"/>
      <c r="I15" s="127" t="s">
        <v>26</v>
      </c>
      <c r="J15" s="32" t="str">
        <f>'Rekapitulace stavby'!AN13</f>
        <v>Vyplň údaj</v>
      </c>
      <c r="K15" s="37"/>
      <c r="L15" s="12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Z15" s="122" t="s">
        <v>125</v>
      </c>
      <c r="BA15" s="122" t="s">
        <v>126</v>
      </c>
      <c r="BB15" s="122" t="s">
        <v>95</v>
      </c>
      <c r="BC15" s="122" t="s">
        <v>127</v>
      </c>
      <c r="BD15" s="122" t="s">
        <v>84</v>
      </c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0"/>
      <c r="G16" s="130"/>
      <c r="H16" s="130"/>
      <c r="I16" s="127" t="s">
        <v>29</v>
      </c>
      <c r="J16" s="32" t="str">
        <f>'Rekapitulace stavby'!AN14</f>
        <v>Vyplň údaj</v>
      </c>
      <c r="K16" s="37"/>
      <c r="L16" s="12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Z16" s="122" t="s">
        <v>128</v>
      </c>
      <c r="BA16" s="122" t="s">
        <v>129</v>
      </c>
      <c r="BB16" s="122" t="s">
        <v>95</v>
      </c>
      <c r="BC16" s="122" t="s">
        <v>130</v>
      </c>
      <c r="BD16" s="122" t="s">
        <v>84</v>
      </c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12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27" t="s">
        <v>33</v>
      </c>
      <c r="E18" s="37"/>
      <c r="F18" s="37"/>
      <c r="G18" s="37"/>
      <c r="H18" s="37"/>
      <c r="I18" s="127" t="s">
        <v>26</v>
      </c>
      <c r="J18" s="130" t="str">
        <f>IF('Rekapitulace stavby'!AN16="","",'Rekapitulace stavby'!AN16)</f>
        <v/>
      </c>
      <c r="K18" s="37"/>
      <c r="L18" s="12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0" t="str">
        <f>IF('Rekapitulace stavby'!E17="","",'Rekapitulace stavby'!E17)</f>
        <v xml:space="preserve"> </v>
      </c>
      <c r="F19" s="37"/>
      <c r="G19" s="37"/>
      <c r="H19" s="37"/>
      <c r="I19" s="127" t="s">
        <v>29</v>
      </c>
      <c r="J19" s="130" t="str">
        <f>IF('Rekapitulace stavby'!AN17="","",'Rekapitulace stavby'!AN17)</f>
        <v/>
      </c>
      <c r="K19" s="37"/>
      <c r="L19" s="12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12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27" t="s">
        <v>36</v>
      </c>
      <c r="E21" s="37"/>
      <c r="F21" s="37"/>
      <c r="G21" s="37"/>
      <c r="H21" s="37"/>
      <c r="I21" s="127" t="s">
        <v>26</v>
      </c>
      <c r="J21" s="130" t="str">
        <f>IF('Rekapitulace stavby'!AN19="","",'Rekapitulace stavby'!AN19)</f>
        <v/>
      </c>
      <c r="K21" s="37"/>
      <c r="L21" s="12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0" t="str">
        <f>IF('Rekapitulace stavby'!E20="","",'Rekapitulace stavby'!E20)</f>
        <v xml:space="preserve"> </v>
      </c>
      <c r="F22" s="37"/>
      <c r="G22" s="37"/>
      <c r="H22" s="37"/>
      <c r="I22" s="127" t="s">
        <v>29</v>
      </c>
      <c r="J22" s="130" t="str">
        <f>IF('Rekapitulace stavby'!AN20="","",'Rekapitulace stavby'!AN20)</f>
        <v/>
      </c>
      <c r="K22" s="37"/>
      <c r="L22" s="12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12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27" t="s">
        <v>37</v>
      </c>
      <c r="E24" s="37"/>
      <c r="F24" s="37"/>
      <c r="G24" s="37"/>
      <c r="H24" s="37"/>
      <c r="I24" s="37"/>
      <c r="J24" s="37"/>
      <c r="K24" s="37"/>
      <c r="L24" s="12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47.25" customHeight="1">
      <c r="A25" s="132"/>
      <c r="B25" s="133"/>
      <c r="C25" s="132"/>
      <c r="D25" s="132"/>
      <c r="E25" s="134" t="s">
        <v>38</v>
      </c>
      <c r="F25" s="134"/>
      <c r="G25" s="134"/>
      <c r="H25" s="134"/>
      <c r="I25" s="132"/>
      <c r="J25" s="132"/>
      <c r="K25" s="132"/>
      <c r="L25" s="135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12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36"/>
      <c r="E27" s="136"/>
      <c r="F27" s="136"/>
      <c r="G27" s="136"/>
      <c r="H27" s="136"/>
      <c r="I27" s="136"/>
      <c r="J27" s="136"/>
      <c r="K27" s="136"/>
      <c r="L27" s="128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37" t="s">
        <v>39</v>
      </c>
      <c r="E28" s="37"/>
      <c r="F28" s="37"/>
      <c r="G28" s="37"/>
      <c r="H28" s="37"/>
      <c r="I28" s="37"/>
      <c r="J28" s="138">
        <f>ROUND(J88, 2)</f>
        <v>0</v>
      </c>
      <c r="K28" s="37"/>
      <c r="L28" s="12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6"/>
      <c r="E29" s="136"/>
      <c r="F29" s="136"/>
      <c r="G29" s="136"/>
      <c r="H29" s="136"/>
      <c r="I29" s="136"/>
      <c r="J29" s="136"/>
      <c r="K29" s="136"/>
      <c r="L29" s="12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39" t="s">
        <v>41</v>
      </c>
      <c r="G30" s="37"/>
      <c r="H30" s="37"/>
      <c r="I30" s="139" t="s">
        <v>40</v>
      </c>
      <c r="J30" s="139" t="s">
        <v>42</v>
      </c>
      <c r="K30" s="37"/>
      <c r="L30" s="12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0" t="s">
        <v>43</v>
      </c>
      <c r="E31" s="127" t="s">
        <v>44</v>
      </c>
      <c r="F31" s="141">
        <f>ROUND((SUM(BE88:BE243)),  2)</f>
        <v>0</v>
      </c>
      <c r="G31" s="37"/>
      <c r="H31" s="37"/>
      <c r="I31" s="142">
        <v>0.20999999999999999</v>
      </c>
      <c r="J31" s="141">
        <f>ROUND(((SUM(BE88:BE243))*I31),  2)</f>
        <v>0</v>
      </c>
      <c r="K31" s="37"/>
      <c r="L31" s="128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27" t="s">
        <v>45</v>
      </c>
      <c r="F32" s="141">
        <f>ROUND((SUM(BF88:BF243)),  2)</f>
        <v>0</v>
      </c>
      <c r="G32" s="37"/>
      <c r="H32" s="37"/>
      <c r="I32" s="142">
        <v>0.14999999999999999</v>
      </c>
      <c r="J32" s="141">
        <f>ROUND(((SUM(BF88:BF243))*I32),  2)</f>
        <v>0</v>
      </c>
      <c r="K32" s="37"/>
      <c r="L32" s="12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27" t="s">
        <v>46</v>
      </c>
      <c r="F33" s="141">
        <f>ROUND((SUM(BG88:BG243)),  2)</f>
        <v>0</v>
      </c>
      <c r="G33" s="37"/>
      <c r="H33" s="37"/>
      <c r="I33" s="142">
        <v>0.20999999999999999</v>
      </c>
      <c r="J33" s="141">
        <f>0</f>
        <v>0</v>
      </c>
      <c r="K33" s="37"/>
      <c r="L33" s="12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27" t="s">
        <v>47</v>
      </c>
      <c r="F34" s="141">
        <f>ROUND((SUM(BH88:BH243)),  2)</f>
        <v>0</v>
      </c>
      <c r="G34" s="37"/>
      <c r="H34" s="37"/>
      <c r="I34" s="142">
        <v>0.14999999999999999</v>
      </c>
      <c r="J34" s="141">
        <f>0</f>
        <v>0</v>
      </c>
      <c r="K34" s="37"/>
      <c r="L34" s="12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7" t="s">
        <v>48</v>
      </c>
      <c r="F35" s="141">
        <f>ROUND((SUM(BI88:BI243)),  2)</f>
        <v>0</v>
      </c>
      <c r="G35" s="37"/>
      <c r="H35" s="37"/>
      <c r="I35" s="142">
        <v>0</v>
      </c>
      <c r="J35" s="141">
        <f>0</f>
        <v>0</v>
      </c>
      <c r="K35" s="37"/>
      <c r="L35" s="12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12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3"/>
      <c r="D37" s="144" t="s">
        <v>49</v>
      </c>
      <c r="E37" s="145"/>
      <c r="F37" s="145"/>
      <c r="G37" s="146" t="s">
        <v>50</v>
      </c>
      <c r="H37" s="147" t="s">
        <v>51</v>
      </c>
      <c r="I37" s="145"/>
      <c r="J37" s="148">
        <f>SUM(J28:J35)</f>
        <v>0</v>
      </c>
      <c r="K37" s="149"/>
      <c r="L37" s="12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150"/>
      <c r="C38" s="151"/>
      <c r="D38" s="151"/>
      <c r="E38" s="151"/>
      <c r="F38" s="151"/>
      <c r="G38" s="151"/>
      <c r="H38" s="151"/>
      <c r="I38" s="151"/>
      <c r="J38" s="151"/>
      <c r="K38" s="151"/>
      <c r="L38" s="12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42" s="2" customFormat="1" ht="6.96" customHeight="1">
      <c r="A42" s="37"/>
      <c r="B42" s="152"/>
      <c r="C42" s="153"/>
      <c r="D42" s="153"/>
      <c r="E42" s="153"/>
      <c r="F42" s="153"/>
      <c r="G42" s="153"/>
      <c r="H42" s="153"/>
      <c r="I42" s="153"/>
      <c r="J42" s="153"/>
      <c r="K42" s="153"/>
      <c r="L42" s="128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4.96" customHeight="1">
      <c r="A43" s="37"/>
      <c r="B43" s="38"/>
      <c r="C43" s="22" t="s">
        <v>131</v>
      </c>
      <c r="D43" s="39"/>
      <c r="E43" s="39"/>
      <c r="F43" s="39"/>
      <c r="G43" s="39"/>
      <c r="H43" s="39"/>
      <c r="I43" s="39"/>
      <c r="J43" s="39"/>
      <c r="K43" s="39"/>
      <c r="L43" s="128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6.96" customHeight="1">
      <c r="A44" s="37"/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128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12" customHeight="1">
      <c r="A45" s="37"/>
      <c r="B45" s="38"/>
      <c r="C45" s="31" t="s">
        <v>16</v>
      </c>
      <c r="D45" s="39"/>
      <c r="E45" s="39"/>
      <c r="F45" s="39"/>
      <c r="G45" s="39"/>
      <c r="H45" s="39"/>
      <c r="I45" s="39"/>
      <c r="J45" s="39"/>
      <c r="K45" s="39"/>
      <c r="L45" s="128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16.5" customHeight="1">
      <c r="A46" s="37"/>
      <c r="B46" s="38"/>
      <c r="C46" s="39"/>
      <c r="D46" s="39"/>
      <c r="E46" s="68" t="str">
        <f>E7</f>
        <v>Kanál Krhovice - Hevlín, náhon N1 - zvýšení vzdouvacího objektu za ČS 5 Hevlín</v>
      </c>
      <c r="F46" s="39"/>
      <c r="G46" s="39"/>
      <c r="H46" s="39"/>
      <c r="I46" s="39"/>
      <c r="J46" s="39"/>
      <c r="K46" s="39"/>
      <c r="L46" s="128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6.96" customHeight="1">
      <c r="A47" s="37"/>
      <c r="B47" s="38"/>
      <c r="C47" s="39"/>
      <c r="D47" s="39"/>
      <c r="E47" s="39"/>
      <c r="F47" s="39"/>
      <c r="G47" s="39"/>
      <c r="H47" s="39"/>
      <c r="I47" s="39"/>
      <c r="J47" s="39"/>
      <c r="K47" s="39"/>
      <c r="L47" s="128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2" customHeight="1">
      <c r="A48" s="37"/>
      <c r="B48" s="38"/>
      <c r="C48" s="31" t="s">
        <v>21</v>
      </c>
      <c r="D48" s="39"/>
      <c r="E48" s="39"/>
      <c r="F48" s="26" t="str">
        <f>F10</f>
        <v>Hevlín</v>
      </c>
      <c r="G48" s="39"/>
      <c r="H48" s="39"/>
      <c r="I48" s="31" t="s">
        <v>23</v>
      </c>
      <c r="J48" s="71" t="str">
        <f>IF(J10="","",J10)</f>
        <v>18. 11. 2020</v>
      </c>
      <c r="K48" s="39"/>
      <c r="L48" s="128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6.96" customHeight="1">
      <c r="A49" s="37"/>
      <c r="B49" s="38"/>
      <c r="C49" s="39"/>
      <c r="D49" s="39"/>
      <c r="E49" s="39"/>
      <c r="F49" s="39"/>
      <c r="G49" s="39"/>
      <c r="H49" s="39"/>
      <c r="I49" s="39"/>
      <c r="J49" s="39"/>
      <c r="K49" s="39"/>
      <c r="L49" s="128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5.15" customHeight="1">
      <c r="A50" s="37"/>
      <c r="B50" s="38"/>
      <c r="C50" s="31" t="s">
        <v>25</v>
      </c>
      <c r="D50" s="39"/>
      <c r="E50" s="39"/>
      <c r="F50" s="26" t="str">
        <f>E13</f>
        <v>Státní pozemkový úřad</v>
      </c>
      <c r="G50" s="39"/>
      <c r="H50" s="39"/>
      <c r="I50" s="31" t="s">
        <v>33</v>
      </c>
      <c r="J50" s="35" t="str">
        <f>E19</f>
        <v xml:space="preserve"> </v>
      </c>
      <c r="K50" s="39"/>
      <c r="L50" s="128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15.15" customHeight="1">
      <c r="A51" s="37"/>
      <c r="B51" s="38"/>
      <c r="C51" s="31" t="s">
        <v>31</v>
      </c>
      <c r="D51" s="39"/>
      <c r="E51" s="39"/>
      <c r="F51" s="26" t="str">
        <f>IF(E16="","",E16)</f>
        <v>Vyplň údaj</v>
      </c>
      <c r="G51" s="39"/>
      <c r="H51" s="39"/>
      <c r="I51" s="31" t="s">
        <v>36</v>
      </c>
      <c r="J51" s="35" t="str">
        <f>E22</f>
        <v xml:space="preserve"> </v>
      </c>
      <c r="K51" s="39"/>
      <c r="L51" s="128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0.32" customHeight="1">
      <c r="A52" s="37"/>
      <c r="B52" s="38"/>
      <c r="C52" s="39"/>
      <c r="D52" s="39"/>
      <c r="E52" s="39"/>
      <c r="F52" s="39"/>
      <c r="G52" s="39"/>
      <c r="H52" s="39"/>
      <c r="I52" s="39"/>
      <c r="J52" s="39"/>
      <c r="K52" s="39"/>
      <c r="L52" s="128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29.28" customHeight="1">
      <c r="A53" s="37"/>
      <c r="B53" s="38"/>
      <c r="C53" s="154" t="s">
        <v>132</v>
      </c>
      <c r="D53" s="155"/>
      <c r="E53" s="155"/>
      <c r="F53" s="155"/>
      <c r="G53" s="155"/>
      <c r="H53" s="155"/>
      <c r="I53" s="155"/>
      <c r="J53" s="156" t="s">
        <v>133</v>
      </c>
      <c r="K53" s="155"/>
      <c r="L53" s="128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0.32" customHeight="1">
      <c r="A54" s="37"/>
      <c r="B54" s="38"/>
      <c r="C54" s="39"/>
      <c r="D54" s="39"/>
      <c r="E54" s="39"/>
      <c r="F54" s="39"/>
      <c r="G54" s="39"/>
      <c r="H54" s="39"/>
      <c r="I54" s="39"/>
      <c r="J54" s="39"/>
      <c r="K54" s="39"/>
      <c r="L54" s="128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2.8" customHeight="1">
      <c r="A55" s="37"/>
      <c r="B55" s="38"/>
      <c r="C55" s="157" t="s">
        <v>71</v>
      </c>
      <c r="D55" s="39"/>
      <c r="E55" s="39"/>
      <c r="F55" s="39"/>
      <c r="G55" s="39"/>
      <c r="H55" s="39"/>
      <c r="I55" s="39"/>
      <c r="J55" s="101">
        <f>J88</f>
        <v>0</v>
      </c>
      <c r="K55" s="39"/>
      <c r="L55" s="128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U55" s="16" t="s">
        <v>134</v>
      </c>
    </row>
    <row r="56" s="9" customFormat="1" ht="24.96" customHeight="1">
      <c r="A56" s="9"/>
      <c r="B56" s="158"/>
      <c r="C56" s="159"/>
      <c r="D56" s="160" t="s">
        <v>135</v>
      </c>
      <c r="E56" s="161"/>
      <c r="F56" s="161"/>
      <c r="G56" s="161"/>
      <c r="H56" s="161"/>
      <c r="I56" s="161"/>
      <c r="J56" s="162">
        <f>J89</f>
        <v>0</v>
      </c>
      <c r="K56" s="159"/>
      <c r="L56" s="163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4"/>
      <c r="C57" s="165"/>
      <c r="D57" s="166" t="s">
        <v>136</v>
      </c>
      <c r="E57" s="167"/>
      <c r="F57" s="167"/>
      <c r="G57" s="167"/>
      <c r="H57" s="167"/>
      <c r="I57" s="167"/>
      <c r="J57" s="168">
        <f>J90</f>
        <v>0</v>
      </c>
      <c r="K57" s="165"/>
      <c r="L57" s="169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4"/>
      <c r="C58" s="165"/>
      <c r="D58" s="166" t="s">
        <v>137</v>
      </c>
      <c r="E58" s="167"/>
      <c r="F58" s="167"/>
      <c r="G58" s="167"/>
      <c r="H58" s="167"/>
      <c r="I58" s="167"/>
      <c r="J58" s="168">
        <f>J138</f>
        <v>0</v>
      </c>
      <c r="K58" s="165"/>
      <c r="L58" s="169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4"/>
      <c r="C59" s="165"/>
      <c r="D59" s="166" t="s">
        <v>138</v>
      </c>
      <c r="E59" s="167"/>
      <c r="F59" s="167"/>
      <c r="G59" s="167"/>
      <c r="H59" s="167"/>
      <c r="I59" s="167"/>
      <c r="J59" s="168">
        <f>J150</f>
        <v>0</v>
      </c>
      <c r="K59" s="165"/>
      <c r="L59" s="169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4"/>
      <c r="C60" s="165"/>
      <c r="D60" s="166" t="s">
        <v>139</v>
      </c>
      <c r="E60" s="167"/>
      <c r="F60" s="167"/>
      <c r="G60" s="167"/>
      <c r="H60" s="167"/>
      <c r="I60" s="167"/>
      <c r="J60" s="168">
        <f>J167</f>
        <v>0</v>
      </c>
      <c r="K60" s="165"/>
      <c r="L60" s="169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4"/>
      <c r="C61" s="165"/>
      <c r="D61" s="166" t="s">
        <v>140</v>
      </c>
      <c r="E61" s="167"/>
      <c r="F61" s="167"/>
      <c r="G61" s="167"/>
      <c r="H61" s="167"/>
      <c r="I61" s="167"/>
      <c r="J61" s="168">
        <f>J181</f>
        <v>0</v>
      </c>
      <c r="K61" s="165"/>
      <c r="L61" s="16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4"/>
      <c r="C62" s="165"/>
      <c r="D62" s="166" t="s">
        <v>141</v>
      </c>
      <c r="E62" s="167"/>
      <c r="F62" s="167"/>
      <c r="G62" s="167"/>
      <c r="H62" s="167"/>
      <c r="I62" s="167"/>
      <c r="J62" s="168">
        <f>J185</f>
        <v>0</v>
      </c>
      <c r="K62" s="165"/>
      <c r="L62" s="16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4"/>
      <c r="C63" s="165"/>
      <c r="D63" s="166" t="s">
        <v>142</v>
      </c>
      <c r="E63" s="167"/>
      <c r="F63" s="167"/>
      <c r="G63" s="167"/>
      <c r="H63" s="167"/>
      <c r="I63" s="167"/>
      <c r="J63" s="168">
        <f>J209</f>
        <v>0</v>
      </c>
      <c r="K63" s="165"/>
      <c r="L63" s="16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4"/>
      <c r="C64" s="165"/>
      <c r="D64" s="166" t="s">
        <v>143</v>
      </c>
      <c r="E64" s="167"/>
      <c r="F64" s="167"/>
      <c r="G64" s="167"/>
      <c r="H64" s="167"/>
      <c r="I64" s="167"/>
      <c r="J64" s="168">
        <f>J216</f>
        <v>0</v>
      </c>
      <c r="K64" s="165"/>
      <c r="L64" s="16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58"/>
      <c r="C65" s="159"/>
      <c r="D65" s="160" t="s">
        <v>144</v>
      </c>
      <c r="E65" s="161"/>
      <c r="F65" s="161"/>
      <c r="G65" s="161"/>
      <c r="H65" s="161"/>
      <c r="I65" s="161"/>
      <c r="J65" s="162">
        <f>J218</f>
        <v>0</v>
      </c>
      <c r="K65" s="159"/>
      <c r="L65" s="16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64"/>
      <c r="C66" s="165"/>
      <c r="D66" s="166" t="s">
        <v>145</v>
      </c>
      <c r="E66" s="167"/>
      <c r="F66" s="167"/>
      <c r="G66" s="167"/>
      <c r="H66" s="167"/>
      <c r="I66" s="167"/>
      <c r="J66" s="168">
        <f>J219</f>
        <v>0</v>
      </c>
      <c r="K66" s="165"/>
      <c r="L66" s="16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58"/>
      <c r="C67" s="159"/>
      <c r="D67" s="160" t="s">
        <v>146</v>
      </c>
      <c r="E67" s="161"/>
      <c r="F67" s="161"/>
      <c r="G67" s="161"/>
      <c r="H67" s="161"/>
      <c r="I67" s="161"/>
      <c r="J67" s="162">
        <f>J223</f>
        <v>0</v>
      </c>
      <c r="K67" s="159"/>
      <c r="L67" s="16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64"/>
      <c r="C68" s="165"/>
      <c r="D68" s="166" t="s">
        <v>147</v>
      </c>
      <c r="E68" s="167"/>
      <c r="F68" s="167"/>
      <c r="G68" s="167"/>
      <c r="H68" s="167"/>
      <c r="I68" s="167"/>
      <c r="J68" s="168">
        <f>J224</f>
        <v>0</v>
      </c>
      <c r="K68" s="165"/>
      <c r="L68" s="16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4"/>
      <c r="C69" s="165"/>
      <c r="D69" s="166" t="s">
        <v>148</v>
      </c>
      <c r="E69" s="167"/>
      <c r="F69" s="167"/>
      <c r="G69" s="167"/>
      <c r="H69" s="167"/>
      <c r="I69" s="167"/>
      <c r="J69" s="168">
        <f>J233</f>
        <v>0</v>
      </c>
      <c r="K69" s="165"/>
      <c r="L69" s="16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4"/>
      <c r="C70" s="165"/>
      <c r="D70" s="166" t="s">
        <v>149</v>
      </c>
      <c r="E70" s="167"/>
      <c r="F70" s="167"/>
      <c r="G70" s="167"/>
      <c r="H70" s="167"/>
      <c r="I70" s="167"/>
      <c r="J70" s="168">
        <f>J240</f>
        <v>0</v>
      </c>
      <c r="K70" s="165"/>
      <c r="L70" s="16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28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28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2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150</v>
      </c>
      <c r="D77" s="39"/>
      <c r="E77" s="39"/>
      <c r="F77" s="39"/>
      <c r="G77" s="39"/>
      <c r="H77" s="39"/>
      <c r="I77" s="39"/>
      <c r="J77" s="39"/>
      <c r="K77" s="39"/>
      <c r="L77" s="12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28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28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68" t="str">
        <f>E7</f>
        <v>Kanál Krhovice - Hevlín, náhon N1 - zvýšení vzdouvacího objektu za ČS 5 Hevlín</v>
      </c>
      <c r="F80" s="39"/>
      <c r="G80" s="39"/>
      <c r="H80" s="39"/>
      <c r="I80" s="39"/>
      <c r="J80" s="39"/>
      <c r="K80" s="39"/>
      <c r="L80" s="128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2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21</v>
      </c>
      <c r="D82" s="39"/>
      <c r="E82" s="39"/>
      <c r="F82" s="26" t="str">
        <f>F10</f>
        <v>Hevlín</v>
      </c>
      <c r="G82" s="39"/>
      <c r="H82" s="39"/>
      <c r="I82" s="31" t="s">
        <v>23</v>
      </c>
      <c r="J82" s="71" t="str">
        <f>IF(J10="","",J10)</f>
        <v>18. 11. 2020</v>
      </c>
      <c r="K82" s="39"/>
      <c r="L82" s="12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2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25</v>
      </c>
      <c r="D84" s="39"/>
      <c r="E84" s="39"/>
      <c r="F84" s="26" t="str">
        <f>E13</f>
        <v>Státní pozemkový úřad</v>
      </c>
      <c r="G84" s="39"/>
      <c r="H84" s="39"/>
      <c r="I84" s="31" t="s">
        <v>33</v>
      </c>
      <c r="J84" s="35" t="str">
        <f>E19</f>
        <v xml:space="preserve"> </v>
      </c>
      <c r="K84" s="39"/>
      <c r="L84" s="128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31</v>
      </c>
      <c r="D85" s="39"/>
      <c r="E85" s="39"/>
      <c r="F85" s="26" t="str">
        <f>IF(E16="","",E16)</f>
        <v>Vyplň údaj</v>
      </c>
      <c r="G85" s="39"/>
      <c r="H85" s="39"/>
      <c r="I85" s="31" t="s">
        <v>36</v>
      </c>
      <c r="J85" s="35" t="str">
        <f>E22</f>
        <v xml:space="preserve"> </v>
      </c>
      <c r="K85" s="39"/>
      <c r="L85" s="128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28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70"/>
      <c r="B87" s="171"/>
      <c r="C87" s="172" t="s">
        <v>151</v>
      </c>
      <c r="D87" s="173" t="s">
        <v>58</v>
      </c>
      <c r="E87" s="173" t="s">
        <v>54</v>
      </c>
      <c r="F87" s="173" t="s">
        <v>55</v>
      </c>
      <c r="G87" s="173" t="s">
        <v>152</v>
      </c>
      <c r="H87" s="173" t="s">
        <v>153</v>
      </c>
      <c r="I87" s="173" t="s">
        <v>154</v>
      </c>
      <c r="J87" s="173" t="s">
        <v>133</v>
      </c>
      <c r="K87" s="174" t="s">
        <v>155</v>
      </c>
      <c r="L87" s="175"/>
      <c r="M87" s="91" t="s">
        <v>19</v>
      </c>
      <c r="N87" s="92" t="s">
        <v>43</v>
      </c>
      <c r="O87" s="92" t="s">
        <v>156</v>
      </c>
      <c r="P87" s="92" t="s">
        <v>157</v>
      </c>
      <c r="Q87" s="92" t="s">
        <v>158</v>
      </c>
      <c r="R87" s="92" t="s">
        <v>159</v>
      </c>
      <c r="S87" s="92" t="s">
        <v>160</v>
      </c>
      <c r="T87" s="93" t="s">
        <v>161</v>
      </c>
      <c r="U87" s="170"/>
      <c r="V87" s="170"/>
      <c r="W87" s="170"/>
      <c r="X87" s="170"/>
      <c r="Y87" s="170"/>
      <c r="Z87" s="170"/>
      <c r="AA87" s="170"/>
      <c r="AB87" s="170"/>
      <c r="AC87" s="170"/>
      <c r="AD87" s="170"/>
      <c r="AE87" s="170"/>
    </row>
    <row r="88" s="2" customFormat="1" ht="22.8" customHeight="1">
      <c r="A88" s="37"/>
      <c r="B88" s="38"/>
      <c r="C88" s="98" t="s">
        <v>162</v>
      </c>
      <c r="D88" s="39"/>
      <c r="E88" s="39"/>
      <c r="F88" s="39"/>
      <c r="G88" s="39"/>
      <c r="H88" s="39"/>
      <c r="I88" s="39"/>
      <c r="J88" s="176">
        <f>BK88</f>
        <v>0</v>
      </c>
      <c r="K88" s="39"/>
      <c r="L88" s="43"/>
      <c r="M88" s="94"/>
      <c r="N88" s="177"/>
      <c r="O88" s="95"/>
      <c r="P88" s="178">
        <f>P89+P218+P223</f>
        <v>0</v>
      </c>
      <c r="Q88" s="95"/>
      <c r="R88" s="178">
        <f>R89+R218+R223</f>
        <v>100.49073901</v>
      </c>
      <c r="S88" s="95"/>
      <c r="T88" s="179">
        <f>T89+T218+T223</f>
        <v>27.057740000000003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72</v>
      </c>
      <c r="AU88" s="16" t="s">
        <v>134</v>
      </c>
      <c r="BK88" s="180">
        <f>BK89+BK218+BK223</f>
        <v>0</v>
      </c>
    </row>
    <row r="89" s="12" customFormat="1" ht="25.92" customHeight="1">
      <c r="A89" s="12"/>
      <c r="B89" s="181"/>
      <c r="C89" s="182"/>
      <c r="D89" s="183" t="s">
        <v>72</v>
      </c>
      <c r="E89" s="184" t="s">
        <v>163</v>
      </c>
      <c r="F89" s="184" t="s">
        <v>164</v>
      </c>
      <c r="G89" s="182"/>
      <c r="H89" s="182"/>
      <c r="I89" s="185"/>
      <c r="J89" s="186">
        <f>BK89</f>
        <v>0</v>
      </c>
      <c r="K89" s="182"/>
      <c r="L89" s="187"/>
      <c r="M89" s="188"/>
      <c r="N89" s="189"/>
      <c r="O89" s="189"/>
      <c r="P89" s="190">
        <f>P90+P138+P150+P167+P181+P185+P209+P216</f>
        <v>0</v>
      </c>
      <c r="Q89" s="189"/>
      <c r="R89" s="190">
        <f>R90+R138+R150+R167+R181+R185+R209+R216</f>
        <v>100.48561900999999</v>
      </c>
      <c r="S89" s="189"/>
      <c r="T89" s="191">
        <f>T90+T138+T150+T167+T181+T185+T209+T216</f>
        <v>27.057740000000003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2" t="s">
        <v>78</v>
      </c>
      <c r="AT89" s="193" t="s">
        <v>72</v>
      </c>
      <c r="AU89" s="193" t="s">
        <v>73</v>
      </c>
      <c r="AY89" s="192" t="s">
        <v>165</v>
      </c>
      <c r="BK89" s="194">
        <f>BK90+BK138+BK150+BK167+BK181+BK185+BK209+BK216</f>
        <v>0</v>
      </c>
    </row>
    <row r="90" s="12" customFormat="1" ht="22.8" customHeight="1">
      <c r="A90" s="12"/>
      <c r="B90" s="181"/>
      <c r="C90" s="182"/>
      <c r="D90" s="183" t="s">
        <v>72</v>
      </c>
      <c r="E90" s="195" t="s">
        <v>78</v>
      </c>
      <c r="F90" s="195" t="s">
        <v>166</v>
      </c>
      <c r="G90" s="182"/>
      <c r="H90" s="182"/>
      <c r="I90" s="185"/>
      <c r="J90" s="196">
        <f>BK90</f>
        <v>0</v>
      </c>
      <c r="K90" s="182"/>
      <c r="L90" s="187"/>
      <c r="M90" s="188"/>
      <c r="N90" s="189"/>
      <c r="O90" s="189"/>
      <c r="P90" s="190">
        <f>SUM(P91:P137)</f>
        <v>0</v>
      </c>
      <c r="Q90" s="189"/>
      <c r="R90" s="190">
        <f>SUM(R91:R137)</f>
        <v>97.787331999999992</v>
      </c>
      <c r="S90" s="189"/>
      <c r="T90" s="191">
        <f>SUM(T91:T137)</f>
        <v>17.671500000000002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2" t="s">
        <v>78</v>
      </c>
      <c r="AT90" s="193" t="s">
        <v>72</v>
      </c>
      <c r="AU90" s="193" t="s">
        <v>78</v>
      </c>
      <c r="AY90" s="192" t="s">
        <v>165</v>
      </c>
      <c r="BK90" s="194">
        <f>SUM(BK91:BK137)</f>
        <v>0</v>
      </c>
    </row>
    <row r="91" s="2" customFormat="1" ht="37.8" customHeight="1">
      <c r="A91" s="37"/>
      <c r="B91" s="38"/>
      <c r="C91" s="197" t="s">
        <v>78</v>
      </c>
      <c r="D91" s="197" t="s">
        <v>167</v>
      </c>
      <c r="E91" s="198" t="s">
        <v>168</v>
      </c>
      <c r="F91" s="199" t="s">
        <v>169</v>
      </c>
      <c r="G91" s="200" t="s">
        <v>82</v>
      </c>
      <c r="H91" s="201">
        <v>28.050000000000001</v>
      </c>
      <c r="I91" s="202"/>
      <c r="J91" s="203">
        <f>ROUND(I91*H91,2)</f>
        <v>0</v>
      </c>
      <c r="K91" s="199" t="s">
        <v>170</v>
      </c>
      <c r="L91" s="43"/>
      <c r="M91" s="204" t="s">
        <v>19</v>
      </c>
      <c r="N91" s="205" t="s">
        <v>44</v>
      </c>
      <c r="O91" s="83"/>
      <c r="P91" s="206">
        <f>O91*H91</f>
        <v>0</v>
      </c>
      <c r="Q91" s="206">
        <v>0</v>
      </c>
      <c r="R91" s="206">
        <f>Q91*H91</f>
        <v>0</v>
      </c>
      <c r="S91" s="206">
        <v>0.63</v>
      </c>
      <c r="T91" s="207">
        <f>S91*H91</f>
        <v>17.671500000000002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08" t="s">
        <v>88</v>
      </c>
      <c r="AT91" s="208" t="s">
        <v>167</v>
      </c>
      <c r="AU91" s="208" t="s">
        <v>85</v>
      </c>
      <c r="AY91" s="16" t="s">
        <v>165</v>
      </c>
      <c r="BE91" s="209">
        <f>IF(N91="základní",J91,0)</f>
        <v>0</v>
      </c>
      <c r="BF91" s="209">
        <f>IF(N91="snížená",J91,0)</f>
        <v>0</v>
      </c>
      <c r="BG91" s="209">
        <f>IF(N91="zákl. přenesená",J91,0)</f>
        <v>0</v>
      </c>
      <c r="BH91" s="209">
        <f>IF(N91="sníž. přenesená",J91,0)</f>
        <v>0</v>
      </c>
      <c r="BI91" s="209">
        <f>IF(N91="nulová",J91,0)</f>
        <v>0</v>
      </c>
      <c r="BJ91" s="16" t="s">
        <v>78</v>
      </c>
      <c r="BK91" s="209">
        <f>ROUND(I91*H91,2)</f>
        <v>0</v>
      </c>
      <c r="BL91" s="16" t="s">
        <v>88</v>
      </c>
      <c r="BM91" s="208" t="s">
        <v>171</v>
      </c>
    </row>
    <row r="92" s="2" customFormat="1">
      <c r="A92" s="37"/>
      <c r="B92" s="38"/>
      <c r="C92" s="39"/>
      <c r="D92" s="210" t="s">
        <v>172</v>
      </c>
      <c r="E92" s="39"/>
      <c r="F92" s="211" t="s">
        <v>173</v>
      </c>
      <c r="G92" s="39"/>
      <c r="H92" s="39"/>
      <c r="I92" s="212"/>
      <c r="J92" s="39"/>
      <c r="K92" s="39"/>
      <c r="L92" s="43"/>
      <c r="M92" s="213"/>
      <c r="N92" s="214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172</v>
      </c>
      <c r="AU92" s="16" t="s">
        <v>85</v>
      </c>
    </row>
    <row r="93" s="13" customFormat="1">
      <c r="A93" s="13"/>
      <c r="B93" s="215"/>
      <c r="C93" s="216"/>
      <c r="D93" s="210" t="s">
        <v>174</v>
      </c>
      <c r="E93" s="217" t="s">
        <v>19</v>
      </c>
      <c r="F93" s="218" t="s">
        <v>116</v>
      </c>
      <c r="G93" s="216"/>
      <c r="H93" s="219">
        <v>28.050000000000001</v>
      </c>
      <c r="I93" s="220"/>
      <c r="J93" s="216"/>
      <c r="K93" s="216"/>
      <c r="L93" s="221"/>
      <c r="M93" s="222"/>
      <c r="N93" s="223"/>
      <c r="O93" s="223"/>
      <c r="P93" s="223"/>
      <c r="Q93" s="223"/>
      <c r="R93" s="223"/>
      <c r="S93" s="223"/>
      <c r="T93" s="22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5" t="s">
        <v>174</v>
      </c>
      <c r="AU93" s="225" t="s">
        <v>85</v>
      </c>
      <c r="AV93" s="13" t="s">
        <v>85</v>
      </c>
      <c r="AW93" s="13" t="s">
        <v>35</v>
      </c>
      <c r="AX93" s="13" t="s">
        <v>78</v>
      </c>
      <c r="AY93" s="225" t="s">
        <v>165</v>
      </c>
    </row>
    <row r="94" s="2" customFormat="1" ht="16.5" customHeight="1">
      <c r="A94" s="37"/>
      <c r="B94" s="38"/>
      <c r="C94" s="197" t="s">
        <v>85</v>
      </c>
      <c r="D94" s="197" t="s">
        <v>167</v>
      </c>
      <c r="E94" s="198" t="s">
        <v>175</v>
      </c>
      <c r="F94" s="199" t="s">
        <v>176</v>
      </c>
      <c r="G94" s="200" t="s">
        <v>177</v>
      </c>
      <c r="H94" s="201">
        <v>504</v>
      </c>
      <c r="I94" s="202"/>
      <c r="J94" s="203">
        <f>ROUND(I94*H94,2)</f>
        <v>0</v>
      </c>
      <c r="K94" s="199" t="s">
        <v>170</v>
      </c>
      <c r="L94" s="43"/>
      <c r="M94" s="204" t="s">
        <v>19</v>
      </c>
      <c r="N94" s="205" t="s">
        <v>44</v>
      </c>
      <c r="O94" s="83"/>
      <c r="P94" s="206">
        <f>O94*H94</f>
        <v>0</v>
      </c>
      <c r="Q94" s="206">
        <v>3.0000000000000001E-05</v>
      </c>
      <c r="R94" s="206">
        <f>Q94*H94</f>
        <v>0.01512</v>
      </c>
      <c r="S94" s="206">
        <v>0</v>
      </c>
      <c r="T94" s="207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08" t="s">
        <v>88</v>
      </c>
      <c r="AT94" s="208" t="s">
        <v>167</v>
      </c>
      <c r="AU94" s="208" t="s">
        <v>85</v>
      </c>
      <c r="AY94" s="16" t="s">
        <v>165</v>
      </c>
      <c r="BE94" s="209">
        <f>IF(N94="základní",J94,0)</f>
        <v>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16" t="s">
        <v>78</v>
      </c>
      <c r="BK94" s="209">
        <f>ROUND(I94*H94,2)</f>
        <v>0</v>
      </c>
      <c r="BL94" s="16" t="s">
        <v>88</v>
      </c>
      <c r="BM94" s="208" t="s">
        <v>178</v>
      </c>
    </row>
    <row r="95" s="13" customFormat="1">
      <c r="A95" s="13"/>
      <c r="B95" s="215"/>
      <c r="C95" s="216"/>
      <c r="D95" s="210" t="s">
        <v>174</v>
      </c>
      <c r="E95" s="217" t="s">
        <v>19</v>
      </c>
      <c r="F95" s="218" t="s">
        <v>179</v>
      </c>
      <c r="G95" s="216"/>
      <c r="H95" s="219">
        <v>504</v>
      </c>
      <c r="I95" s="220"/>
      <c r="J95" s="216"/>
      <c r="K95" s="216"/>
      <c r="L95" s="221"/>
      <c r="M95" s="222"/>
      <c r="N95" s="223"/>
      <c r="O95" s="223"/>
      <c r="P95" s="223"/>
      <c r="Q95" s="223"/>
      <c r="R95" s="223"/>
      <c r="S95" s="223"/>
      <c r="T95" s="22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5" t="s">
        <v>174</v>
      </c>
      <c r="AU95" s="225" t="s">
        <v>85</v>
      </c>
      <c r="AV95" s="13" t="s">
        <v>85</v>
      </c>
      <c r="AW95" s="13" t="s">
        <v>35</v>
      </c>
      <c r="AX95" s="13" t="s">
        <v>78</v>
      </c>
      <c r="AY95" s="225" t="s">
        <v>165</v>
      </c>
    </row>
    <row r="96" s="2" customFormat="1" ht="24.15" customHeight="1">
      <c r="A96" s="37"/>
      <c r="B96" s="38"/>
      <c r="C96" s="197" t="s">
        <v>84</v>
      </c>
      <c r="D96" s="197" t="s">
        <v>167</v>
      </c>
      <c r="E96" s="198" t="s">
        <v>180</v>
      </c>
      <c r="F96" s="199" t="s">
        <v>181</v>
      </c>
      <c r="G96" s="200" t="s">
        <v>95</v>
      </c>
      <c r="H96" s="201">
        <v>9.0099999999999998</v>
      </c>
      <c r="I96" s="202"/>
      <c r="J96" s="203">
        <f>ROUND(I96*H96,2)</f>
        <v>0</v>
      </c>
      <c r="K96" s="199" t="s">
        <v>170</v>
      </c>
      <c r="L96" s="43"/>
      <c r="M96" s="204" t="s">
        <v>19</v>
      </c>
      <c r="N96" s="205" t="s">
        <v>44</v>
      </c>
      <c r="O96" s="83"/>
      <c r="P96" s="206">
        <f>O96*H96</f>
        <v>0</v>
      </c>
      <c r="Q96" s="206">
        <v>0</v>
      </c>
      <c r="R96" s="206">
        <f>Q96*H96</f>
        <v>0</v>
      </c>
      <c r="S96" s="206">
        <v>0</v>
      </c>
      <c r="T96" s="207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08" t="s">
        <v>88</v>
      </c>
      <c r="AT96" s="208" t="s">
        <v>167</v>
      </c>
      <c r="AU96" s="208" t="s">
        <v>85</v>
      </c>
      <c r="AY96" s="16" t="s">
        <v>165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16" t="s">
        <v>78</v>
      </c>
      <c r="BK96" s="209">
        <f>ROUND(I96*H96,2)</f>
        <v>0</v>
      </c>
      <c r="BL96" s="16" t="s">
        <v>88</v>
      </c>
      <c r="BM96" s="208" t="s">
        <v>182</v>
      </c>
    </row>
    <row r="97" s="2" customFormat="1">
      <c r="A97" s="37"/>
      <c r="B97" s="38"/>
      <c r="C97" s="39"/>
      <c r="D97" s="210" t="s">
        <v>172</v>
      </c>
      <c r="E97" s="39"/>
      <c r="F97" s="211" t="s">
        <v>183</v>
      </c>
      <c r="G97" s="39"/>
      <c r="H97" s="39"/>
      <c r="I97" s="212"/>
      <c r="J97" s="39"/>
      <c r="K97" s="39"/>
      <c r="L97" s="43"/>
      <c r="M97" s="213"/>
      <c r="N97" s="214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172</v>
      </c>
      <c r="AU97" s="16" t="s">
        <v>85</v>
      </c>
    </row>
    <row r="98" s="13" customFormat="1">
      <c r="A98" s="13"/>
      <c r="B98" s="215"/>
      <c r="C98" s="216"/>
      <c r="D98" s="210" t="s">
        <v>174</v>
      </c>
      <c r="E98" s="217" t="s">
        <v>19</v>
      </c>
      <c r="F98" s="218" t="s">
        <v>103</v>
      </c>
      <c r="G98" s="216"/>
      <c r="H98" s="219">
        <v>9.0099999999999998</v>
      </c>
      <c r="I98" s="220"/>
      <c r="J98" s="216"/>
      <c r="K98" s="216"/>
      <c r="L98" s="221"/>
      <c r="M98" s="222"/>
      <c r="N98" s="223"/>
      <c r="O98" s="223"/>
      <c r="P98" s="223"/>
      <c r="Q98" s="223"/>
      <c r="R98" s="223"/>
      <c r="S98" s="223"/>
      <c r="T98" s="22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5" t="s">
        <v>174</v>
      </c>
      <c r="AU98" s="225" t="s">
        <v>85</v>
      </c>
      <c r="AV98" s="13" t="s">
        <v>85</v>
      </c>
      <c r="AW98" s="13" t="s">
        <v>35</v>
      </c>
      <c r="AX98" s="13" t="s">
        <v>78</v>
      </c>
      <c r="AY98" s="225" t="s">
        <v>165</v>
      </c>
    </row>
    <row r="99" s="2" customFormat="1" ht="16.5" customHeight="1">
      <c r="A99" s="37"/>
      <c r="B99" s="38"/>
      <c r="C99" s="226" t="s">
        <v>88</v>
      </c>
      <c r="D99" s="226" t="s">
        <v>184</v>
      </c>
      <c r="E99" s="227" t="s">
        <v>185</v>
      </c>
      <c r="F99" s="228" t="s">
        <v>186</v>
      </c>
      <c r="G99" s="229" t="s">
        <v>187</v>
      </c>
      <c r="H99" s="230">
        <v>19.821999999999999</v>
      </c>
      <c r="I99" s="231"/>
      <c r="J99" s="232">
        <f>ROUND(I99*H99,2)</f>
        <v>0</v>
      </c>
      <c r="K99" s="228" t="s">
        <v>19</v>
      </c>
      <c r="L99" s="233"/>
      <c r="M99" s="234" t="s">
        <v>19</v>
      </c>
      <c r="N99" s="235" t="s">
        <v>44</v>
      </c>
      <c r="O99" s="83"/>
      <c r="P99" s="206">
        <f>O99*H99</f>
        <v>0</v>
      </c>
      <c r="Q99" s="206">
        <v>0</v>
      </c>
      <c r="R99" s="206">
        <f>Q99*H99</f>
        <v>0</v>
      </c>
      <c r="S99" s="206">
        <v>0</v>
      </c>
      <c r="T99" s="207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08" t="s">
        <v>188</v>
      </c>
      <c r="AT99" s="208" t="s">
        <v>184</v>
      </c>
      <c r="AU99" s="208" t="s">
        <v>85</v>
      </c>
      <c r="AY99" s="16" t="s">
        <v>165</v>
      </c>
      <c r="BE99" s="209">
        <f>IF(N99="základní",J99,0)</f>
        <v>0</v>
      </c>
      <c r="BF99" s="209">
        <f>IF(N99="snížená",J99,0)</f>
        <v>0</v>
      </c>
      <c r="BG99" s="209">
        <f>IF(N99="zákl. přenesená",J99,0)</f>
        <v>0</v>
      </c>
      <c r="BH99" s="209">
        <f>IF(N99="sníž. přenesená",J99,0)</f>
        <v>0</v>
      </c>
      <c r="BI99" s="209">
        <f>IF(N99="nulová",J99,0)</f>
        <v>0</v>
      </c>
      <c r="BJ99" s="16" t="s">
        <v>78</v>
      </c>
      <c r="BK99" s="209">
        <f>ROUND(I99*H99,2)</f>
        <v>0</v>
      </c>
      <c r="BL99" s="16" t="s">
        <v>88</v>
      </c>
      <c r="BM99" s="208" t="s">
        <v>189</v>
      </c>
    </row>
    <row r="100" s="2" customFormat="1">
      <c r="A100" s="37"/>
      <c r="B100" s="38"/>
      <c r="C100" s="39"/>
      <c r="D100" s="210" t="s">
        <v>172</v>
      </c>
      <c r="E100" s="39"/>
      <c r="F100" s="211" t="s">
        <v>183</v>
      </c>
      <c r="G100" s="39"/>
      <c r="H100" s="39"/>
      <c r="I100" s="212"/>
      <c r="J100" s="39"/>
      <c r="K100" s="39"/>
      <c r="L100" s="43"/>
      <c r="M100" s="213"/>
      <c r="N100" s="214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172</v>
      </c>
      <c r="AU100" s="16" t="s">
        <v>85</v>
      </c>
    </row>
    <row r="101" s="13" customFormat="1">
      <c r="A101" s="13"/>
      <c r="B101" s="215"/>
      <c r="C101" s="216"/>
      <c r="D101" s="210" t="s">
        <v>174</v>
      </c>
      <c r="E101" s="217" t="s">
        <v>19</v>
      </c>
      <c r="F101" s="218" t="s">
        <v>190</v>
      </c>
      <c r="G101" s="216"/>
      <c r="H101" s="219">
        <v>19.821999999999999</v>
      </c>
      <c r="I101" s="220"/>
      <c r="J101" s="216"/>
      <c r="K101" s="216"/>
      <c r="L101" s="221"/>
      <c r="M101" s="222"/>
      <c r="N101" s="223"/>
      <c r="O101" s="223"/>
      <c r="P101" s="223"/>
      <c r="Q101" s="223"/>
      <c r="R101" s="223"/>
      <c r="S101" s="223"/>
      <c r="T101" s="22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5" t="s">
        <v>174</v>
      </c>
      <c r="AU101" s="225" t="s">
        <v>85</v>
      </c>
      <c r="AV101" s="13" t="s">
        <v>85</v>
      </c>
      <c r="AW101" s="13" t="s">
        <v>35</v>
      </c>
      <c r="AX101" s="13" t="s">
        <v>78</v>
      </c>
      <c r="AY101" s="225" t="s">
        <v>165</v>
      </c>
    </row>
    <row r="102" s="2" customFormat="1" ht="33" customHeight="1">
      <c r="A102" s="37"/>
      <c r="B102" s="38"/>
      <c r="C102" s="197" t="s">
        <v>191</v>
      </c>
      <c r="D102" s="197" t="s">
        <v>167</v>
      </c>
      <c r="E102" s="198" t="s">
        <v>192</v>
      </c>
      <c r="F102" s="199" t="s">
        <v>193</v>
      </c>
      <c r="G102" s="200" t="s">
        <v>95</v>
      </c>
      <c r="H102" s="201">
        <v>9.0099999999999998</v>
      </c>
      <c r="I102" s="202"/>
      <c r="J102" s="203">
        <f>ROUND(I102*H102,2)</f>
        <v>0</v>
      </c>
      <c r="K102" s="199" t="s">
        <v>170</v>
      </c>
      <c r="L102" s="43"/>
      <c r="M102" s="204" t="s">
        <v>19</v>
      </c>
      <c r="N102" s="205" t="s">
        <v>44</v>
      </c>
      <c r="O102" s="83"/>
      <c r="P102" s="206">
        <f>O102*H102</f>
        <v>0</v>
      </c>
      <c r="Q102" s="206">
        <v>0</v>
      </c>
      <c r="R102" s="206">
        <f>Q102*H102</f>
        <v>0</v>
      </c>
      <c r="S102" s="206">
        <v>0</v>
      </c>
      <c r="T102" s="207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08" t="s">
        <v>88</v>
      </c>
      <c r="AT102" s="208" t="s">
        <v>167</v>
      </c>
      <c r="AU102" s="208" t="s">
        <v>85</v>
      </c>
      <c r="AY102" s="16" t="s">
        <v>165</v>
      </c>
      <c r="BE102" s="209">
        <f>IF(N102="základní",J102,0)</f>
        <v>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16" t="s">
        <v>78</v>
      </c>
      <c r="BK102" s="209">
        <f>ROUND(I102*H102,2)</f>
        <v>0</v>
      </c>
      <c r="BL102" s="16" t="s">
        <v>88</v>
      </c>
      <c r="BM102" s="208" t="s">
        <v>194</v>
      </c>
    </row>
    <row r="103" s="2" customFormat="1">
      <c r="A103" s="37"/>
      <c r="B103" s="38"/>
      <c r="C103" s="39"/>
      <c r="D103" s="210" t="s">
        <v>172</v>
      </c>
      <c r="E103" s="39"/>
      <c r="F103" s="211" t="s">
        <v>195</v>
      </c>
      <c r="G103" s="39"/>
      <c r="H103" s="39"/>
      <c r="I103" s="212"/>
      <c r="J103" s="39"/>
      <c r="K103" s="39"/>
      <c r="L103" s="43"/>
      <c r="M103" s="213"/>
      <c r="N103" s="214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172</v>
      </c>
      <c r="AU103" s="16" t="s">
        <v>85</v>
      </c>
    </row>
    <row r="104" s="13" customFormat="1">
      <c r="A104" s="13"/>
      <c r="B104" s="215"/>
      <c r="C104" s="216"/>
      <c r="D104" s="210" t="s">
        <v>174</v>
      </c>
      <c r="E104" s="217" t="s">
        <v>19</v>
      </c>
      <c r="F104" s="218" t="s">
        <v>103</v>
      </c>
      <c r="G104" s="216"/>
      <c r="H104" s="219">
        <v>9.0099999999999998</v>
      </c>
      <c r="I104" s="220"/>
      <c r="J104" s="216"/>
      <c r="K104" s="216"/>
      <c r="L104" s="221"/>
      <c r="M104" s="222"/>
      <c r="N104" s="223"/>
      <c r="O104" s="223"/>
      <c r="P104" s="223"/>
      <c r="Q104" s="223"/>
      <c r="R104" s="223"/>
      <c r="S104" s="223"/>
      <c r="T104" s="22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5" t="s">
        <v>174</v>
      </c>
      <c r="AU104" s="225" t="s">
        <v>85</v>
      </c>
      <c r="AV104" s="13" t="s">
        <v>85</v>
      </c>
      <c r="AW104" s="13" t="s">
        <v>35</v>
      </c>
      <c r="AX104" s="13" t="s">
        <v>78</v>
      </c>
      <c r="AY104" s="225" t="s">
        <v>165</v>
      </c>
    </row>
    <row r="105" s="2" customFormat="1" ht="24.15" customHeight="1">
      <c r="A105" s="37"/>
      <c r="B105" s="38"/>
      <c r="C105" s="197" t="s">
        <v>196</v>
      </c>
      <c r="D105" s="197" t="s">
        <v>167</v>
      </c>
      <c r="E105" s="198" t="s">
        <v>197</v>
      </c>
      <c r="F105" s="199" t="s">
        <v>198</v>
      </c>
      <c r="G105" s="200" t="s">
        <v>95</v>
      </c>
      <c r="H105" s="201">
        <v>11.041</v>
      </c>
      <c r="I105" s="202"/>
      <c r="J105" s="203">
        <f>ROUND(I105*H105,2)</f>
        <v>0</v>
      </c>
      <c r="K105" s="199" t="s">
        <v>170</v>
      </c>
      <c r="L105" s="43"/>
      <c r="M105" s="204" t="s">
        <v>19</v>
      </c>
      <c r="N105" s="205" t="s">
        <v>44</v>
      </c>
      <c r="O105" s="83"/>
      <c r="P105" s="206">
        <f>O105*H105</f>
        <v>0</v>
      </c>
      <c r="Q105" s="206">
        <v>0</v>
      </c>
      <c r="R105" s="206">
        <f>Q105*H105</f>
        <v>0</v>
      </c>
      <c r="S105" s="206">
        <v>0</v>
      </c>
      <c r="T105" s="207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08" t="s">
        <v>88</v>
      </c>
      <c r="AT105" s="208" t="s">
        <v>167</v>
      </c>
      <c r="AU105" s="208" t="s">
        <v>85</v>
      </c>
      <c r="AY105" s="16" t="s">
        <v>165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16" t="s">
        <v>78</v>
      </c>
      <c r="BK105" s="209">
        <f>ROUND(I105*H105,2)</f>
        <v>0</v>
      </c>
      <c r="BL105" s="16" t="s">
        <v>88</v>
      </c>
      <c r="BM105" s="208" t="s">
        <v>199</v>
      </c>
    </row>
    <row r="106" s="2" customFormat="1">
      <c r="A106" s="37"/>
      <c r="B106" s="38"/>
      <c r="C106" s="39"/>
      <c r="D106" s="210" t="s">
        <v>172</v>
      </c>
      <c r="E106" s="39"/>
      <c r="F106" s="211" t="s">
        <v>200</v>
      </c>
      <c r="G106" s="39"/>
      <c r="H106" s="39"/>
      <c r="I106" s="212"/>
      <c r="J106" s="39"/>
      <c r="K106" s="39"/>
      <c r="L106" s="43"/>
      <c r="M106" s="213"/>
      <c r="N106" s="214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172</v>
      </c>
      <c r="AU106" s="16" t="s">
        <v>85</v>
      </c>
    </row>
    <row r="107" s="13" customFormat="1">
      <c r="A107" s="13"/>
      <c r="B107" s="215"/>
      <c r="C107" s="216"/>
      <c r="D107" s="210" t="s">
        <v>174</v>
      </c>
      <c r="E107" s="217" t="s">
        <v>19</v>
      </c>
      <c r="F107" s="218" t="s">
        <v>125</v>
      </c>
      <c r="G107" s="216"/>
      <c r="H107" s="219">
        <v>11.041</v>
      </c>
      <c r="I107" s="220"/>
      <c r="J107" s="216"/>
      <c r="K107" s="216"/>
      <c r="L107" s="221"/>
      <c r="M107" s="222"/>
      <c r="N107" s="223"/>
      <c r="O107" s="223"/>
      <c r="P107" s="223"/>
      <c r="Q107" s="223"/>
      <c r="R107" s="223"/>
      <c r="S107" s="223"/>
      <c r="T107" s="22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5" t="s">
        <v>174</v>
      </c>
      <c r="AU107" s="225" t="s">
        <v>85</v>
      </c>
      <c r="AV107" s="13" t="s">
        <v>85</v>
      </c>
      <c r="AW107" s="13" t="s">
        <v>35</v>
      </c>
      <c r="AX107" s="13" t="s">
        <v>78</v>
      </c>
      <c r="AY107" s="225" t="s">
        <v>165</v>
      </c>
    </row>
    <row r="108" s="2" customFormat="1" ht="24.15" customHeight="1">
      <c r="A108" s="37"/>
      <c r="B108" s="38"/>
      <c r="C108" s="197" t="s">
        <v>201</v>
      </c>
      <c r="D108" s="197" t="s">
        <v>167</v>
      </c>
      <c r="E108" s="198" t="s">
        <v>202</v>
      </c>
      <c r="F108" s="199" t="s">
        <v>203</v>
      </c>
      <c r="G108" s="200" t="s">
        <v>95</v>
      </c>
      <c r="H108" s="201">
        <v>25.710000000000001</v>
      </c>
      <c r="I108" s="202"/>
      <c r="J108" s="203">
        <f>ROUND(I108*H108,2)</f>
        <v>0</v>
      </c>
      <c r="K108" s="199" t="s">
        <v>170</v>
      </c>
      <c r="L108" s="43"/>
      <c r="M108" s="204" t="s">
        <v>19</v>
      </c>
      <c r="N108" s="205" t="s">
        <v>44</v>
      </c>
      <c r="O108" s="83"/>
      <c r="P108" s="206">
        <f>O108*H108</f>
        <v>0</v>
      </c>
      <c r="Q108" s="206">
        <v>0</v>
      </c>
      <c r="R108" s="206">
        <f>Q108*H108</f>
        <v>0</v>
      </c>
      <c r="S108" s="206">
        <v>0</v>
      </c>
      <c r="T108" s="207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08" t="s">
        <v>88</v>
      </c>
      <c r="AT108" s="208" t="s">
        <v>167</v>
      </c>
      <c r="AU108" s="208" t="s">
        <v>85</v>
      </c>
      <c r="AY108" s="16" t="s">
        <v>165</v>
      </c>
      <c r="BE108" s="209">
        <f>IF(N108="základní",J108,0)</f>
        <v>0</v>
      </c>
      <c r="BF108" s="209">
        <f>IF(N108="snížená",J108,0)</f>
        <v>0</v>
      </c>
      <c r="BG108" s="209">
        <f>IF(N108="zákl. přenesená",J108,0)</f>
        <v>0</v>
      </c>
      <c r="BH108" s="209">
        <f>IF(N108="sníž. přenesená",J108,0)</f>
        <v>0</v>
      </c>
      <c r="BI108" s="209">
        <f>IF(N108="nulová",J108,0)</f>
        <v>0</v>
      </c>
      <c r="BJ108" s="16" t="s">
        <v>78</v>
      </c>
      <c r="BK108" s="209">
        <f>ROUND(I108*H108,2)</f>
        <v>0</v>
      </c>
      <c r="BL108" s="16" t="s">
        <v>88</v>
      </c>
      <c r="BM108" s="208" t="s">
        <v>204</v>
      </c>
    </row>
    <row r="109" s="2" customFormat="1">
      <c r="A109" s="37"/>
      <c r="B109" s="38"/>
      <c r="C109" s="39"/>
      <c r="D109" s="210" t="s">
        <v>172</v>
      </c>
      <c r="E109" s="39"/>
      <c r="F109" s="211" t="s">
        <v>205</v>
      </c>
      <c r="G109" s="39"/>
      <c r="H109" s="39"/>
      <c r="I109" s="212"/>
      <c r="J109" s="39"/>
      <c r="K109" s="39"/>
      <c r="L109" s="43"/>
      <c r="M109" s="213"/>
      <c r="N109" s="214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172</v>
      </c>
      <c r="AU109" s="16" t="s">
        <v>85</v>
      </c>
    </row>
    <row r="110" s="13" customFormat="1">
      <c r="A110" s="13"/>
      <c r="B110" s="215"/>
      <c r="C110" s="216"/>
      <c r="D110" s="210" t="s">
        <v>174</v>
      </c>
      <c r="E110" s="217" t="s">
        <v>19</v>
      </c>
      <c r="F110" s="218" t="s">
        <v>122</v>
      </c>
      <c r="G110" s="216"/>
      <c r="H110" s="219">
        <v>25.710000000000001</v>
      </c>
      <c r="I110" s="220"/>
      <c r="J110" s="216"/>
      <c r="K110" s="216"/>
      <c r="L110" s="221"/>
      <c r="M110" s="222"/>
      <c r="N110" s="223"/>
      <c r="O110" s="223"/>
      <c r="P110" s="223"/>
      <c r="Q110" s="223"/>
      <c r="R110" s="223"/>
      <c r="S110" s="223"/>
      <c r="T110" s="22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5" t="s">
        <v>174</v>
      </c>
      <c r="AU110" s="225" t="s">
        <v>85</v>
      </c>
      <c r="AV110" s="13" t="s">
        <v>85</v>
      </c>
      <c r="AW110" s="13" t="s">
        <v>35</v>
      </c>
      <c r="AX110" s="13" t="s">
        <v>78</v>
      </c>
      <c r="AY110" s="225" t="s">
        <v>165</v>
      </c>
    </row>
    <row r="111" s="2" customFormat="1" ht="21.75" customHeight="1">
      <c r="A111" s="37"/>
      <c r="B111" s="38"/>
      <c r="C111" s="197" t="s">
        <v>188</v>
      </c>
      <c r="D111" s="197" t="s">
        <v>167</v>
      </c>
      <c r="E111" s="198" t="s">
        <v>206</v>
      </c>
      <c r="F111" s="199" t="s">
        <v>207</v>
      </c>
      <c r="G111" s="200" t="s">
        <v>82</v>
      </c>
      <c r="H111" s="201">
        <v>19.300000000000001</v>
      </c>
      <c r="I111" s="202"/>
      <c r="J111" s="203">
        <f>ROUND(I111*H111,2)</f>
        <v>0</v>
      </c>
      <c r="K111" s="199" t="s">
        <v>170</v>
      </c>
      <c r="L111" s="43"/>
      <c r="M111" s="204" t="s">
        <v>19</v>
      </c>
      <c r="N111" s="205" t="s">
        <v>44</v>
      </c>
      <c r="O111" s="83"/>
      <c r="P111" s="206">
        <f>O111*H111</f>
        <v>0</v>
      </c>
      <c r="Q111" s="206">
        <v>0.00084000000000000003</v>
      </c>
      <c r="R111" s="206">
        <f>Q111*H111</f>
        <v>0.016212000000000001</v>
      </c>
      <c r="S111" s="206">
        <v>0</v>
      </c>
      <c r="T111" s="207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08" t="s">
        <v>88</v>
      </c>
      <c r="AT111" s="208" t="s">
        <v>167</v>
      </c>
      <c r="AU111" s="208" t="s">
        <v>85</v>
      </c>
      <c r="AY111" s="16" t="s">
        <v>165</v>
      </c>
      <c r="BE111" s="209">
        <f>IF(N111="základní",J111,0)</f>
        <v>0</v>
      </c>
      <c r="BF111" s="209">
        <f>IF(N111="snížená",J111,0)</f>
        <v>0</v>
      </c>
      <c r="BG111" s="209">
        <f>IF(N111="zákl. přenesená",J111,0)</f>
        <v>0</v>
      </c>
      <c r="BH111" s="209">
        <f>IF(N111="sníž. přenesená",J111,0)</f>
        <v>0</v>
      </c>
      <c r="BI111" s="209">
        <f>IF(N111="nulová",J111,0)</f>
        <v>0</v>
      </c>
      <c r="BJ111" s="16" t="s">
        <v>78</v>
      </c>
      <c r="BK111" s="209">
        <f>ROUND(I111*H111,2)</f>
        <v>0</v>
      </c>
      <c r="BL111" s="16" t="s">
        <v>88</v>
      </c>
      <c r="BM111" s="208" t="s">
        <v>208</v>
      </c>
    </row>
    <row r="112" s="2" customFormat="1">
      <c r="A112" s="37"/>
      <c r="B112" s="38"/>
      <c r="C112" s="39"/>
      <c r="D112" s="210" t="s">
        <v>172</v>
      </c>
      <c r="E112" s="39"/>
      <c r="F112" s="211" t="s">
        <v>209</v>
      </c>
      <c r="G112" s="39"/>
      <c r="H112" s="39"/>
      <c r="I112" s="212"/>
      <c r="J112" s="39"/>
      <c r="K112" s="39"/>
      <c r="L112" s="43"/>
      <c r="M112" s="213"/>
      <c r="N112" s="214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172</v>
      </c>
      <c r="AU112" s="16" t="s">
        <v>85</v>
      </c>
    </row>
    <row r="113" s="13" customFormat="1">
      <c r="A113" s="13"/>
      <c r="B113" s="215"/>
      <c r="C113" s="216"/>
      <c r="D113" s="210" t="s">
        <v>174</v>
      </c>
      <c r="E113" s="217" t="s">
        <v>19</v>
      </c>
      <c r="F113" s="218" t="s">
        <v>210</v>
      </c>
      <c r="G113" s="216"/>
      <c r="H113" s="219">
        <v>19.300000000000001</v>
      </c>
      <c r="I113" s="220"/>
      <c r="J113" s="216"/>
      <c r="K113" s="216"/>
      <c r="L113" s="221"/>
      <c r="M113" s="222"/>
      <c r="N113" s="223"/>
      <c r="O113" s="223"/>
      <c r="P113" s="223"/>
      <c r="Q113" s="223"/>
      <c r="R113" s="223"/>
      <c r="S113" s="223"/>
      <c r="T113" s="22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5" t="s">
        <v>174</v>
      </c>
      <c r="AU113" s="225" t="s">
        <v>85</v>
      </c>
      <c r="AV113" s="13" t="s">
        <v>85</v>
      </c>
      <c r="AW113" s="13" t="s">
        <v>35</v>
      </c>
      <c r="AX113" s="13" t="s">
        <v>78</v>
      </c>
      <c r="AY113" s="225" t="s">
        <v>165</v>
      </c>
    </row>
    <row r="114" s="2" customFormat="1" ht="24.15" customHeight="1">
      <c r="A114" s="37"/>
      <c r="B114" s="38"/>
      <c r="C114" s="197" t="s">
        <v>211</v>
      </c>
      <c r="D114" s="197" t="s">
        <v>167</v>
      </c>
      <c r="E114" s="198" t="s">
        <v>212</v>
      </c>
      <c r="F114" s="199" t="s">
        <v>213</v>
      </c>
      <c r="G114" s="200" t="s">
        <v>82</v>
      </c>
      <c r="H114" s="201">
        <v>19.300000000000001</v>
      </c>
      <c r="I114" s="202"/>
      <c r="J114" s="203">
        <f>ROUND(I114*H114,2)</f>
        <v>0</v>
      </c>
      <c r="K114" s="199" t="s">
        <v>170</v>
      </c>
      <c r="L114" s="43"/>
      <c r="M114" s="204" t="s">
        <v>19</v>
      </c>
      <c r="N114" s="205" t="s">
        <v>44</v>
      </c>
      <c r="O114" s="83"/>
      <c r="P114" s="206">
        <f>O114*H114</f>
        <v>0</v>
      </c>
      <c r="Q114" s="206">
        <v>0</v>
      </c>
      <c r="R114" s="206">
        <f>Q114*H114</f>
        <v>0</v>
      </c>
      <c r="S114" s="206">
        <v>0</v>
      </c>
      <c r="T114" s="207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08" t="s">
        <v>88</v>
      </c>
      <c r="AT114" s="208" t="s">
        <v>167</v>
      </c>
      <c r="AU114" s="208" t="s">
        <v>85</v>
      </c>
      <c r="AY114" s="16" t="s">
        <v>165</v>
      </c>
      <c r="BE114" s="209">
        <f>IF(N114="základní",J114,0)</f>
        <v>0</v>
      </c>
      <c r="BF114" s="209">
        <f>IF(N114="snížená",J114,0)</f>
        <v>0</v>
      </c>
      <c r="BG114" s="209">
        <f>IF(N114="zákl. přenesená",J114,0)</f>
        <v>0</v>
      </c>
      <c r="BH114" s="209">
        <f>IF(N114="sníž. přenesená",J114,0)</f>
        <v>0</v>
      </c>
      <c r="BI114" s="209">
        <f>IF(N114="nulová",J114,0)</f>
        <v>0</v>
      </c>
      <c r="BJ114" s="16" t="s">
        <v>78</v>
      </c>
      <c r="BK114" s="209">
        <f>ROUND(I114*H114,2)</f>
        <v>0</v>
      </c>
      <c r="BL114" s="16" t="s">
        <v>88</v>
      </c>
      <c r="BM114" s="208" t="s">
        <v>214</v>
      </c>
    </row>
    <row r="115" s="2" customFormat="1">
      <c r="A115" s="37"/>
      <c r="B115" s="38"/>
      <c r="C115" s="39"/>
      <c r="D115" s="210" t="s">
        <v>172</v>
      </c>
      <c r="E115" s="39"/>
      <c r="F115" s="211" t="s">
        <v>209</v>
      </c>
      <c r="G115" s="39"/>
      <c r="H115" s="39"/>
      <c r="I115" s="212"/>
      <c r="J115" s="39"/>
      <c r="K115" s="39"/>
      <c r="L115" s="43"/>
      <c r="M115" s="213"/>
      <c r="N115" s="214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172</v>
      </c>
      <c r="AU115" s="16" t="s">
        <v>85</v>
      </c>
    </row>
    <row r="116" s="13" customFormat="1">
      <c r="A116" s="13"/>
      <c r="B116" s="215"/>
      <c r="C116" s="216"/>
      <c r="D116" s="210" t="s">
        <v>174</v>
      </c>
      <c r="E116" s="217" t="s">
        <v>19</v>
      </c>
      <c r="F116" s="218" t="s">
        <v>210</v>
      </c>
      <c r="G116" s="216"/>
      <c r="H116" s="219">
        <v>19.300000000000001</v>
      </c>
      <c r="I116" s="220"/>
      <c r="J116" s="216"/>
      <c r="K116" s="216"/>
      <c r="L116" s="221"/>
      <c r="M116" s="222"/>
      <c r="N116" s="223"/>
      <c r="O116" s="223"/>
      <c r="P116" s="223"/>
      <c r="Q116" s="223"/>
      <c r="R116" s="223"/>
      <c r="S116" s="223"/>
      <c r="T116" s="22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5" t="s">
        <v>174</v>
      </c>
      <c r="AU116" s="225" t="s">
        <v>85</v>
      </c>
      <c r="AV116" s="13" t="s">
        <v>85</v>
      </c>
      <c r="AW116" s="13" t="s">
        <v>35</v>
      </c>
      <c r="AX116" s="13" t="s">
        <v>78</v>
      </c>
      <c r="AY116" s="225" t="s">
        <v>165</v>
      </c>
    </row>
    <row r="117" s="2" customFormat="1" ht="37.8" customHeight="1">
      <c r="A117" s="37"/>
      <c r="B117" s="38"/>
      <c r="C117" s="197" t="s">
        <v>215</v>
      </c>
      <c r="D117" s="197" t="s">
        <v>167</v>
      </c>
      <c r="E117" s="198" t="s">
        <v>216</v>
      </c>
      <c r="F117" s="199" t="s">
        <v>217</v>
      </c>
      <c r="G117" s="200" t="s">
        <v>95</v>
      </c>
      <c r="H117" s="201">
        <v>51.866999999999997</v>
      </c>
      <c r="I117" s="202"/>
      <c r="J117" s="203">
        <f>ROUND(I117*H117,2)</f>
        <v>0</v>
      </c>
      <c r="K117" s="199" t="s">
        <v>170</v>
      </c>
      <c r="L117" s="43"/>
      <c r="M117" s="204" t="s">
        <v>19</v>
      </c>
      <c r="N117" s="205" t="s">
        <v>44</v>
      </c>
      <c r="O117" s="83"/>
      <c r="P117" s="206">
        <f>O117*H117</f>
        <v>0</v>
      </c>
      <c r="Q117" s="206">
        <v>0</v>
      </c>
      <c r="R117" s="206">
        <f>Q117*H117</f>
        <v>0</v>
      </c>
      <c r="S117" s="206">
        <v>0</v>
      </c>
      <c r="T117" s="207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08" t="s">
        <v>88</v>
      </c>
      <c r="AT117" s="208" t="s">
        <v>167</v>
      </c>
      <c r="AU117" s="208" t="s">
        <v>85</v>
      </c>
      <c r="AY117" s="16" t="s">
        <v>165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16" t="s">
        <v>78</v>
      </c>
      <c r="BK117" s="209">
        <f>ROUND(I117*H117,2)</f>
        <v>0</v>
      </c>
      <c r="BL117" s="16" t="s">
        <v>88</v>
      </c>
      <c r="BM117" s="208" t="s">
        <v>218</v>
      </c>
    </row>
    <row r="118" s="2" customFormat="1">
      <c r="A118" s="37"/>
      <c r="B118" s="38"/>
      <c r="C118" s="39"/>
      <c r="D118" s="210" t="s">
        <v>172</v>
      </c>
      <c r="E118" s="39"/>
      <c r="F118" s="211" t="s">
        <v>219</v>
      </c>
      <c r="G118" s="39"/>
      <c r="H118" s="39"/>
      <c r="I118" s="212"/>
      <c r="J118" s="39"/>
      <c r="K118" s="39"/>
      <c r="L118" s="43"/>
      <c r="M118" s="213"/>
      <c r="N118" s="214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172</v>
      </c>
      <c r="AU118" s="16" t="s">
        <v>85</v>
      </c>
    </row>
    <row r="119" s="13" customFormat="1">
      <c r="A119" s="13"/>
      <c r="B119" s="215"/>
      <c r="C119" s="216"/>
      <c r="D119" s="210" t="s">
        <v>174</v>
      </c>
      <c r="E119" s="217" t="s">
        <v>19</v>
      </c>
      <c r="F119" s="218" t="s">
        <v>220</v>
      </c>
      <c r="G119" s="216"/>
      <c r="H119" s="219">
        <v>51.866999999999997</v>
      </c>
      <c r="I119" s="220"/>
      <c r="J119" s="216"/>
      <c r="K119" s="216"/>
      <c r="L119" s="221"/>
      <c r="M119" s="222"/>
      <c r="N119" s="223"/>
      <c r="O119" s="223"/>
      <c r="P119" s="223"/>
      <c r="Q119" s="223"/>
      <c r="R119" s="223"/>
      <c r="S119" s="223"/>
      <c r="T119" s="22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5" t="s">
        <v>174</v>
      </c>
      <c r="AU119" s="225" t="s">
        <v>85</v>
      </c>
      <c r="AV119" s="13" t="s">
        <v>85</v>
      </c>
      <c r="AW119" s="13" t="s">
        <v>35</v>
      </c>
      <c r="AX119" s="13" t="s">
        <v>78</v>
      </c>
      <c r="AY119" s="225" t="s">
        <v>165</v>
      </c>
    </row>
    <row r="120" s="2" customFormat="1" ht="37.8" customHeight="1">
      <c r="A120" s="37"/>
      <c r="B120" s="38"/>
      <c r="C120" s="197" t="s">
        <v>221</v>
      </c>
      <c r="D120" s="197" t="s">
        <v>167</v>
      </c>
      <c r="E120" s="198" t="s">
        <v>222</v>
      </c>
      <c r="F120" s="199" t="s">
        <v>223</v>
      </c>
      <c r="G120" s="200" t="s">
        <v>95</v>
      </c>
      <c r="H120" s="201">
        <v>985.47299999999996</v>
      </c>
      <c r="I120" s="202"/>
      <c r="J120" s="203">
        <f>ROUND(I120*H120,2)</f>
        <v>0</v>
      </c>
      <c r="K120" s="199" t="s">
        <v>170</v>
      </c>
      <c r="L120" s="43"/>
      <c r="M120" s="204" t="s">
        <v>19</v>
      </c>
      <c r="N120" s="205" t="s">
        <v>44</v>
      </c>
      <c r="O120" s="83"/>
      <c r="P120" s="206">
        <f>O120*H120</f>
        <v>0</v>
      </c>
      <c r="Q120" s="206">
        <v>0</v>
      </c>
      <c r="R120" s="206">
        <f>Q120*H120</f>
        <v>0</v>
      </c>
      <c r="S120" s="206">
        <v>0</v>
      </c>
      <c r="T120" s="207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08" t="s">
        <v>88</v>
      </c>
      <c r="AT120" s="208" t="s">
        <v>167</v>
      </c>
      <c r="AU120" s="208" t="s">
        <v>85</v>
      </c>
      <c r="AY120" s="16" t="s">
        <v>165</v>
      </c>
      <c r="BE120" s="209">
        <f>IF(N120="základní",J120,0)</f>
        <v>0</v>
      </c>
      <c r="BF120" s="209">
        <f>IF(N120="snížená",J120,0)</f>
        <v>0</v>
      </c>
      <c r="BG120" s="209">
        <f>IF(N120="zákl. přenesená",J120,0)</f>
        <v>0</v>
      </c>
      <c r="BH120" s="209">
        <f>IF(N120="sníž. přenesená",J120,0)</f>
        <v>0</v>
      </c>
      <c r="BI120" s="209">
        <f>IF(N120="nulová",J120,0)</f>
        <v>0</v>
      </c>
      <c r="BJ120" s="16" t="s">
        <v>78</v>
      </c>
      <c r="BK120" s="209">
        <f>ROUND(I120*H120,2)</f>
        <v>0</v>
      </c>
      <c r="BL120" s="16" t="s">
        <v>88</v>
      </c>
      <c r="BM120" s="208" t="s">
        <v>224</v>
      </c>
    </row>
    <row r="121" s="2" customFormat="1">
      <c r="A121" s="37"/>
      <c r="B121" s="38"/>
      <c r="C121" s="39"/>
      <c r="D121" s="210" t="s">
        <v>172</v>
      </c>
      <c r="E121" s="39"/>
      <c r="F121" s="211" t="s">
        <v>225</v>
      </c>
      <c r="G121" s="39"/>
      <c r="H121" s="39"/>
      <c r="I121" s="212"/>
      <c r="J121" s="39"/>
      <c r="K121" s="39"/>
      <c r="L121" s="43"/>
      <c r="M121" s="213"/>
      <c r="N121" s="214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172</v>
      </c>
      <c r="AU121" s="16" t="s">
        <v>85</v>
      </c>
    </row>
    <row r="122" s="13" customFormat="1">
      <c r="A122" s="13"/>
      <c r="B122" s="215"/>
      <c r="C122" s="216"/>
      <c r="D122" s="210" t="s">
        <v>174</v>
      </c>
      <c r="E122" s="217" t="s">
        <v>19</v>
      </c>
      <c r="F122" s="218" t="s">
        <v>220</v>
      </c>
      <c r="G122" s="216"/>
      <c r="H122" s="219">
        <v>51.866999999999997</v>
      </c>
      <c r="I122" s="220"/>
      <c r="J122" s="216"/>
      <c r="K122" s="216"/>
      <c r="L122" s="221"/>
      <c r="M122" s="222"/>
      <c r="N122" s="223"/>
      <c r="O122" s="223"/>
      <c r="P122" s="223"/>
      <c r="Q122" s="223"/>
      <c r="R122" s="223"/>
      <c r="S122" s="223"/>
      <c r="T122" s="22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5" t="s">
        <v>174</v>
      </c>
      <c r="AU122" s="225" t="s">
        <v>85</v>
      </c>
      <c r="AV122" s="13" t="s">
        <v>85</v>
      </c>
      <c r="AW122" s="13" t="s">
        <v>35</v>
      </c>
      <c r="AX122" s="13" t="s">
        <v>73</v>
      </c>
      <c r="AY122" s="225" t="s">
        <v>165</v>
      </c>
    </row>
    <row r="123" s="13" customFormat="1">
      <c r="A123" s="13"/>
      <c r="B123" s="215"/>
      <c r="C123" s="216"/>
      <c r="D123" s="210" t="s">
        <v>174</v>
      </c>
      <c r="E123" s="217" t="s">
        <v>19</v>
      </c>
      <c r="F123" s="218" t="s">
        <v>226</v>
      </c>
      <c r="G123" s="216"/>
      <c r="H123" s="219">
        <v>985.47299999999996</v>
      </c>
      <c r="I123" s="220"/>
      <c r="J123" s="216"/>
      <c r="K123" s="216"/>
      <c r="L123" s="221"/>
      <c r="M123" s="222"/>
      <c r="N123" s="223"/>
      <c r="O123" s="223"/>
      <c r="P123" s="223"/>
      <c r="Q123" s="223"/>
      <c r="R123" s="223"/>
      <c r="S123" s="223"/>
      <c r="T123" s="22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5" t="s">
        <v>174</v>
      </c>
      <c r="AU123" s="225" t="s">
        <v>85</v>
      </c>
      <c r="AV123" s="13" t="s">
        <v>85</v>
      </c>
      <c r="AW123" s="13" t="s">
        <v>35</v>
      </c>
      <c r="AX123" s="13" t="s">
        <v>78</v>
      </c>
      <c r="AY123" s="225" t="s">
        <v>165</v>
      </c>
    </row>
    <row r="124" s="2" customFormat="1" ht="24.15" customHeight="1">
      <c r="A124" s="37"/>
      <c r="B124" s="38"/>
      <c r="C124" s="197" t="s">
        <v>227</v>
      </c>
      <c r="D124" s="197" t="s">
        <v>167</v>
      </c>
      <c r="E124" s="198" t="s">
        <v>228</v>
      </c>
      <c r="F124" s="199" t="s">
        <v>229</v>
      </c>
      <c r="G124" s="200" t="s">
        <v>187</v>
      </c>
      <c r="H124" s="201">
        <v>60.924999999999997</v>
      </c>
      <c r="I124" s="202"/>
      <c r="J124" s="203">
        <f>ROUND(I124*H124,2)</f>
        <v>0</v>
      </c>
      <c r="K124" s="199" t="s">
        <v>170</v>
      </c>
      <c r="L124" s="43"/>
      <c r="M124" s="204" t="s">
        <v>19</v>
      </c>
      <c r="N124" s="205" t="s">
        <v>44</v>
      </c>
      <c r="O124" s="83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8" t="s">
        <v>88</v>
      </c>
      <c r="AT124" s="208" t="s">
        <v>167</v>
      </c>
      <c r="AU124" s="208" t="s">
        <v>85</v>
      </c>
      <c r="AY124" s="16" t="s">
        <v>165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6" t="s">
        <v>78</v>
      </c>
      <c r="BK124" s="209">
        <f>ROUND(I124*H124,2)</f>
        <v>0</v>
      </c>
      <c r="BL124" s="16" t="s">
        <v>88</v>
      </c>
      <c r="BM124" s="208" t="s">
        <v>230</v>
      </c>
    </row>
    <row r="125" s="13" customFormat="1">
      <c r="A125" s="13"/>
      <c r="B125" s="215"/>
      <c r="C125" s="216"/>
      <c r="D125" s="210" t="s">
        <v>174</v>
      </c>
      <c r="E125" s="217" t="s">
        <v>19</v>
      </c>
      <c r="F125" s="218" t="s">
        <v>231</v>
      </c>
      <c r="G125" s="216"/>
      <c r="H125" s="219">
        <v>60.924999999999997</v>
      </c>
      <c r="I125" s="220"/>
      <c r="J125" s="216"/>
      <c r="K125" s="216"/>
      <c r="L125" s="221"/>
      <c r="M125" s="222"/>
      <c r="N125" s="223"/>
      <c r="O125" s="223"/>
      <c r="P125" s="223"/>
      <c r="Q125" s="223"/>
      <c r="R125" s="223"/>
      <c r="S125" s="223"/>
      <c r="T125" s="22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5" t="s">
        <v>174</v>
      </c>
      <c r="AU125" s="225" t="s">
        <v>85</v>
      </c>
      <c r="AV125" s="13" t="s">
        <v>85</v>
      </c>
      <c r="AW125" s="13" t="s">
        <v>35</v>
      </c>
      <c r="AX125" s="13" t="s">
        <v>78</v>
      </c>
      <c r="AY125" s="225" t="s">
        <v>165</v>
      </c>
    </row>
    <row r="126" s="2" customFormat="1" ht="37.8" customHeight="1">
      <c r="A126" s="37"/>
      <c r="B126" s="38"/>
      <c r="C126" s="197" t="s">
        <v>232</v>
      </c>
      <c r="D126" s="197" t="s">
        <v>167</v>
      </c>
      <c r="E126" s="198" t="s">
        <v>233</v>
      </c>
      <c r="F126" s="199" t="s">
        <v>234</v>
      </c>
      <c r="G126" s="200" t="s">
        <v>95</v>
      </c>
      <c r="H126" s="201">
        <v>9.0099999999999998</v>
      </c>
      <c r="I126" s="202"/>
      <c r="J126" s="203">
        <f>ROUND(I126*H126,2)</f>
        <v>0</v>
      </c>
      <c r="K126" s="199" t="s">
        <v>170</v>
      </c>
      <c r="L126" s="43"/>
      <c r="M126" s="204" t="s">
        <v>19</v>
      </c>
      <c r="N126" s="205" t="s">
        <v>44</v>
      </c>
      <c r="O126" s="83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8" t="s">
        <v>88</v>
      </c>
      <c r="AT126" s="208" t="s">
        <v>167</v>
      </c>
      <c r="AU126" s="208" t="s">
        <v>85</v>
      </c>
      <c r="AY126" s="16" t="s">
        <v>165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16" t="s">
        <v>78</v>
      </c>
      <c r="BK126" s="209">
        <f>ROUND(I126*H126,2)</f>
        <v>0</v>
      </c>
      <c r="BL126" s="16" t="s">
        <v>88</v>
      </c>
      <c r="BM126" s="208" t="s">
        <v>235</v>
      </c>
    </row>
    <row r="127" s="2" customFormat="1">
      <c r="A127" s="37"/>
      <c r="B127" s="38"/>
      <c r="C127" s="39"/>
      <c r="D127" s="210" t="s">
        <v>172</v>
      </c>
      <c r="E127" s="39"/>
      <c r="F127" s="211" t="s">
        <v>236</v>
      </c>
      <c r="G127" s="39"/>
      <c r="H127" s="39"/>
      <c r="I127" s="212"/>
      <c r="J127" s="39"/>
      <c r="K127" s="39"/>
      <c r="L127" s="43"/>
      <c r="M127" s="213"/>
      <c r="N127" s="214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172</v>
      </c>
      <c r="AU127" s="16" t="s">
        <v>85</v>
      </c>
    </row>
    <row r="128" s="13" customFormat="1">
      <c r="A128" s="13"/>
      <c r="B128" s="215"/>
      <c r="C128" s="216"/>
      <c r="D128" s="210" t="s">
        <v>174</v>
      </c>
      <c r="E128" s="217" t="s">
        <v>19</v>
      </c>
      <c r="F128" s="218" t="s">
        <v>103</v>
      </c>
      <c r="G128" s="216"/>
      <c r="H128" s="219">
        <v>9.0099999999999998</v>
      </c>
      <c r="I128" s="220"/>
      <c r="J128" s="216"/>
      <c r="K128" s="216"/>
      <c r="L128" s="221"/>
      <c r="M128" s="222"/>
      <c r="N128" s="223"/>
      <c r="O128" s="223"/>
      <c r="P128" s="223"/>
      <c r="Q128" s="223"/>
      <c r="R128" s="223"/>
      <c r="S128" s="223"/>
      <c r="T128" s="22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5" t="s">
        <v>174</v>
      </c>
      <c r="AU128" s="225" t="s">
        <v>85</v>
      </c>
      <c r="AV128" s="13" t="s">
        <v>85</v>
      </c>
      <c r="AW128" s="13" t="s">
        <v>35</v>
      </c>
      <c r="AX128" s="13" t="s">
        <v>78</v>
      </c>
      <c r="AY128" s="225" t="s">
        <v>165</v>
      </c>
    </row>
    <row r="129" s="2" customFormat="1" ht="24.15" customHeight="1">
      <c r="A129" s="37"/>
      <c r="B129" s="38"/>
      <c r="C129" s="197" t="s">
        <v>237</v>
      </c>
      <c r="D129" s="197" t="s">
        <v>167</v>
      </c>
      <c r="E129" s="198" t="s">
        <v>238</v>
      </c>
      <c r="F129" s="199" t="s">
        <v>239</v>
      </c>
      <c r="G129" s="200" t="s">
        <v>95</v>
      </c>
      <c r="H129" s="201">
        <v>33.847000000000001</v>
      </c>
      <c r="I129" s="202"/>
      <c r="J129" s="203">
        <f>ROUND(I129*H129,2)</f>
        <v>0</v>
      </c>
      <c r="K129" s="199" t="s">
        <v>170</v>
      </c>
      <c r="L129" s="43"/>
      <c r="M129" s="204" t="s">
        <v>19</v>
      </c>
      <c r="N129" s="205" t="s">
        <v>44</v>
      </c>
      <c r="O129" s="83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8" t="s">
        <v>88</v>
      </c>
      <c r="AT129" s="208" t="s">
        <v>167</v>
      </c>
      <c r="AU129" s="208" t="s">
        <v>85</v>
      </c>
      <c r="AY129" s="16" t="s">
        <v>165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6" t="s">
        <v>78</v>
      </c>
      <c r="BK129" s="209">
        <f>ROUND(I129*H129,2)</f>
        <v>0</v>
      </c>
      <c r="BL129" s="16" t="s">
        <v>88</v>
      </c>
      <c r="BM129" s="208" t="s">
        <v>240</v>
      </c>
    </row>
    <row r="130" s="13" customFormat="1">
      <c r="A130" s="13"/>
      <c r="B130" s="215"/>
      <c r="C130" s="216"/>
      <c r="D130" s="210" t="s">
        <v>174</v>
      </c>
      <c r="E130" s="217" t="s">
        <v>19</v>
      </c>
      <c r="F130" s="218" t="s">
        <v>119</v>
      </c>
      <c r="G130" s="216"/>
      <c r="H130" s="219">
        <v>33.847000000000001</v>
      </c>
      <c r="I130" s="220"/>
      <c r="J130" s="216"/>
      <c r="K130" s="216"/>
      <c r="L130" s="221"/>
      <c r="M130" s="222"/>
      <c r="N130" s="223"/>
      <c r="O130" s="223"/>
      <c r="P130" s="223"/>
      <c r="Q130" s="223"/>
      <c r="R130" s="223"/>
      <c r="S130" s="223"/>
      <c r="T130" s="22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5" t="s">
        <v>174</v>
      </c>
      <c r="AU130" s="225" t="s">
        <v>85</v>
      </c>
      <c r="AV130" s="13" t="s">
        <v>85</v>
      </c>
      <c r="AW130" s="13" t="s">
        <v>35</v>
      </c>
      <c r="AX130" s="13" t="s">
        <v>78</v>
      </c>
      <c r="AY130" s="225" t="s">
        <v>165</v>
      </c>
    </row>
    <row r="131" s="2" customFormat="1" ht="24.15" customHeight="1">
      <c r="A131" s="37"/>
      <c r="B131" s="38"/>
      <c r="C131" s="197" t="s">
        <v>8</v>
      </c>
      <c r="D131" s="197" t="s">
        <v>167</v>
      </c>
      <c r="E131" s="198" t="s">
        <v>241</v>
      </c>
      <c r="F131" s="199" t="s">
        <v>242</v>
      </c>
      <c r="G131" s="200" t="s">
        <v>95</v>
      </c>
      <c r="H131" s="201">
        <v>30.925000000000001</v>
      </c>
      <c r="I131" s="202"/>
      <c r="J131" s="203">
        <f>ROUND(I131*H131,2)</f>
        <v>0</v>
      </c>
      <c r="K131" s="199" t="s">
        <v>170</v>
      </c>
      <c r="L131" s="43"/>
      <c r="M131" s="204" t="s">
        <v>19</v>
      </c>
      <c r="N131" s="205" t="s">
        <v>44</v>
      </c>
      <c r="O131" s="83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8" t="s">
        <v>88</v>
      </c>
      <c r="AT131" s="208" t="s">
        <v>167</v>
      </c>
      <c r="AU131" s="208" t="s">
        <v>85</v>
      </c>
      <c r="AY131" s="16" t="s">
        <v>165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6" t="s">
        <v>78</v>
      </c>
      <c r="BK131" s="209">
        <f>ROUND(I131*H131,2)</f>
        <v>0</v>
      </c>
      <c r="BL131" s="16" t="s">
        <v>88</v>
      </c>
      <c r="BM131" s="208" t="s">
        <v>243</v>
      </c>
    </row>
    <row r="132" s="2" customFormat="1">
      <c r="A132" s="37"/>
      <c r="B132" s="38"/>
      <c r="C132" s="39"/>
      <c r="D132" s="210" t="s">
        <v>172</v>
      </c>
      <c r="E132" s="39"/>
      <c r="F132" s="211" t="s">
        <v>244</v>
      </c>
      <c r="G132" s="39"/>
      <c r="H132" s="39"/>
      <c r="I132" s="212"/>
      <c r="J132" s="39"/>
      <c r="K132" s="39"/>
      <c r="L132" s="43"/>
      <c r="M132" s="213"/>
      <c r="N132" s="214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172</v>
      </c>
      <c r="AU132" s="16" t="s">
        <v>85</v>
      </c>
    </row>
    <row r="133" s="13" customFormat="1">
      <c r="A133" s="13"/>
      <c r="B133" s="215"/>
      <c r="C133" s="216"/>
      <c r="D133" s="210" t="s">
        <v>174</v>
      </c>
      <c r="E133" s="217" t="s">
        <v>19</v>
      </c>
      <c r="F133" s="218" t="s">
        <v>128</v>
      </c>
      <c r="G133" s="216"/>
      <c r="H133" s="219">
        <v>30.925000000000001</v>
      </c>
      <c r="I133" s="220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5" t="s">
        <v>174</v>
      </c>
      <c r="AU133" s="225" t="s">
        <v>85</v>
      </c>
      <c r="AV133" s="13" t="s">
        <v>85</v>
      </c>
      <c r="AW133" s="13" t="s">
        <v>35</v>
      </c>
      <c r="AX133" s="13" t="s">
        <v>78</v>
      </c>
      <c r="AY133" s="225" t="s">
        <v>165</v>
      </c>
    </row>
    <row r="134" s="2" customFormat="1" ht="16.5" customHeight="1">
      <c r="A134" s="37"/>
      <c r="B134" s="38"/>
      <c r="C134" s="226" t="s">
        <v>245</v>
      </c>
      <c r="D134" s="226" t="s">
        <v>184</v>
      </c>
      <c r="E134" s="227" t="s">
        <v>246</v>
      </c>
      <c r="F134" s="228" t="s">
        <v>247</v>
      </c>
      <c r="G134" s="229" t="s">
        <v>187</v>
      </c>
      <c r="H134" s="230">
        <v>97.756</v>
      </c>
      <c r="I134" s="231"/>
      <c r="J134" s="232">
        <f>ROUND(I134*H134,2)</f>
        <v>0</v>
      </c>
      <c r="K134" s="228" t="s">
        <v>170</v>
      </c>
      <c r="L134" s="233"/>
      <c r="M134" s="234" t="s">
        <v>19</v>
      </c>
      <c r="N134" s="235" t="s">
        <v>44</v>
      </c>
      <c r="O134" s="83"/>
      <c r="P134" s="206">
        <f>O134*H134</f>
        <v>0</v>
      </c>
      <c r="Q134" s="206">
        <v>1</v>
      </c>
      <c r="R134" s="206">
        <f>Q134*H134</f>
        <v>97.756</v>
      </c>
      <c r="S134" s="206">
        <v>0</v>
      </c>
      <c r="T134" s="20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8" t="s">
        <v>188</v>
      </c>
      <c r="AT134" s="208" t="s">
        <v>184</v>
      </c>
      <c r="AU134" s="208" t="s">
        <v>85</v>
      </c>
      <c r="AY134" s="16" t="s">
        <v>165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6" t="s">
        <v>78</v>
      </c>
      <c r="BK134" s="209">
        <f>ROUND(I134*H134,2)</f>
        <v>0</v>
      </c>
      <c r="BL134" s="16" t="s">
        <v>88</v>
      </c>
      <c r="BM134" s="208" t="s">
        <v>248</v>
      </c>
    </row>
    <row r="135" s="2" customFormat="1">
      <c r="A135" s="37"/>
      <c r="B135" s="38"/>
      <c r="C135" s="39"/>
      <c r="D135" s="210" t="s">
        <v>172</v>
      </c>
      <c r="E135" s="39"/>
      <c r="F135" s="211" t="s">
        <v>249</v>
      </c>
      <c r="G135" s="39"/>
      <c r="H135" s="39"/>
      <c r="I135" s="212"/>
      <c r="J135" s="39"/>
      <c r="K135" s="39"/>
      <c r="L135" s="43"/>
      <c r="M135" s="213"/>
      <c r="N135" s="214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172</v>
      </c>
      <c r="AU135" s="16" t="s">
        <v>85</v>
      </c>
    </row>
    <row r="136" s="13" customFormat="1">
      <c r="A136" s="13"/>
      <c r="B136" s="215"/>
      <c r="C136" s="216"/>
      <c r="D136" s="210" t="s">
        <v>174</v>
      </c>
      <c r="E136" s="217" t="s">
        <v>19</v>
      </c>
      <c r="F136" s="218" t="s">
        <v>250</v>
      </c>
      <c r="G136" s="216"/>
      <c r="H136" s="219">
        <v>48.878</v>
      </c>
      <c r="I136" s="220"/>
      <c r="J136" s="216"/>
      <c r="K136" s="216"/>
      <c r="L136" s="221"/>
      <c r="M136" s="222"/>
      <c r="N136" s="223"/>
      <c r="O136" s="223"/>
      <c r="P136" s="223"/>
      <c r="Q136" s="223"/>
      <c r="R136" s="223"/>
      <c r="S136" s="223"/>
      <c r="T136" s="22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5" t="s">
        <v>174</v>
      </c>
      <c r="AU136" s="225" t="s">
        <v>85</v>
      </c>
      <c r="AV136" s="13" t="s">
        <v>85</v>
      </c>
      <c r="AW136" s="13" t="s">
        <v>35</v>
      </c>
      <c r="AX136" s="13" t="s">
        <v>73</v>
      </c>
      <c r="AY136" s="225" t="s">
        <v>165</v>
      </c>
    </row>
    <row r="137" s="13" customFormat="1">
      <c r="A137" s="13"/>
      <c r="B137" s="215"/>
      <c r="C137" s="216"/>
      <c r="D137" s="210" t="s">
        <v>174</v>
      </c>
      <c r="E137" s="217" t="s">
        <v>19</v>
      </c>
      <c r="F137" s="218" t="s">
        <v>251</v>
      </c>
      <c r="G137" s="216"/>
      <c r="H137" s="219">
        <v>97.756</v>
      </c>
      <c r="I137" s="220"/>
      <c r="J137" s="216"/>
      <c r="K137" s="216"/>
      <c r="L137" s="221"/>
      <c r="M137" s="222"/>
      <c r="N137" s="223"/>
      <c r="O137" s="223"/>
      <c r="P137" s="223"/>
      <c r="Q137" s="223"/>
      <c r="R137" s="223"/>
      <c r="S137" s="223"/>
      <c r="T137" s="22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5" t="s">
        <v>174</v>
      </c>
      <c r="AU137" s="225" t="s">
        <v>85</v>
      </c>
      <c r="AV137" s="13" t="s">
        <v>85</v>
      </c>
      <c r="AW137" s="13" t="s">
        <v>35</v>
      </c>
      <c r="AX137" s="13" t="s">
        <v>78</v>
      </c>
      <c r="AY137" s="225" t="s">
        <v>165</v>
      </c>
    </row>
    <row r="138" s="12" customFormat="1" ht="22.8" customHeight="1">
      <c r="A138" s="12"/>
      <c r="B138" s="181"/>
      <c r="C138" s="182"/>
      <c r="D138" s="183" t="s">
        <v>72</v>
      </c>
      <c r="E138" s="195" t="s">
        <v>85</v>
      </c>
      <c r="F138" s="195" t="s">
        <v>252</v>
      </c>
      <c r="G138" s="182"/>
      <c r="H138" s="182"/>
      <c r="I138" s="185"/>
      <c r="J138" s="196">
        <f>BK138</f>
        <v>0</v>
      </c>
      <c r="K138" s="182"/>
      <c r="L138" s="187"/>
      <c r="M138" s="188"/>
      <c r="N138" s="189"/>
      <c r="O138" s="189"/>
      <c r="P138" s="190">
        <f>SUM(P139:P149)</f>
        <v>0</v>
      </c>
      <c r="Q138" s="189"/>
      <c r="R138" s="190">
        <f>SUM(R139:R149)</f>
        <v>1.3587519999999997</v>
      </c>
      <c r="S138" s="189"/>
      <c r="T138" s="191">
        <f>SUM(T139:T149)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92" t="s">
        <v>78</v>
      </c>
      <c r="AT138" s="193" t="s">
        <v>72</v>
      </c>
      <c r="AU138" s="193" t="s">
        <v>78</v>
      </c>
      <c r="AY138" s="192" t="s">
        <v>165</v>
      </c>
      <c r="BK138" s="194">
        <f>SUM(BK139:BK149)</f>
        <v>0</v>
      </c>
    </row>
    <row r="139" s="2" customFormat="1" ht="21.75" customHeight="1">
      <c r="A139" s="37"/>
      <c r="B139" s="38"/>
      <c r="C139" s="197" t="s">
        <v>253</v>
      </c>
      <c r="D139" s="197" t="s">
        <v>167</v>
      </c>
      <c r="E139" s="198" t="s">
        <v>254</v>
      </c>
      <c r="F139" s="199" t="s">
        <v>255</v>
      </c>
      <c r="G139" s="200" t="s">
        <v>114</v>
      </c>
      <c r="H139" s="201">
        <v>12.800000000000001</v>
      </c>
      <c r="I139" s="202"/>
      <c r="J139" s="203">
        <f>ROUND(I139*H139,2)</f>
        <v>0</v>
      </c>
      <c r="K139" s="199" t="s">
        <v>170</v>
      </c>
      <c r="L139" s="43"/>
      <c r="M139" s="204" t="s">
        <v>19</v>
      </c>
      <c r="N139" s="205" t="s">
        <v>44</v>
      </c>
      <c r="O139" s="83"/>
      <c r="P139" s="206">
        <f>O139*H139</f>
        <v>0</v>
      </c>
      <c r="Q139" s="206">
        <v>0.00021000000000000001</v>
      </c>
      <c r="R139" s="206">
        <f>Q139*H139</f>
        <v>0.0026880000000000003</v>
      </c>
      <c r="S139" s="206">
        <v>0</v>
      </c>
      <c r="T139" s="20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08" t="s">
        <v>88</v>
      </c>
      <c r="AT139" s="208" t="s">
        <v>167</v>
      </c>
      <c r="AU139" s="208" t="s">
        <v>85</v>
      </c>
      <c r="AY139" s="16" t="s">
        <v>165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6" t="s">
        <v>78</v>
      </c>
      <c r="BK139" s="209">
        <f>ROUND(I139*H139,2)</f>
        <v>0</v>
      </c>
      <c r="BL139" s="16" t="s">
        <v>88</v>
      </c>
      <c r="BM139" s="208" t="s">
        <v>256</v>
      </c>
    </row>
    <row r="140" s="13" customFormat="1">
      <c r="A140" s="13"/>
      <c r="B140" s="215"/>
      <c r="C140" s="216"/>
      <c r="D140" s="210" t="s">
        <v>174</v>
      </c>
      <c r="E140" s="217" t="s">
        <v>19</v>
      </c>
      <c r="F140" s="218" t="s">
        <v>257</v>
      </c>
      <c r="G140" s="216"/>
      <c r="H140" s="219">
        <v>12.800000000000001</v>
      </c>
      <c r="I140" s="220"/>
      <c r="J140" s="216"/>
      <c r="K140" s="216"/>
      <c r="L140" s="221"/>
      <c r="M140" s="222"/>
      <c r="N140" s="223"/>
      <c r="O140" s="223"/>
      <c r="P140" s="223"/>
      <c r="Q140" s="223"/>
      <c r="R140" s="223"/>
      <c r="S140" s="223"/>
      <c r="T140" s="22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5" t="s">
        <v>174</v>
      </c>
      <c r="AU140" s="225" t="s">
        <v>85</v>
      </c>
      <c r="AV140" s="13" t="s">
        <v>85</v>
      </c>
      <c r="AW140" s="13" t="s">
        <v>35</v>
      </c>
      <c r="AX140" s="13" t="s">
        <v>78</v>
      </c>
      <c r="AY140" s="225" t="s">
        <v>165</v>
      </c>
    </row>
    <row r="141" s="2" customFormat="1" ht="16.5" customHeight="1">
      <c r="A141" s="37"/>
      <c r="B141" s="38"/>
      <c r="C141" s="197" t="s">
        <v>258</v>
      </c>
      <c r="D141" s="197" t="s">
        <v>167</v>
      </c>
      <c r="E141" s="198" t="s">
        <v>259</v>
      </c>
      <c r="F141" s="199" t="s">
        <v>260</v>
      </c>
      <c r="G141" s="200" t="s">
        <v>177</v>
      </c>
      <c r="H141" s="201">
        <v>4</v>
      </c>
      <c r="I141" s="202"/>
      <c r="J141" s="203">
        <f>ROUND(I141*H141,2)</f>
        <v>0</v>
      </c>
      <c r="K141" s="199" t="s">
        <v>170</v>
      </c>
      <c r="L141" s="43"/>
      <c r="M141" s="204" t="s">
        <v>19</v>
      </c>
      <c r="N141" s="205" t="s">
        <v>44</v>
      </c>
      <c r="O141" s="83"/>
      <c r="P141" s="206">
        <f>O141*H141</f>
        <v>0</v>
      </c>
      <c r="Q141" s="206">
        <v>0.00014999999999999999</v>
      </c>
      <c r="R141" s="206">
        <f>Q141*H141</f>
        <v>0.00059999999999999995</v>
      </c>
      <c r="S141" s="206">
        <v>0</v>
      </c>
      <c r="T141" s="20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8" t="s">
        <v>88</v>
      </c>
      <c r="AT141" s="208" t="s">
        <v>167</v>
      </c>
      <c r="AU141" s="208" t="s">
        <v>85</v>
      </c>
      <c r="AY141" s="16" t="s">
        <v>165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6" t="s">
        <v>78</v>
      </c>
      <c r="BK141" s="209">
        <f>ROUND(I141*H141,2)</f>
        <v>0</v>
      </c>
      <c r="BL141" s="16" t="s">
        <v>88</v>
      </c>
      <c r="BM141" s="208" t="s">
        <v>261</v>
      </c>
    </row>
    <row r="142" s="2" customFormat="1" ht="16.5" customHeight="1">
      <c r="A142" s="37"/>
      <c r="B142" s="38"/>
      <c r="C142" s="226" t="s">
        <v>262</v>
      </c>
      <c r="D142" s="226" t="s">
        <v>184</v>
      </c>
      <c r="E142" s="227" t="s">
        <v>263</v>
      </c>
      <c r="F142" s="228" t="s">
        <v>264</v>
      </c>
      <c r="G142" s="229" t="s">
        <v>187</v>
      </c>
      <c r="H142" s="230">
        <v>0.60099999999999998</v>
      </c>
      <c r="I142" s="231"/>
      <c r="J142" s="232">
        <f>ROUND(I142*H142,2)</f>
        <v>0</v>
      </c>
      <c r="K142" s="228" t="s">
        <v>170</v>
      </c>
      <c r="L142" s="233"/>
      <c r="M142" s="234" t="s">
        <v>19</v>
      </c>
      <c r="N142" s="235" t="s">
        <v>44</v>
      </c>
      <c r="O142" s="83"/>
      <c r="P142" s="206">
        <f>O142*H142</f>
        <v>0</v>
      </c>
      <c r="Q142" s="206">
        <v>1</v>
      </c>
      <c r="R142" s="206">
        <f>Q142*H142</f>
        <v>0.60099999999999998</v>
      </c>
      <c r="S142" s="206">
        <v>0</v>
      </c>
      <c r="T142" s="20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8" t="s">
        <v>188</v>
      </c>
      <c r="AT142" s="208" t="s">
        <v>184</v>
      </c>
      <c r="AU142" s="208" t="s">
        <v>85</v>
      </c>
      <c r="AY142" s="16" t="s">
        <v>165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6" t="s">
        <v>78</v>
      </c>
      <c r="BK142" s="209">
        <f>ROUND(I142*H142,2)</f>
        <v>0</v>
      </c>
      <c r="BL142" s="16" t="s">
        <v>88</v>
      </c>
      <c r="BM142" s="208" t="s">
        <v>265</v>
      </c>
    </row>
    <row r="143" s="13" customFormat="1">
      <c r="A143" s="13"/>
      <c r="B143" s="215"/>
      <c r="C143" s="216"/>
      <c r="D143" s="210" t="s">
        <v>174</v>
      </c>
      <c r="E143" s="217" t="s">
        <v>19</v>
      </c>
      <c r="F143" s="218" t="s">
        <v>266</v>
      </c>
      <c r="G143" s="216"/>
      <c r="H143" s="219">
        <v>0.60099999999999998</v>
      </c>
      <c r="I143" s="220"/>
      <c r="J143" s="216"/>
      <c r="K143" s="216"/>
      <c r="L143" s="221"/>
      <c r="M143" s="222"/>
      <c r="N143" s="223"/>
      <c r="O143" s="223"/>
      <c r="P143" s="223"/>
      <c r="Q143" s="223"/>
      <c r="R143" s="223"/>
      <c r="S143" s="223"/>
      <c r="T143" s="22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5" t="s">
        <v>174</v>
      </c>
      <c r="AU143" s="225" t="s">
        <v>85</v>
      </c>
      <c r="AV143" s="13" t="s">
        <v>85</v>
      </c>
      <c r="AW143" s="13" t="s">
        <v>35</v>
      </c>
      <c r="AX143" s="13" t="s">
        <v>78</v>
      </c>
      <c r="AY143" s="225" t="s">
        <v>165</v>
      </c>
    </row>
    <row r="144" s="2" customFormat="1" ht="24.15" customHeight="1">
      <c r="A144" s="37"/>
      <c r="B144" s="38"/>
      <c r="C144" s="197" t="s">
        <v>267</v>
      </c>
      <c r="D144" s="197" t="s">
        <v>167</v>
      </c>
      <c r="E144" s="198" t="s">
        <v>268</v>
      </c>
      <c r="F144" s="199" t="s">
        <v>269</v>
      </c>
      <c r="G144" s="200" t="s">
        <v>114</v>
      </c>
      <c r="H144" s="201">
        <v>3.2000000000000002</v>
      </c>
      <c r="I144" s="202"/>
      <c r="J144" s="203">
        <f>ROUND(I144*H144,2)</f>
        <v>0</v>
      </c>
      <c r="K144" s="199" t="s">
        <v>170</v>
      </c>
      <c r="L144" s="43"/>
      <c r="M144" s="204" t="s">
        <v>19</v>
      </c>
      <c r="N144" s="205" t="s">
        <v>44</v>
      </c>
      <c r="O144" s="83"/>
      <c r="P144" s="206">
        <f>O144*H144</f>
        <v>0</v>
      </c>
      <c r="Q144" s="206">
        <v>0.032849999999999997</v>
      </c>
      <c r="R144" s="206">
        <f>Q144*H144</f>
        <v>0.10511999999999999</v>
      </c>
      <c r="S144" s="206">
        <v>0</v>
      </c>
      <c r="T144" s="20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8" t="s">
        <v>88</v>
      </c>
      <c r="AT144" s="208" t="s">
        <v>167</v>
      </c>
      <c r="AU144" s="208" t="s">
        <v>85</v>
      </c>
      <c r="AY144" s="16" t="s">
        <v>165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6" t="s">
        <v>78</v>
      </c>
      <c r="BK144" s="209">
        <f>ROUND(I144*H144,2)</f>
        <v>0</v>
      </c>
      <c r="BL144" s="16" t="s">
        <v>88</v>
      </c>
      <c r="BM144" s="208" t="s">
        <v>270</v>
      </c>
    </row>
    <row r="145" s="13" customFormat="1">
      <c r="A145" s="13"/>
      <c r="B145" s="215"/>
      <c r="C145" s="216"/>
      <c r="D145" s="210" t="s">
        <v>174</v>
      </c>
      <c r="E145" s="217" t="s">
        <v>19</v>
      </c>
      <c r="F145" s="218" t="s">
        <v>271</v>
      </c>
      <c r="G145" s="216"/>
      <c r="H145" s="219">
        <v>3.2000000000000002</v>
      </c>
      <c r="I145" s="220"/>
      <c r="J145" s="216"/>
      <c r="K145" s="216"/>
      <c r="L145" s="221"/>
      <c r="M145" s="222"/>
      <c r="N145" s="223"/>
      <c r="O145" s="223"/>
      <c r="P145" s="223"/>
      <c r="Q145" s="223"/>
      <c r="R145" s="223"/>
      <c r="S145" s="223"/>
      <c r="T145" s="22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5" t="s">
        <v>174</v>
      </c>
      <c r="AU145" s="225" t="s">
        <v>85</v>
      </c>
      <c r="AV145" s="13" t="s">
        <v>85</v>
      </c>
      <c r="AW145" s="13" t="s">
        <v>35</v>
      </c>
      <c r="AX145" s="13" t="s">
        <v>78</v>
      </c>
      <c r="AY145" s="225" t="s">
        <v>165</v>
      </c>
    </row>
    <row r="146" s="2" customFormat="1" ht="24.15" customHeight="1">
      <c r="A146" s="37"/>
      <c r="B146" s="38"/>
      <c r="C146" s="197" t="s">
        <v>7</v>
      </c>
      <c r="D146" s="197" t="s">
        <v>167</v>
      </c>
      <c r="E146" s="198" t="s">
        <v>272</v>
      </c>
      <c r="F146" s="199" t="s">
        <v>273</v>
      </c>
      <c r="G146" s="200" t="s">
        <v>114</v>
      </c>
      <c r="H146" s="201">
        <v>12.800000000000001</v>
      </c>
      <c r="I146" s="202"/>
      <c r="J146" s="203">
        <f>ROUND(I146*H146,2)</f>
        <v>0</v>
      </c>
      <c r="K146" s="199" t="s">
        <v>170</v>
      </c>
      <c r="L146" s="43"/>
      <c r="M146" s="204" t="s">
        <v>19</v>
      </c>
      <c r="N146" s="205" t="s">
        <v>44</v>
      </c>
      <c r="O146" s="83"/>
      <c r="P146" s="206">
        <f>O146*H146</f>
        <v>0</v>
      </c>
      <c r="Q146" s="206">
        <v>0.032849999999999997</v>
      </c>
      <c r="R146" s="206">
        <f>Q146*H146</f>
        <v>0.42047999999999996</v>
      </c>
      <c r="S146" s="206">
        <v>0</v>
      </c>
      <c r="T146" s="20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8" t="s">
        <v>88</v>
      </c>
      <c r="AT146" s="208" t="s">
        <v>167</v>
      </c>
      <c r="AU146" s="208" t="s">
        <v>85</v>
      </c>
      <c r="AY146" s="16" t="s">
        <v>165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6" t="s">
        <v>78</v>
      </c>
      <c r="BK146" s="209">
        <f>ROUND(I146*H146,2)</f>
        <v>0</v>
      </c>
      <c r="BL146" s="16" t="s">
        <v>88</v>
      </c>
      <c r="BM146" s="208" t="s">
        <v>274</v>
      </c>
    </row>
    <row r="147" s="13" customFormat="1">
      <c r="A147" s="13"/>
      <c r="B147" s="215"/>
      <c r="C147" s="216"/>
      <c r="D147" s="210" t="s">
        <v>174</v>
      </c>
      <c r="E147" s="217" t="s">
        <v>19</v>
      </c>
      <c r="F147" s="218" t="s">
        <v>112</v>
      </c>
      <c r="G147" s="216"/>
      <c r="H147" s="219">
        <v>12.800000000000001</v>
      </c>
      <c r="I147" s="220"/>
      <c r="J147" s="216"/>
      <c r="K147" s="216"/>
      <c r="L147" s="221"/>
      <c r="M147" s="222"/>
      <c r="N147" s="223"/>
      <c r="O147" s="223"/>
      <c r="P147" s="223"/>
      <c r="Q147" s="223"/>
      <c r="R147" s="223"/>
      <c r="S147" s="223"/>
      <c r="T147" s="22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5" t="s">
        <v>174</v>
      </c>
      <c r="AU147" s="225" t="s">
        <v>85</v>
      </c>
      <c r="AV147" s="13" t="s">
        <v>85</v>
      </c>
      <c r="AW147" s="13" t="s">
        <v>35</v>
      </c>
      <c r="AX147" s="13" t="s">
        <v>78</v>
      </c>
      <c r="AY147" s="225" t="s">
        <v>165</v>
      </c>
    </row>
    <row r="148" s="2" customFormat="1" ht="16.5" customHeight="1">
      <c r="A148" s="37"/>
      <c r="B148" s="38"/>
      <c r="C148" s="226" t="s">
        <v>275</v>
      </c>
      <c r="D148" s="226" t="s">
        <v>184</v>
      </c>
      <c r="E148" s="227" t="s">
        <v>276</v>
      </c>
      <c r="F148" s="228" t="s">
        <v>277</v>
      </c>
      <c r="G148" s="229" t="s">
        <v>114</v>
      </c>
      <c r="H148" s="230">
        <v>12.800000000000001</v>
      </c>
      <c r="I148" s="231"/>
      <c r="J148" s="232">
        <f>ROUND(I148*H148,2)</f>
        <v>0</v>
      </c>
      <c r="K148" s="228" t="s">
        <v>170</v>
      </c>
      <c r="L148" s="233"/>
      <c r="M148" s="234" t="s">
        <v>19</v>
      </c>
      <c r="N148" s="235" t="s">
        <v>44</v>
      </c>
      <c r="O148" s="83"/>
      <c r="P148" s="206">
        <f>O148*H148</f>
        <v>0</v>
      </c>
      <c r="Q148" s="206">
        <v>0.01788</v>
      </c>
      <c r="R148" s="206">
        <f>Q148*H148</f>
        <v>0.22886400000000001</v>
      </c>
      <c r="S148" s="206">
        <v>0</v>
      </c>
      <c r="T148" s="20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8" t="s">
        <v>188</v>
      </c>
      <c r="AT148" s="208" t="s">
        <v>184</v>
      </c>
      <c r="AU148" s="208" t="s">
        <v>85</v>
      </c>
      <c r="AY148" s="16" t="s">
        <v>165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6" t="s">
        <v>78</v>
      </c>
      <c r="BK148" s="209">
        <f>ROUND(I148*H148,2)</f>
        <v>0</v>
      </c>
      <c r="BL148" s="16" t="s">
        <v>88</v>
      </c>
      <c r="BM148" s="208" t="s">
        <v>278</v>
      </c>
    </row>
    <row r="149" s="2" customFormat="1" ht="16.5" customHeight="1">
      <c r="A149" s="37"/>
      <c r="B149" s="38"/>
      <c r="C149" s="197" t="s">
        <v>279</v>
      </c>
      <c r="D149" s="197" t="s">
        <v>167</v>
      </c>
      <c r="E149" s="198" t="s">
        <v>280</v>
      </c>
      <c r="F149" s="199" t="s">
        <v>281</v>
      </c>
      <c r="G149" s="200" t="s">
        <v>282</v>
      </c>
      <c r="H149" s="201">
        <v>4</v>
      </c>
      <c r="I149" s="202"/>
      <c r="J149" s="203">
        <f>ROUND(I149*H149,2)</f>
        <v>0</v>
      </c>
      <c r="K149" s="199" t="s">
        <v>19</v>
      </c>
      <c r="L149" s="43"/>
      <c r="M149" s="204" t="s">
        <v>19</v>
      </c>
      <c r="N149" s="205" t="s">
        <v>44</v>
      </c>
      <c r="O149" s="83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08" t="s">
        <v>88</v>
      </c>
      <c r="AT149" s="208" t="s">
        <v>167</v>
      </c>
      <c r="AU149" s="208" t="s">
        <v>85</v>
      </c>
      <c r="AY149" s="16" t="s">
        <v>165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6" t="s">
        <v>78</v>
      </c>
      <c r="BK149" s="209">
        <f>ROUND(I149*H149,2)</f>
        <v>0</v>
      </c>
      <c r="BL149" s="16" t="s">
        <v>88</v>
      </c>
      <c r="BM149" s="208" t="s">
        <v>283</v>
      </c>
    </row>
    <row r="150" s="12" customFormat="1" ht="22.8" customHeight="1">
      <c r="A150" s="12"/>
      <c r="B150" s="181"/>
      <c r="C150" s="182"/>
      <c r="D150" s="183" t="s">
        <v>72</v>
      </c>
      <c r="E150" s="195" t="s">
        <v>84</v>
      </c>
      <c r="F150" s="195" t="s">
        <v>284</v>
      </c>
      <c r="G150" s="182"/>
      <c r="H150" s="182"/>
      <c r="I150" s="185"/>
      <c r="J150" s="196">
        <f>BK150</f>
        <v>0</v>
      </c>
      <c r="K150" s="182"/>
      <c r="L150" s="187"/>
      <c r="M150" s="188"/>
      <c r="N150" s="189"/>
      <c r="O150" s="189"/>
      <c r="P150" s="190">
        <f>SUM(P151:P166)</f>
        <v>0</v>
      </c>
      <c r="Q150" s="189"/>
      <c r="R150" s="190">
        <f>SUM(R151:R166)</f>
        <v>0.78172421000000003</v>
      </c>
      <c r="S150" s="189"/>
      <c r="T150" s="191">
        <f>SUM(T151:T166)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92" t="s">
        <v>78</v>
      </c>
      <c r="AT150" s="193" t="s">
        <v>72</v>
      </c>
      <c r="AU150" s="193" t="s">
        <v>78</v>
      </c>
      <c r="AY150" s="192" t="s">
        <v>165</v>
      </c>
      <c r="BK150" s="194">
        <f>SUM(BK151:BK166)</f>
        <v>0</v>
      </c>
    </row>
    <row r="151" s="2" customFormat="1" ht="37.8" customHeight="1">
      <c r="A151" s="37"/>
      <c r="B151" s="38"/>
      <c r="C151" s="197" t="s">
        <v>285</v>
      </c>
      <c r="D151" s="197" t="s">
        <v>167</v>
      </c>
      <c r="E151" s="198" t="s">
        <v>286</v>
      </c>
      <c r="F151" s="199" t="s">
        <v>287</v>
      </c>
      <c r="G151" s="200" t="s">
        <v>95</v>
      </c>
      <c r="H151" s="201">
        <v>2.9039999999999999</v>
      </c>
      <c r="I151" s="202"/>
      <c r="J151" s="203">
        <f>ROUND(I151*H151,2)</f>
        <v>0</v>
      </c>
      <c r="K151" s="199" t="s">
        <v>170</v>
      </c>
      <c r="L151" s="43"/>
      <c r="M151" s="204" t="s">
        <v>19</v>
      </c>
      <c r="N151" s="205" t="s">
        <v>44</v>
      </c>
      <c r="O151" s="83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8" t="s">
        <v>88</v>
      </c>
      <c r="AT151" s="208" t="s">
        <v>167</v>
      </c>
      <c r="AU151" s="208" t="s">
        <v>85</v>
      </c>
      <c r="AY151" s="16" t="s">
        <v>165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6" t="s">
        <v>78</v>
      </c>
      <c r="BK151" s="209">
        <f>ROUND(I151*H151,2)</f>
        <v>0</v>
      </c>
      <c r="BL151" s="16" t="s">
        <v>88</v>
      </c>
      <c r="BM151" s="208" t="s">
        <v>288</v>
      </c>
    </row>
    <row r="152" s="2" customFormat="1">
      <c r="A152" s="37"/>
      <c r="B152" s="38"/>
      <c r="C152" s="39"/>
      <c r="D152" s="210" t="s">
        <v>172</v>
      </c>
      <c r="E152" s="39"/>
      <c r="F152" s="211" t="s">
        <v>289</v>
      </c>
      <c r="G152" s="39"/>
      <c r="H152" s="39"/>
      <c r="I152" s="212"/>
      <c r="J152" s="39"/>
      <c r="K152" s="39"/>
      <c r="L152" s="43"/>
      <c r="M152" s="213"/>
      <c r="N152" s="214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172</v>
      </c>
      <c r="AU152" s="16" t="s">
        <v>85</v>
      </c>
    </row>
    <row r="153" s="13" customFormat="1">
      <c r="A153" s="13"/>
      <c r="B153" s="215"/>
      <c r="C153" s="216"/>
      <c r="D153" s="210" t="s">
        <v>174</v>
      </c>
      <c r="E153" s="217" t="s">
        <v>19</v>
      </c>
      <c r="F153" s="218" t="s">
        <v>97</v>
      </c>
      <c r="G153" s="216"/>
      <c r="H153" s="219">
        <v>2.9039999999999999</v>
      </c>
      <c r="I153" s="220"/>
      <c r="J153" s="216"/>
      <c r="K153" s="216"/>
      <c r="L153" s="221"/>
      <c r="M153" s="222"/>
      <c r="N153" s="223"/>
      <c r="O153" s="223"/>
      <c r="P153" s="223"/>
      <c r="Q153" s="223"/>
      <c r="R153" s="223"/>
      <c r="S153" s="223"/>
      <c r="T153" s="22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5" t="s">
        <v>174</v>
      </c>
      <c r="AU153" s="225" t="s">
        <v>85</v>
      </c>
      <c r="AV153" s="13" t="s">
        <v>85</v>
      </c>
      <c r="AW153" s="13" t="s">
        <v>35</v>
      </c>
      <c r="AX153" s="13" t="s">
        <v>78</v>
      </c>
      <c r="AY153" s="225" t="s">
        <v>165</v>
      </c>
    </row>
    <row r="154" s="2" customFormat="1" ht="37.8" customHeight="1">
      <c r="A154" s="37"/>
      <c r="B154" s="38"/>
      <c r="C154" s="197" t="s">
        <v>290</v>
      </c>
      <c r="D154" s="197" t="s">
        <v>167</v>
      </c>
      <c r="E154" s="198" t="s">
        <v>291</v>
      </c>
      <c r="F154" s="199" t="s">
        <v>292</v>
      </c>
      <c r="G154" s="200" t="s">
        <v>95</v>
      </c>
      <c r="H154" s="201">
        <v>3.7610000000000001</v>
      </c>
      <c r="I154" s="202"/>
      <c r="J154" s="203">
        <f>ROUND(I154*H154,2)</f>
        <v>0</v>
      </c>
      <c r="K154" s="199" t="s">
        <v>170</v>
      </c>
      <c r="L154" s="43"/>
      <c r="M154" s="204" t="s">
        <v>19</v>
      </c>
      <c r="N154" s="205" t="s">
        <v>44</v>
      </c>
      <c r="O154" s="83"/>
      <c r="P154" s="206">
        <f>O154*H154</f>
        <v>0</v>
      </c>
      <c r="Q154" s="206">
        <v>0</v>
      </c>
      <c r="R154" s="206">
        <f>Q154*H154</f>
        <v>0</v>
      </c>
      <c r="S154" s="206">
        <v>0</v>
      </c>
      <c r="T154" s="20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8" t="s">
        <v>88</v>
      </c>
      <c r="AT154" s="208" t="s">
        <v>167</v>
      </c>
      <c r="AU154" s="208" t="s">
        <v>85</v>
      </c>
      <c r="AY154" s="16" t="s">
        <v>165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6" t="s">
        <v>78</v>
      </c>
      <c r="BK154" s="209">
        <f>ROUND(I154*H154,2)</f>
        <v>0</v>
      </c>
      <c r="BL154" s="16" t="s">
        <v>88</v>
      </c>
      <c r="BM154" s="208" t="s">
        <v>293</v>
      </c>
    </row>
    <row r="155" s="2" customFormat="1">
      <c r="A155" s="37"/>
      <c r="B155" s="38"/>
      <c r="C155" s="39"/>
      <c r="D155" s="210" t="s">
        <v>172</v>
      </c>
      <c r="E155" s="39"/>
      <c r="F155" s="211" t="s">
        <v>294</v>
      </c>
      <c r="G155" s="39"/>
      <c r="H155" s="39"/>
      <c r="I155" s="212"/>
      <c r="J155" s="39"/>
      <c r="K155" s="39"/>
      <c r="L155" s="43"/>
      <c r="M155" s="213"/>
      <c r="N155" s="214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172</v>
      </c>
      <c r="AU155" s="16" t="s">
        <v>85</v>
      </c>
    </row>
    <row r="156" s="13" customFormat="1">
      <c r="A156" s="13"/>
      <c r="B156" s="215"/>
      <c r="C156" s="216"/>
      <c r="D156" s="210" t="s">
        <v>174</v>
      </c>
      <c r="E156" s="217" t="s">
        <v>19</v>
      </c>
      <c r="F156" s="218" t="s">
        <v>295</v>
      </c>
      <c r="G156" s="216"/>
      <c r="H156" s="219">
        <v>3.7610000000000001</v>
      </c>
      <c r="I156" s="220"/>
      <c r="J156" s="216"/>
      <c r="K156" s="216"/>
      <c r="L156" s="221"/>
      <c r="M156" s="222"/>
      <c r="N156" s="223"/>
      <c r="O156" s="223"/>
      <c r="P156" s="223"/>
      <c r="Q156" s="223"/>
      <c r="R156" s="223"/>
      <c r="S156" s="223"/>
      <c r="T156" s="22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25" t="s">
        <v>174</v>
      </c>
      <c r="AU156" s="225" t="s">
        <v>85</v>
      </c>
      <c r="AV156" s="13" t="s">
        <v>85</v>
      </c>
      <c r="AW156" s="13" t="s">
        <v>35</v>
      </c>
      <c r="AX156" s="13" t="s">
        <v>78</v>
      </c>
      <c r="AY156" s="225" t="s">
        <v>165</v>
      </c>
    </row>
    <row r="157" s="2" customFormat="1" ht="37.8" customHeight="1">
      <c r="A157" s="37"/>
      <c r="B157" s="38"/>
      <c r="C157" s="197" t="s">
        <v>296</v>
      </c>
      <c r="D157" s="197" t="s">
        <v>167</v>
      </c>
      <c r="E157" s="198" t="s">
        <v>297</v>
      </c>
      <c r="F157" s="199" t="s">
        <v>298</v>
      </c>
      <c r="G157" s="200" t="s">
        <v>82</v>
      </c>
      <c r="H157" s="201">
        <v>35.630000000000003</v>
      </c>
      <c r="I157" s="202"/>
      <c r="J157" s="203">
        <f>ROUND(I157*H157,2)</f>
        <v>0</v>
      </c>
      <c r="K157" s="199" t="s">
        <v>170</v>
      </c>
      <c r="L157" s="43"/>
      <c r="M157" s="204" t="s">
        <v>19</v>
      </c>
      <c r="N157" s="205" t="s">
        <v>44</v>
      </c>
      <c r="O157" s="83"/>
      <c r="P157" s="206">
        <f>O157*H157</f>
        <v>0</v>
      </c>
      <c r="Q157" s="206">
        <v>0.00726</v>
      </c>
      <c r="R157" s="206">
        <f>Q157*H157</f>
        <v>0.25867380000000001</v>
      </c>
      <c r="S157" s="206">
        <v>0</v>
      </c>
      <c r="T157" s="20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8" t="s">
        <v>88</v>
      </c>
      <c r="AT157" s="208" t="s">
        <v>167</v>
      </c>
      <c r="AU157" s="208" t="s">
        <v>85</v>
      </c>
      <c r="AY157" s="16" t="s">
        <v>165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6" t="s">
        <v>78</v>
      </c>
      <c r="BK157" s="209">
        <f>ROUND(I157*H157,2)</f>
        <v>0</v>
      </c>
      <c r="BL157" s="16" t="s">
        <v>88</v>
      </c>
      <c r="BM157" s="208" t="s">
        <v>299</v>
      </c>
    </row>
    <row r="158" s="13" customFormat="1">
      <c r="A158" s="13"/>
      <c r="B158" s="215"/>
      <c r="C158" s="216"/>
      <c r="D158" s="210" t="s">
        <v>174</v>
      </c>
      <c r="E158" s="217" t="s">
        <v>19</v>
      </c>
      <c r="F158" s="218" t="s">
        <v>300</v>
      </c>
      <c r="G158" s="216"/>
      <c r="H158" s="219">
        <v>35.630000000000003</v>
      </c>
      <c r="I158" s="220"/>
      <c r="J158" s="216"/>
      <c r="K158" s="216"/>
      <c r="L158" s="221"/>
      <c r="M158" s="222"/>
      <c r="N158" s="223"/>
      <c r="O158" s="223"/>
      <c r="P158" s="223"/>
      <c r="Q158" s="223"/>
      <c r="R158" s="223"/>
      <c r="S158" s="223"/>
      <c r="T158" s="22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5" t="s">
        <v>174</v>
      </c>
      <c r="AU158" s="225" t="s">
        <v>85</v>
      </c>
      <c r="AV158" s="13" t="s">
        <v>85</v>
      </c>
      <c r="AW158" s="13" t="s">
        <v>35</v>
      </c>
      <c r="AX158" s="13" t="s">
        <v>78</v>
      </c>
      <c r="AY158" s="225" t="s">
        <v>165</v>
      </c>
    </row>
    <row r="159" s="2" customFormat="1" ht="37.8" customHeight="1">
      <c r="A159" s="37"/>
      <c r="B159" s="38"/>
      <c r="C159" s="197" t="s">
        <v>301</v>
      </c>
      <c r="D159" s="197" t="s">
        <v>167</v>
      </c>
      <c r="E159" s="198" t="s">
        <v>302</v>
      </c>
      <c r="F159" s="199" t="s">
        <v>303</v>
      </c>
      <c r="G159" s="200" t="s">
        <v>82</v>
      </c>
      <c r="H159" s="201">
        <v>35.630000000000003</v>
      </c>
      <c r="I159" s="202"/>
      <c r="J159" s="203">
        <f>ROUND(I159*H159,2)</f>
        <v>0</v>
      </c>
      <c r="K159" s="199" t="s">
        <v>170</v>
      </c>
      <c r="L159" s="43"/>
      <c r="M159" s="204" t="s">
        <v>19</v>
      </c>
      <c r="N159" s="205" t="s">
        <v>44</v>
      </c>
      <c r="O159" s="83"/>
      <c r="P159" s="206">
        <f>O159*H159</f>
        <v>0</v>
      </c>
      <c r="Q159" s="206">
        <v>0.00085999999999999998</v>
      </c>
      <c r="R159" s="206">
        <f>Q159*H159</f>
        <v>0.0306418</v>
      </c>
      <c r="S159" s="206">
        <v>0</v>
      </c>
      <c r="T159" s="20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08" t="s">
        <v>88</v>
      </c>
      <c r="AT159" s="208" t="s">
        <v>167</v>
      </c>
      <c r="AU159" s="208" t="s">
        <v>85</v>
      </c>
      <c r="AY159" s="16" t="s">
        <v>165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6" t="s">
        <v>78</v>
      </c>
      <c r="BK159" s="209">
        <f>ROUND(I159*H159,2)</f>
        <v>0</v>
      </c>
      <c r="BL159" s="16" t="s">
        <v>88</v>
      </c>
      <c r="BM159" s="208" t="s">
        <v>304</v>
      </c>
    </row>
    <row r="160" s="13" customFormat="1">
      <c r="A160" s="13"/>
      <c r="B160" s="215"/>
      <c r="C160" s="216"/>
      <c r="D160" s="210" t="s">
        <v>174</v>
      </c>
      <c r="E160" s="217" t="s">
        <v>19</v>
      </c>
      <c r="F160" s="218" t="s">
        <v>300</v>
      </c>
      <c r="G160" s="216"/>
      <c r="H160" s="219">
        <v>35.630000000000003</v>
      </c>
      <c r="I160" s="220"/>
      <c r="J160" s="216"/>
      <c r="K160" s="216"/>
      <c r="L160" s="221"/>
      <c r="M160" s="222"/>
      <c r="N160" s="223"/>
      <c r="O160" s="223"/>
      <c r="P160" s="223"/>
      <c r="Q160" s="223"/>
      <c r="R160" s="223"/>
      <c r="S160" s="223"/>
      <c r="T160" s="22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5" t="s">
        <v>174</v>
      </c>
      <c r="AU160" s="225" t="s">
        <v>85</v>
      </c>
      <c r="AV160" s="13" t="s">
        <v>85</v>
      </c>
      <c r="AW160" s="13" t="s">
        <v>35</v>
      </c>
      <c r="AX160" s="13" t="s">
        <v>78</v>
      </c>
      <c r="AY160" s="225" t="s">
        <v>165</v>
      </c>
    </row>
    <row r="161" s="2" customFormat="1" ht="44.25" customHeight="1">
      <c r="A161" s="37"/>
      <c r="B161" s="38"/>
      <c r="C161" s="197" t="s">
        <v>305</v>
      </c>
      <c r="D161" s="197" t="s">
        <v>167</v>
      </c>
      <c r="E161" s="198" t="s">
        <v>306</v>
      </c>
      <c r="F161" s="199" t="s">
        <v>307</v>
      </c>
      <c r="G161" s="200" t="s">
        <v>187</v>
      </c>
      <c r="H161" s="201">
        <v>0.36699999999999999</v>
      </c>
      <c r="I161" s="202"/>
      <c r="J161" s="203">
        <f>ROUND(I161*H161,2)</f>
        <v>0</v>
      </c>
      <c r="K161" s="199" t="s">
        <v>170</v>
      </c>
      <c r="L161" s="43"/>
      <c r="M161" s="204" t="s">
        <v>19</v>
      </c>
      <c r="N161" s="205" t="s">
        <v>44</v>
      </c>
      <c r="O161" s="83"/>
      <c r="P161" s="206">
        <f>O161*H161</f>
        <v>0</v>
      </c>
      <c r="Q161" s="206">
        <v>1.09528</v>
      </c>
      <c r="R161" s="206">
        <f>Q161*H161</f>
        <v>0.40196776000000001</v>
      </c>
      <c r="S161" s="206">
        <v>0</v>
      </c>
      <c r="T161" s="20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08" t="s">
        <v>88</v>
      </c>
      <c r="AT161" s="208" t="s">
        <v>167</v>
      </c>
      <c r="AU161" s="208" t="s">
        <v>85</v>
      </c>
      <c r="AY161" s="16" t="s">
        <v>165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6" t="s">
        <v>78</v>
      </c>
      <c r="BK161" s="209">
        <f>ROUND(I161*H161,2)</f>
        <v>0</v>
      </c>
      <c r="BL161" s="16" t="s">
        <v>88</v>
      </c>
      <c r="BM161" s="208" t="s">
        <v>308</v>
      </c>
    </row>
    <row r="162" s="2" customFormat="1">
      <c r="A162" s="37"/>
      <c r="B162" s="38"/>
      <c r="C162" s="39"/>
      <c r="D162" s="210" t="s">
        <v>172</v>
      </c>
      <c r="E162" s="39"/>
      <c r="F162" s="211" t="s">
        <v>309</v>
      </c>
      <c r="G162" s="39"/>
      <c r="H162" s="39"/>
      <c r="I162" s="212"/>
      <c r="J162" s="39"/>
      <c r="K162" s="39"/>
      <c r="L162" s="43"/>
      <c r="M162" s="213"/>
      <c r="N162" s="214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172</v>
      </c>
      <c r="AU162" s="16" t="s">
        <v>85</v>
      </c>
    </row>
    <row r="163" s="13" customFormat="1">
      <c r="A163" s="13"/>
      <c r="B163" s="215"/>
      <c r="C163" s="216"/>
      <c r="D163" s="210" t="s">
        <v>174</v>
      </c>
      <c r="E163" s="217" t="s">
        <v>19</v>
      </c>
      <c r="F163" s="218" t="s">
        <v>310</v>
      </c>
      <c r="G163" s="216"/>
      <c r="H163" s="219">
        <v>0.36699999999999999</v>
      </c>
      <c r="I163" s="220"/>
      <c r="J163" s="216"/>
      <c r="K163" s="216"/>
      <c r="L163" s="221"/>
      <c r="M163" s="222"/>
      <c r="N163" s="223"/>
      <c r="O163" s="223"/>
      <c r="P163" s="223"/>
      <c r="Q163" s="223"/>
      <c r="R163" s="223"/>
      <c r="S163" s="223"/>
      <c r="T163" s="22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5" t="s">
        <v>174</v>
      </c>
      <c r="AU163" s="225" t="s">
        <v>85</v>
      </c>
      <c r="AV163" s="13" t="s">
        <v>85</v>
      </c>
      <c r="AW163" s="13" t="s">
        <v>35</v>
      </c>
      <c r="AX163" s="13" t="s">
        <v>78</v>
      </c>
      <c r="AY163" s="225" t="s">
        <v>165</v>
      </c>
    </row>
    <row r="164" s="2" customFormat="1" ht="44.25" customHeight="1">
      <c r="A164" s="37"/>
      <c r="B164" s="38"/>
      <c r="C164" s="197" t="s">
        <v>311</v>
      </c>
      <c r="D164" s="197" t="s">
        <v>167</v>
      </c>
      <c r="E164" s="198" t="s">
        <v>312</v>
      </c>
      <c r="F164" s="199" t="s">
        <v>313</v>
      </c>
      <c r="G164" s="200" t="s">
        <v>187</v>
      </c>
      <c r="H164" s="201">
        <v>0.086999999999999994</v>
      </c>
      <c r="I164" s="202"/>
      <c r="J164" s="203">
        <f>ROUND(I164*H164,2)</f>
        <v>0</v>
      </c>
      <c r="K164" s="199" t="s">
        <v>170</v>
      </c>
      <c r="L164" s="43"/>
      <c r="M164" s="204" t="s">
        <v>19</v>
      </c>
      <c r="N164" s="205" t="s">
        <v>44</v>
      </c>
      <c r="O164" s="83"/>
      <c r="P164" s="206">
        <f>O164*H164</f>
        <v>0</v>
      </c>
      <c r="Q164" s="206">
        <v>1.03955</v>
      </c>
      <c r="R164" s="206">
        <f>Q164*H164</f>
        <v>0.090440849999999989</v>
      </c>
      <c r="S164" s="206">
        <v>0</v>
      </c>
      <c r="T164" s="20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8" t="s">
        <v>88</v>
      </c>
      <c r="AT164" s="208" t="s">
        <v>167</v>
      </c>
      <c r="AU164" s="208" t="s">
        <v>85</v>
      </c>
      <c r="AY164" s="16" t="s">
        <v>165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16" t="s">
        <v>78</v>
      </c>
      <c r="BK164" s="209">
        <f>ROUND(I164*H164,2)</f>
        <v>0</v>
      </c>
      <c r="BL164" s="16" t="s">
        <v>88</v>
      </c>
      <c r="BM164" s="208" t="s">
        <v>314</v>
      </c>
    </row>
    <row r="165" s="2" customFormat="1">
      <c r="A165" s="37"/>
      <c r="B165" s="38"/>
      <c r="C165" s="39"/>
      <c r="D165" s="210" t="s">
        <v>172</v>
      </c>
      <c r="E165" s="39"/>
      <c r="F165" s="211" t="s">
        <v>315</v>
      </c>
      <c r="G165" s="39"/>
      <c r="H165" s="39"/>
      <c r="I165" s="212"/>
      <c r="J165" s="39"/>
      <c r="K165" s="39"/>
      <c r="L165" s="43"/>
      <c r="M165" s="213"/>
      <c r="N165" s="214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172</v>
      </c>
      <c r="AU165" s="16" t="s">
        <v>85</v>
      </c>
    </row>
    <row r="166" s="13" customFormat="1">
      <c r="A166" s="13"/>
      <c r="B166" s="215"/>
      <c r="C166" s="216"/>
      <c r="D166" s="210" t="s">
        <v>174</v>
      </c>
      <c r="E166" s="217" t="s">
        <v>19</v>
      </c>
      <c r="F166" s="218" t="s">
        <v>316</v>
      </c>
      <c r="G166" s="216"/>
      <c r="H166" s="219">
        <v>0.086999999999999994</v>
      </c>
      <c r="I166" s="220"/>
      <c r="J166" s="216"/>
      <c r="K166" s="216"/>
      <c r="L166" s="221"/>
      <c r="M166" s="222"/>
      <c r="N166" s="223"/>
      <c r="O166" s="223"/>
      <c r="P166" s="223"/>
      <c r="Q166" s="223"/>
      <c r="R166" s="223"/>
      <c r="S166" s="223"/>
      <c r="T166" s="22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5" t="s">
        <v>174</v>
      </c>
      <c r="AU166" s="225" t="s">
        <v>85</v>
      </c>
      <c r="AV166" s="13" t="s">
        <v>85</v>
      </c>
      <c r="AW166" s="13" t="s">
        <v>35</v>
      </c>
      <c r="AX166" s="13" t="s">
        <v>78</v>
      </c>
      <c r="AY166" s="225" t="s">
        <v>165</v>
      </c>
    </row>
    <row r="167" s="12" customFormat="1" ht="22.8" customHeight="1">
      <c r="A167" s="12"/>
      <c r="B167" s="181"/>
      <c r="C167" s="182"/>
      <c r="D167" s="183" t="s">
        <v>72</v>
      </c>
      <c r="E167" s="195" t="s">
        <v>88</v>
      </c>
      <c r="F167" s="195" t="s">
        <v>317</v>
      </c>
      <c r="G167" s="182"/>
      <c r="H167" s="182"/>
      <c r="I167" s="185"/>
      <c r="J167" s="196">
        <f>BK167</f>
        <v>0</v>
      </c>
      <c r="K167" s="182"/>
      <c r="L167" s="187"/>
      <c r="M167" s="188"/>
      <c r="N167" s="189"/>
      <c r="O167" s="189"/>
      <c r="P167" s="190">
        <f>SUM(P168:P180)</f>
        <v>0</v>
      </c>
      <c r="Q167" s="189"/>
      <c r="R167" s="190">
        <f>SUM(R168:R180)</f>
        <v>0.0013320000000000001</v>
      </c>
      <c r="S167" s="189"/>
      <c r="T167" s="191">
        <f>SUM(T168:T180)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92" t="s">
        <v>78</v>
      </c>
      <c r="AT167" s="193" t="s">
        <v>72</v>
      </c>
      <c r="AU167" s="193" t="s">
        <v>78</v>
      </c>
      <c r="AY167" s="192" t="s">
        <v>165</v>
      </c>
      <c r="BK167" s="194">
        <f>SUM(BK168:BK180)</f>
        <v>0</v>
      </c>
    </row>
    <row r="168" s="2" customFormat="1" ht="16.5" customHeight="1">
      <c r="A168" s="37"/>
      <c r="B168" s="38"/>
      <c r="C168" s="197" t="s">
        <v>318</v>
      </c>
      <c r="D168" s="197" t="s">
        <v>167</v>
      </c>
      <c r="E168" s="198" t="s">
        <v>319</v>
      </c>
      <c r="F168" s="199" t="s">
        <v>320</v>
      </c>
      <c r="G168" s="200" t="s">
        <v>95</v>
      </c>
      <c r="H168" s="201">
        <v>0.58499999999999996</v>
      </c>
      <c r="I168" s="202"/>
      <c r="J168" s="203">
        <f>ROUND(I168*H168,2)</f>
        <v>0</v>
      </c>
      <c r="K168" s="199" t="s">
        <v>170</v>
      </c>
      <c r="L168" s="43"/>
      <c r="M168" s="204" t="s">
        <v>19</v>
      </c>
      <c r="N168" s="205" t="s">
        <v>44</v>
      </c>
      <c r="O168" s="83"/>
      <c r="P168" s="206">
        <f>O168*H168</f>
        <v>0</v>
      </c>
      <c r="Q168" s="206">
        <v>0</v>
      </c>
      <c r="R168" s="206">
        <f>Q168*H168</f>
        <v>0</v>
      </c>
      <c r="S168" s="206">
        <v>0</v>
      </c>
      <c r="T168" s="20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8" t="s">
        <v>88</v>
      </c>
      <c r="AT168" s="208" t="s">
        <v>167</v>
      </c>
      <c r="AU168" s="208" t="s">
        <v>85</v>
      </c>
      <c r="AY168" s="16" t="s">
        <v>165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6" t="s">
        <v>78</v>
      </c>
      <c r="BK168" s="209">
        <f>ROUND(I168*H168,2)</f>
        <v>0</v>
      </c>
      <c r="BL168" s="16" t="s">
        <v>88</v>
      </c>
      <c r="BM168" s="208" t="s">
        <v>321</v>
      </c>
    </row>
    <row r="169" s="2" customFormat="1">
      <c r="A169" s="37"/>
      <c r="B169" s="38"/>
      <c r="C169" s="39"/>
      <c r="D169" s="210" t="s">
        <v>172</v>
      </c>
      <c r="E169" s="39"/>
      <c r="F169" s="211" t="s">
        <v>322</v>
      </c>
      <c r="G169" s="39"/>
      <c r="H169" s="39"/>
      <c r="I169" s="212"/>
      <c r="J169" s="39"/>
      <c r="K169" s="39"/>
      <c r="L169" s="43"/>
      <c r="M169" s="213"/>
      <c r="N169" s="214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172</v>
      </c>
      <c r="AU169" s="16" t="s">
        <v>85</v>
      </c>
    </row>
    <row r="170" s="13" customFormat="1">
      <c r="A170" s="13"/>
      <c r="B170" s="215"/>
      <c r="C170" s="216"/>
      <c r="D170" s="210" t="s">
        <v>174</v>
      </c>
      <c r="E170" s="217" t="s">
        <v>19</v>
      </c>
      <c r="F170" s="218" t="s">
        <v>109</v>
      </c>
      <c r="G170" s="216"/>
      <c r="H170" s="219">
        <v>0.58499999999999996</v>
      </c>
      <c r="I170" s="220"/>
      <c r="J170" s="216"/>
      <c r="K170" s="216"/>
      <c r="L170" s="221"/>
      <c r="M170" s="222"/>
      <c r="N170" s="223"/>
      <c r="O170" s="223"/>
      <c r="P170" s="223"/>
      <c r="Q170" s="223"/>
      <c r="R170" s="223"/>
      <c r="S170" s="223"/>
      <c r="T170" s="22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25" t="s">
        <v>174</v>
      </c>
      <c r="AU170" s="225" t="s">
        <v>85</v>
      </c>
      <c r="AV170" s="13" t="s">
        <v>85</v>
      </c>
      <c r="AW170" s="13" t="s">
        <v>35</v>
      </c>
      <c r="AX170" s="13" t="s">
        <v>78</v>
      </c>
      <c r="AY170" s="225" t="s">
        <v>165</v>
      </c>
    </row>
    <row r="171" s="2" customFormat="1" ht="21.75" customHeight="1">
      <c r="A171" s="37"/>
      <c r="B171" s="38"/>
      <c r="C171" s="197" t="s">
        <v>323</v>
      </c>
      <c r="D171" s="197" t="s">
        <v>167</v>
      </c>
      <c r="E171" s="198" t="s">
        <v>324</v>
      </c>
      <c r="F171" s="199" t="s">
        <v>325</v>
      </c>
      <c r="G171" s="200" t="s">
        <v>82</v>
      </c>
      <c r="H171" s="201">
        <v>28.050000000000001</v>
      </c>
      <c r="I171" s="202"/>
      <c r="J171" s="203">
        <f>ROUND(I171*H171,2)</f>
        <v>0</v>
      </c>
      <c r="K171" s="199" t="s">
        <v>170</v>
      </c>
      <c r="L171" s="43"/>
      <c r="M171" s="204" t="s">
        <v>19</v>
      </c>
      <c r="N171" s="205" t="s">
        <v>44</v>
      </c>
      <c r="O171" s="83"/>
      <c r="P171" s="206">
        <f>O171*H171</f>
        <v>0</v>
      </c>
      <c r="Q171" s="206">
        <v>0</v>
      </c>
      <c r="R171" s="206">
        <f>Q171*H171</f>
        <v>0</v>
      </c>
      <c r="S171" s="206">
        <v>0</v>
      </c>
      <c r="T171" s="20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08" t="s">
        <v>88</v>
      </c>
      <c r="AT171" s="208" t="s">
        <v>167</v>
      </c>
      <c r="AU171" s="208" t="s">
        <v>85</v>
      </c>
      <c r="AY171" s="16" t="s">
        <v>165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6" t="s">
        <v>78</v>
      </c>
      <c r="BK171" s="209">
        <f>ROUND(I171*H171,2)</f>
        <v>0</v>
      </c>
      <c r="BL171" s="16" t="s">
        <v>88</v>
      </c>
      <c r="BM171" s="208" t="s">
        <v>326</v>
      </c>
    </row>
    <row r="172" s="2" customFormat="1">
      <c r="A172" s="37"/>
      <c r="B172" s="38"/>
      <c r="C172" s="39"/>
      <c r="D172" s="210" t="s">
        <v>172</v>
      </c>
      <c r="E172" s="39"/>
      <c r="F172" s="211" t="s">
        <v>327</v>
      </c>
      <c r="G172" s="39"/>
      <c r="H172" s="39"/>
      <c r="I172" s="212"/>
      <c r="J172" s="39"/>
      <c r="K172" s="39"/>
      <c r="L172" s="43"/>
      <c r="M172" s="213"/>
      <c r="N172" s="214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172</v>
      </c>
      <c r="AU172" s="16" t="s">
        <v>85</v>
      </c>
    </row>
    <row r="173" s="13" customFormat="1">
      <c r="A173" s="13"/>
      <c r="B173" s="215"/>
      <c r="C173" s="216"/>
      <c r="D173" s="210" t="s">
        <v>174</v>
      </c>
      <c r="E173" s="217" t="s">
        <v>19</v>
      </c>
      <c r="F173" s="218" t="s">
        <v>116</v>
      </c>
      <c r="G173" s="216"/>
      <c r="H173" s="219">
        <v>28.050000000000001</v>
      </c>
      <c r="I173" s="220"/>
      <c r="J173" s="216"/>
      <c r="K173" s="216"/>
      <c r="L173" s="221"/>
      <c r="M173" s="222"/>
      <c r="N173" s="223"/>
      <c r="O173" s="223"/>
      <c r="P173" s="223"/>
      <c r="Q173" s="223"/>
      <c r="R173" s="223"/>
      <c r="S173" s="223"/>
      <c r="T173" s="22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5" t="s">
        <v>174</v>
      </c>
      <c r="AU173" s="225" t="s">
        <v>85</v>
      </c>
      <c r="AV173" s="13" t="s">
        <v>85</v>
      </c>
      <c r="AW173" s="13" t="s">
        <v>35</v>
      </c>
      <c r="AX173" s="13" t="s">
        <v>78</v>
      </c>
      <c r="AY173" s="225" t="s">
        <v>165</v>
      </c>
    </row>
    <row r="174" s="2" customFormat="1" ht="21.75" customHeight="1">
      <c r="A174" s="37"/>
      <c r="B174" s="38"/>
      <c r="C174" s="197" t="s">
        <v>328</v>
      </c>
      <c r="D174" s="197" t="s">
        <v>167</v>
      </c>
      <c r="E174" s="198" t="s">
        <v>329</v>
      </c>
      <c r="F174" s="199" t="s">
        <v>330</v>
      </c>
      <c r="G174" s="200" t="s">
        <v>82</v>
      </c>
      <c r="H174" s="201">
        <v>28.050000000000001</v>
      </c>
      <c r="I174" s="202"/>
      <c r="J174" s="203">
        <f>ROUND(I174*H174,2)</f>
        <v>0</v>
      </c>
      <c r="K174" s="199" t="s">
        <v>170</v>
      </c>
      <c r="L174" s="43"/>
      <c r="M174" s="204" t="s">
        <v>19</v>
      </c>
      <c r="N174" s="205" t="s">
        <v>44</v>
      </c>
      <c r="O174" s="83"/>
      <c r="P174" s="206">
        <f>O174*H174</f>
        <v>0</v>
      </c>
      <c r="Q174" s="206">
        <v>0</v>
      </c>
      <c r="R174" s="206">
        <f>Q174*H174</f>
        <v>0</v>
      </c>
      <c r="S174" s="206">
        <v>0</v>
      </c>
      <c r="T174" s="20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08" t="s">
        <v>88</v>
      </c>
      <c r="AT174" s="208" t="s">
        <v>167</v>
      </c>
      <c r="AU174" s="208" t="s">
        <v>85</v>
      </c>
      <c r="AY174" s="16" t="s">
        <v>165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6" t="s">
        <v>78</v>
      </c>
      <c r="BK174" s="209">
        <f>ROUND(I174*H174,2)</f>
        <v>0</v>
      </c>
      <c r="BL174" s="16" t="s">
        <v>88</v>
      </c>
      <c r="BM174" s="208" t="s">
        <v>331</v>
      </c>
    </row>
    <row r="175" s="2" customFormat="1">
      <c r="A175" s="37"/>
      <c r="B175" s="38"/>
      <c r="C175" s="39"/>
      <c r="D175" s="210" t="s">
        <v>172</v>
      </c>
      <c r="E175" s="39"/>
      <c r="F175" s="211" t="s">
        <v>332</v>
      </c>
      <c r="G175" s="39"/>
      <c r="H175" s="39"/>
      <c r="I175" s="212"/>
      <c r="J175" s="39"/>
      <c r="K175" s="39"/>
      <c r="L175" s="43"/>
      <c r="M175" s="213"/>
      <c r="N175" s="214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172</v>
      </c>
      <c r="AU175" s="16" t="s">
        <v>85</v>
      </c>
    </row>
    <row r="176" s="13" customFormat="1">
      <c r="A176" s="13"/>
      <c r="B176" s="215"/>
      <c r="C176" s="216"/>
      <c r="D176" s="210" t="s">
        <v>174</v>
      </c>
      <c r="E176" s="217" t="s">
        <v>19</v>
      </c>
      <c r="F176" s="218" t="s">
        <v>116</v>
      </c>
      <c r="G176" s="216"/>
      <c r="H176" s="219">
        <v>28.050000000000001</v>
      </c>
      <c r="I176" s="220"/>
      <c r="J176" s="216"/>
      <c r="K176" s="216"/>
      <c r="L176" s="221"/>
      <c r="M176" s="222"/>
      <c r="N176" s="223"/>
      <c r="O176" s="223"/>
      <c r="P176" s="223"/>
      <c r="Q176" s="223"/>
      <c r="R176" s="223"/>
      <c r="S176" s="223"/>
      <c r="T176" s="22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25" t="s">
        <v>174</v>
      </c>
      <c r="AU176" s="225" t="s">
        <v>85</v>
      </c>
      <c r="AV176" s="13" t="s">
        <v>85</v>
      </c>
      <c r="AW176" s="13" t="s">
        <v>35</v>
      </c>
      <c r="AX176" s="13" t="s">
        <v>78</v>
      </c>
      <c r="AY176" s="225" t="s">
        <v>165</v>
      </c>
    </row>
    <row r="177" s="2" customFormat="1" ht="24.15" customHeight="1">
      <c r="A177" s="37"/>
      <c r="B177" s="38"/>
      <c r="C177" s="197" t="s">
        <v>333</v>
      </c>
      <c r="D177" s="197" t="s">
        <v>167</v>
      </c>
      <c r="E177" s="198" t="s">
        <v>334</v>
      </c>
      <c r="F177" s="199" t="s">
        <v>335</v>
      </c>
      <c r="G177" s="200" t="s">
        <v>82</v>
      </c>
      <c r="H177" s="201">
        <v>3.6000000000000001</v>
      </c>
      <c r="I177" s="202"/>
      <c r="J177" s="203">
        <f>ROUND(I177*H177,2)</f>
        <v>0</v>
      </c>
      <c r="K177" s="199" t="s">
        <v>170</v>
      </c>
      <c r="L177" s="43"/>
      <c r="M177" s="204" t="s">
        <v>19</v>
      </c>
      <c r="N177" s="205" t="s">
        <v>44</v>
      </c>
      <c r="O177" s="83"/>
      <c r="P177" s="206">
        <f>O177*H177</f>
        <v>0</v>
      </c>
      <c r="Q177" s="206">
        <v>0.00027999999999999998</v>
      </c>
      <c r="R177" s="206">
        <f>Q177*H177</f>
        <v>0.001008</v>
      </c>
      <c r="S177" s="206">
        <v>0</v>
      </c>
      <c r="T177" s="20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08" t="s">
        <v>88</v>
      </c>
      <c r="AT177" s="208" t="s">
        <v>167</v>
      </c>
      <c r="AU177" s="208" t="s">
        <v>85</v>
      </c>
      <c r="AY177" s="16" t="s">
        <v>165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6" t="s">
        <v>78</v>
      </c>
      <c r="BK177" s="209">
        <f>ROUND(I177*H177,2)</f>
        <v>0</v>
      </c>
      <c r="BL177" s="16" t="s">
        <v>88</v>
      </c>
      <c r="BM177" s="208" t="s">
        <v>336</v>
      </c>
    </row>
    <row r="178" s="2" customFormat="1">
      <c r="A178" s="37"/>
      <c r="B178" s="38"/>
      <c r="C178" s="39"/>
      <c r="D178" s="210" t="s">
        <v>172</v>
      </c>
      <c r="E178" s="39"/>
      <c r="F178" s="211" t="s">
        <v>337</v>
      </c>
      <c r="G178" s="39"/>
      <c r="H178" s="39"/>
      <c r="I178" s="212"/>
      <c r="J178" s="39"/>
      <c r="K178" s="39"/>
      <c r="L178" s="43"/>
      <c r="M178" s="213"/>
      <c r="N178" s="214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172</v>
      </c>
      <c r="AU178" s="16" t="s">
        <v>85</v>
      </c>
    </row>
    <row r="179" s="13" customFormat="1">
      <c r="A179" s="13"/>
      <c r="B179" s="215"/>
      <c r="C179" s="216"/>
      <c r="D179" s="210" t="s">
        <v>174</v>
      </c>
      <c r="E179" s="217" t="s">
        <v>19</v>
      </c>
      <c r="F179" s="218" t="s">
        <v>338</v>
      </c>
      <c r="G179" s="216"/>
      <c r="H179" s="219">
        <v>3.6000000000000001</v>
      </c>
      <c r="I179" s="220"/>
      <c r="J179" s="216"/>
      <c r="K179" s="216"/>
      <c r="L179" s="221"/>
      <c r="M179" s="222"/>
      <c r="N179" s="223"/>
      <c r="O179" s="223"/>
      <c r="P179" s="223"/>
      <c r="Q179" s="223"/>
      <c r="R179" s="223"/>
      <c r="S179" s="223"/>
      <c r="T179" s="22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5" t="s">
        <v>174</v>
      </c>
      <c r="AU179" s="225" t="s">
        <v>85</v>
      </c>
      <c r="AV179" s="13" t="s">
        <v>85</v>
      </c>
      <c r="AW179" s="13" t="s">
        <v>35</v>
      </c>
      <c r="AX179" s="13" t="s">
        <v>78</v>
      </c>
      <c r="AY179" s="225" t="s">
        <v>165</v>
      </c>
    </row>
    <row r="180" s="2" customFormat="1" ht="16.5" customHeight="1">
      <c r="A180" s="37"/>
      <c r="B180" s="38"/>
      <c r="C180" s="226" t="s">
        <v>339</v>
      </c>
      <c r="D180" s="226" t="s">
        <v>184</v>
      </c>
      <c r="E180" s="227" t="s">
        <v>340</v>
      </c>
      <c r="F180" s="228" t="s">
        <v>341</v>
      </c>
      <c r="G180" s="229" t="s">
        <v>82</v>
      </c>
      <c r="H180" s="230">
        <v>3.6000000000000001</v>
      </c>
      <c r="I180" s="231"/>
      <c r="J180" s="232">
        <f>ROUND(I180*H180,2)</f>
        <v>0</v>
      </c>
      <c r="K180" s="228" t="s">
        <v>170</v>
      </c>
      <c r="L180" s="233"/>
      <c r="M180" s="234" t="s">
        <v>19</v>
      </c>
      <c r="N180" s="235" t="s">
        <v>44</v>
      </c>
      <c r="O180" s="83"/>
      <c r="P180" s="206">
        <f>O180*H180</f>
        <v>0</v>
      </c>
      <c r="Q180" s="206">
        <v>9.0000000000000006E-05</v>
      </c>
      <c r="R180" s="206">
        <f>Q180*H180</f>
        <v>0.00032400000000000001</v>
      </c>
      <c r="S180" s="206">
        <v>0</v>
      </c>
      <c r="T180" s="20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08" t="s">
        <v>188</v>
      </c>
      <c r="AT180" s="208" t="s">
        <v>184</v>
      </c>
      <c r="AU180" s="208" t="s">
        <v>85</v>
      </c>
      <c r="AY180" s="16" t="s">
        <v>165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6" t="s">
        <v>78</v>
      </c>
      <c r="BK180" s="209">
        <f>ROUND(I180*H180,2)</f>
        <v>0</v>
      </c>
      <c r="BL180" s="16" t="s">
        <v>88</v>
      </c>
      <c r="BM180" s="208" t="s">
        <v>342</v>
      </c>
    </row>
    <row r="181" s="12" customFormat="1" ht="22.8" customHeight="1">
      <c r="A181" s="12"/>
      <c r="B181" s="181"/>
      <c r="C181" s="182"/>
      <c r="D181" s="183" t="s">
        <v>72</v>
      </c>
      <c r="E181" s="195" t="s">
        <v>196</v>
      </c>
      <c r="F181" s="195" t="s">
        <v>343</v>
      </c>
      <c r="G181" s="182"/>
      <c r="H181" s="182"/>
      <c r="I181" s="185"/>
      <c r="J181" s="196">
        <f>BK181</f>
        <v>0</v>
      </c>
      <c r="K181" s="182"/>
      <c r="L181" s="187"/>
      <c r="M181" s="188"/>
      <c r="N181" s="189"/>
      <c r="O181" s="189"/>
      <c r="P181" s="190">
        <f>SUM(P182:P184)</f>
        <v>0</v>
      </c>
      <c r="Q181" s="189"/>
      <c r="R181" s="190">
        <f>SUM(R182:R184)</f>
        <v>0.038783999999999999</v>
      </c>
      <c r="S181" s="189"/>
      <c r="T181" s="191">
        <f>SUM(T182:T184)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92" t="s">
        <v>78</v>
      </c>
      <c r="AT181" s="193" t="s">
        <v>72</v>
      </c>
      <c r="AU181" s="193" t="s">
        <v>78</v>
      </c>
      <c r="AY181" s="192" t="s">
        <v>165</v>
      </c>
      <c r="BK181" s="194">
        <f>SUM(BK182:BK184)</f>
        <v>0</v>
      </c>
    </row>
    <row r="182" s="2" customFormat="1" ht="24.15" customHeight="1">
      <c r="A182" s="37"/>
      <c r="B182" s="38"/>
      <c r="C182" s="197" t="s">
        <v>344</v>
      </c>
      <c r="D182" s="197" t="s">
        <v>167</v>
      </c>
      <c r="E182" s="198" t="s">
        <v>345</v>
      </c>
      <c r="F182" s="199" t="s">
        <v>346</v>
      </c>
      <c r="G182" s="200" t="s">
        <v>95</v>
      </c>
      <c r="H182" s="201">
        <v>1.28</v>
      </c>
      <c r="I182" s="202"/>
      <c r="J182" s="203">
        <f>ROUND(I182*H182,2)</f>
        <v>0</v>
      </c>
      <c r="K182" s="199" t="s">
        <v>170</v>
      </c>
      <c r="L182" s="43"/>
      <c r="M182" s="204" t="s">
        <v>19</v>
      </c>
      <c r="N182" s="205" t="s">
        <v>44</v>
      </c>
      <c r="O182" s="83"/>
      <c r="P182" s="206">
        <f>O182*H182</f>
        <v>0</v>
      </c>
      <c r="Q182" s="206">
        <v>0.030300000000000001</v>
      </c>
      <c r="R182" s="206">
        <f>Q182*H182</f>
        <v>0.038783999999999999</v>
      </c>
      <c r="S182" s="206">
        <v>0</v>
      </c>
      <c r="T182" s="20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08" t="s">
        <v>88</v>
      </c>
      <c r="AT182" s="208" t="s">
        <v>167</v>
      </c>
      <c r="AU182" s="208" t="s">
        <v>85</v>
      </c>
      <c r="AY182" s="16" t="s">
        <v>165</v>
      </c>
      <c r="BE182" s="209">
        <f>IF(N182="základní",J182,0)</f>
        <v>0</v>
      </c>
      <c r="BF182" s="209">
        <f>IF(N182="snížená",J182,0)</f>
        <v>0</v>
      </c>
      <c r="BG182" s="209">
        <f>IF(N182="zákl. přenesená",J182,0)</f>
        <v>0</v>
      </c>
      <c r="BH182" s="209">
        <f>IF(N182="sníž. přenesená",J182,0)</f>
        <v>0</v>
      </c>
      <c r="BI182" s="209">
        <f>IF(N182="nulová",J182,0)</f>
        <v>0</v>
      </c>
      <c r="BJ182" s="16" t="s">
        <v>78</v>
      </c>
      <c r="BK182" s="209">
        <f>ROUND(I182*H182,2)</f>
        <v>0</v>
      </c>
      <c r="BL182" s="16" t="s">
        <v>88</v>
      </c>
      <c r="BM182" s="208" t="s">
        <v>347</v>
      </c>
    </row>
    <row r="183" s="2" customFormat="1">
      <c r="A183" s="37"/>
      <c r="B183" s="38"/>
      <c r="C183" s="39"/>
      <c r="D183" s="210" t="s">
        <v>172</v>
      </c>
      <c r="E183" s="39"/>
      <c r="F183" s="211" t="s">
        <v>348</v>
      </c>
      <c r="G183" s="39"/>
      <c r="H183" s="39"/>
      <c r="I183" s="212"/>
      <c r="J183" s="39"/>
      <c r="K183" s="39"/>
      <c r="L183" s="43"/>
      <c r="M183" s="213"/>
      <c r="N183" s="214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172</v>
      </c>
      <c r="AU183" s="16" t="s">
        <v>85</v>
      </c>
    </row>
    <row r="184" s="13" customFormat="1">
      <c r="A184" s="13"/>
      <c r="B184" s="215"/>
      <c r="C184" s="216"/>
      <c r="D184" s="210" t="s">
        <v>174</v>
      </c>
      <c r="E184" s="217" t="s">
        <v>19</v>
      </c>
      <c r="F184" s="218" t="s">
        <v>349</v>
      </c>
      <c r="G184" s="216"/>
      <c r="H184" s="219">
        <v>1.28</v>
      </c>
      <c r="I184" s="220"/>
      <c r="J184" s="216"/>
      <c r="K184" s="216"/>
      <c r="L184" s="221"/>
      <c r="M184" s="222"/>
      <c r="N184" s="223"/>
      <c r="O184" s="223"/>
      <c r="P184" s="223"/>
      <c r="Q184" s="223"/>
      <c r="R184" s="223"/>
      <c r="S184" s="223"/>
      <c r="T184" s="22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25" t="s">
        <v>174</v>
      </c>
      <c r="AU184" s="225" t="s">
        <v>85</v>
      </c>
      <c r="AV184" s="13" t="s">
        <v>85</v>
      </c>
      <c r="AW184" s="13" t="s">
        <v>35</v>
      </c>
      <c r="AX184" s="13" t="s">
        <v>78</v>
      </c>
      <c r="AY184" s="225" t="s">
        <v>165</v>
      </c>
    </row>
    <row r="185" s="12" customFormat="1" ht="22.8" customHeight="1">
      <c r="A185" s="12"/>
      <c r="B185" s="181"/>
      <c r="C185" s="182"/>
      <c r="D185" s="183" t="s">
        <v>72</v>
      </c>
      <c r="E185" s="195" t="s">
        <v>211</v>
      </c>
      <c r="F185" s="195" t="s">
        <v>350</v>
      </c>
      <c r="G185" s="182"/>
      <c r="H185" s="182"/>
      <c r="I185" s="185"/>
      <c r="J185" s="196">
        <f>BK185</f>
        <v>0</v>
      </c>
      <c r="K185" s="182"/>
      <c r="L185" s="187"/>
      <c r="M185" s="188"/>
      <c r="N185" s="189"/>
      <c r="O185" s="189"/>
      <c r="P185" s="190">
        <f>SUM(P186:P208)</f>
        <v>0</v>
      </c>
      <c r="Q185" s="189"/>
      <c r="R185" s="190">
        <f>SUM(R186:R208)</f>
        <v>0.5176947999999999</v>
      </c>
      <c r="S185" s="189"/>
      <c r="T185" s="191">
        <f>SUM(T186:T208)</f>
        <v>9.3862400000000008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92" t="s">
        <v>78</v>
      </c>
      <c r="AT185" s="193" t="s">
        <v>72</v>
      </c>
      <c r="AU185" s="193" t="s">
        <v>78</v>
      </c>
      <c r="AY185" s="192" t="s">
        <v>165</v>
      </c>
      <c r="BK185" s="194">
        <f>SUM(BK186:BK208)</f>
        <v>0</v>
      </c>
    </row>
    <row r="186" s="2" customFormat="1" ht="16.5" customHeight="1">
      <c r="A186" s="37"/>
      <c r="B186" s="38"/>
      <c r="C186" s="197" t="s">
        <v>351</v>
      </c>
      <c r="D186" s="197" t="s">
        <v>167</v>
      </c>
      <c r="E186" s="198" t="s">
        <v>352</v>
      </c>
      <c r="F186" s="199" t="s">
        <v>353</v>
      </c>
      <c r="G186" s="200" t="s">
        <v>114</v>
      </c>
      <c r="H186" s="201">
        <v>11</v>
      </c>
      <c r="I186" s="202"/>
      <c r="J186" s="203">
        <f>ROUND(I186*H186,2)</f>
        <v>0</v>
      </c>
      <c r="K186" s="199" t="s">
        <v>170</v>
      </c>
      <c r="L186" s="43"/>
      <c r="M186" s="204" t="s">
        <v>19</v>
      </c>
      <c r="N186" s="205" t="s">
        <v>44</v>
      </c>
      <c r="O186" s="83"/>
      <c r="P186" s="206">
        <f>O186*H186</f>
        <v>0</v>
      </c>
      <c r="Q186" s="206">
        <v>0.00011</v>
      </c>
      <c r="R186" s="206">
        <f>Q186*H186</f>
        <v>0.0012100000000000001</v>
      </c>
      <c r="S186" s="206">
        <v>0</v>
      </c>
      <c r="T186" s="20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08" t="s">
        <v>88</v>
      </c>
      <c r="AT186" s="208" t="s">
        <v>167</v>
      </c>
      <c r="AU186" s="208" t="s">
        <v>85</v>
      </c>
      <c r="AY186" s="16" t="s">
        <v>165</v>
      </c>
      <c r="BE186" s="209">
        <f>IF(N186="základní",J186,0)</f>
        <v>0</v>
      </c>
      <c r="BF186" s="209">
        <f>IF(N186="snížená",J186,0)</f>
        <v>0</v>
      </c>
      <c r="BG186" s="209">
        <f>IF(N186="zákl. přenesená",J186,0)</f>
        <v>0</v>
      </c>
      <c r="BH186" s="209">
        <f>IF(N186="sníž. přenesená",J186,0)</f>
        <v>0</v>
      </c>
      <c r="BI186" s="209">
        <f>IF(N186="nulová",J186,0)</f>
        <v>0</v>
      </c>
      <c r="BJ186" s="16" t="s">
        <v>78</v>
      </c>
      <c r="BK186" s="209">
        <f>ROUND(I186*H186,2)</f>
        <v>0</v>
      </c>
      <c r="BL186" s="16" t="s">
        <v>88</v>
      </c>
      <c r="BM186" s="208" t="s">
        <v>354</v>
      </c>
    </row>
    <row r="187" s="2" customFormat="1">
      <c r="A187" s="37"/>
      <c r="B187" s="38"/>
      <c r="C187" s="39"/>
      <c r="D187" s="210" t="s">
        <v>172</v>
      </c>
      <c r="E187" s="39"/>
      <c r="F187" s="211" t="s">
        <v>355</v>
      </c>
      <c r="G187" s="39"/>
      <c r="H187" s="39"/>
      <c r="I187" s="212"/>
      <c r="J187" s="39"/>
      <c r="K187" s="39"/>
      <c r="L187" s="43"/>
      <c r="M187" s="213"/>
      <c r="N187" s="214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172</v>
      </c>
      <c r="AU187" s="16" t="s">
        <v>85</v>
      </c>
    </row>
    <row r="188" s="13" customFormat="1">
      <c r="A188" s="13"/>
      <c r="B188" s="215"/>
      <c r="C188" s="216"/>
      <c r="D188" s="210" t="s">
        <v>174</v>
      </c>
      <c r="E188" s="217" t="s">
        <v>19</v>
      </c>
      <c r="F188" s="218" t="s">
        <v>356</v>
      </c>
      <c r="G188" s="216"/>
      <c r="H188" s="219">
        <v>11</v>
      </c>
      <c r="I188" s="220"/>
      <c r="J188" s="216"/>
      <c r="K188" s="216"/>
      <c r="L188" s="221"/>
      <c r="M188" s="222"/>
      <c r="N188" s="223"/>
      <c r="O188" s="223"/>
      <c r="P188" s="223"/>
      <c r="Q188" s="223"/>
      <c r="R188" s="223"/>
      <c r="S188" s="223"/>
      <c r="T188" s="22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5" t="s">
        <v>174</v>
      </c>
      <c r="AU188" s="225" t="s">
        <v>85</v>
      </c>
      <c r="AV188" s="13" t="s">
        <v>85</v>
      </c>
      <c r="AW188" s="13" t="s">
        <v>35</v>
      </c>
      <c r="AX188" s="13" t="s">
        <v>78</v>
      </c>
      <c r="AY188" s="225" t="s">
        <v>165</v>
      </c>
    </row>
    <row r="189" s="2" customFormat="1" ht="16.5" customHeight="1">
      <c r="A189" s="37"/>
      <c r="B189" s="38"/>
      <c r="C189" s="197" t="s">
        <v>357</v>
      </c>
      <c r="D189" s="197" t="s">
        <v>167</v>
      </c>
      <c r="E189" s="198" t="s">
        <v>358</v>
      </c>
      <c r="F189" s="199" t="s">
        <v>359</v>
      </c>
      <c r="G189" s="200" t="s">
        <v>95</v>
      </c>
      <c r="H189" s="201">
        <v>2.3999999999999999</v>
      </c>
      <c r="I189" s="202"/>
      <c r="J189" s="203">
        <f>ROUND(I189*H189,2)</f>
        <v>0</v>
      </c>
      <c r="K189" s="199" t="s">
        <v>170</v>
      </c>
      <c r="L189" s="43"/>
      <c r="M189" s="204" t="s">
        <v>19</v>
      </c>
      <c r="N189" s="205" t="s">
        <v>44</v>
      </c>
      <c r="O189" s="83"/>
      <c r="P189" s="206">
        <f>O189*H189</f>
        <v>0</v>
      </c>
      <c r="Q189" s="206">
        <v>0.12171</v>
      </c>
      <c r="R189" s="206">
        <f>Q189*H189</f>
        <v>0.29210399999999997</v>
      </c>
      <c r="S189" s="206">
        <v>2.3999999999999999</v>
      </c>
      <c r="T189" s="207">
        <f>S189*H189</f>
        <v>5.7599999999999998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08" t="s">
        <v>88</v>
      </c>
      <c r="AT189" s="208" t="s">
        <v>167</v>
      </c>
      <c r="AU189" s="208" t="s">
        <v>85</v>
      </c>
      <c r="AY189" s="16" t="s">
        <v>165</v>
      </c>
      <c r="BE189" s="209">
        <f>IF(N189="základní",J189,0)</f>
        <v>0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16" t="s">
        <v>78</v>
      </c>
      <c r="BK189" s="209">
        <f>ROUND(I189*H189,2)</f>
        <v>0</v>
      </c>
      <c r="BL189" s="16" t="s">
        <v>88</v>
      </c>
      <c r="BM189" s="208" t="s">
        <v>360</v>
      </c>
    </row>
    <row r="190" s="2" customFormat="1">
      <c r="A190" s="37"/>
      <c r="B190" s="38"/>
      <c r="C190" s="39"/>
      <c r="D190" s="210" t="s">
        <v>172</v>
      </c>
      <c r="E190" s="39"/>
      <c r="F190" s="211" t="s">
        <v>361</v>
      </c>
      <c r="G190" s="39"/>
      <c r="H190" s="39"/>
      <c r="I190" s="212"/>
      <c r="J190" s="39"/>
      <c r="K190" s="39"/>
      <c r="L190" s="43"/>
      <c r="M190" s="213"/>
      <c r="N190" s="214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172</v>
      </c>
      <c r="AU190" s="16" t="s">
        <v>85</v>
      </c>
    </row>
    <row r="191" s="13" customFormat="1">
      <c r="A191" s="13"/>
      <c r="B191" s="215"/>
      <c r="C191" s="216"/>
      <c r="D191" s="210" t="s">
        <v>174</v>
      </c>
      <c r="E191" s="217" t="s">
        <v>19</v>
      </c>
      <c r="F191" s="218" t="s">
        <v>362</v>
      </c>
      <c r="G191" s="216"/>
      <c r="H191" s="219">
        <v>2.3999999999999999</v>
      </c>
      <c r="I191" s="220"/>
      <c r="J191" s="216"/>
      <c r="K191" s="216"/>
      <c r="L191" s="221"/>
      <c r="M191" s="222"/>
      <c r="N191" s="223"/>
      <c r="O191" s="223"/>
      <c r="P191" s="223"/>
      <c r="Q191" s="223"/>
      <c r="R191" s="223"/>
      <c r="S191" s="223"/>
      <c r="T191" s="22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25" t="s">
        <v>174</v>
      </c>
      <c r="AU191" s="225" t="s">
        <v>85</v>
      </c>
      <c r="AV191" s="13" t="s">
        <v>85</v>
      </c>
      <c r="AW191" s="13" t="s">
        <v>35</v>
      </c>
      <c r="AX191" s="13" t="s">
        <v>78</v>
      </c>
      <c r="AY191" s="225" t="s">
        <v>165</v>
      </c>
    </row>
    <row r="192" s="2" customFormat="1" ht="16.5" customHeight="1">
      <c r="A192" s="37"/>
      <c r="B192" s="38"/>
      <c r="C192" s="197" t="s">
        <v>363</v>
      </c>
      <c r="D192" s="197" t="s">
        <v>167</v>
      </c>
      <c r="E192" s="198" t="s">
        <v>364</v>
      </c>
      <c r="F192" s="199" t="s">
        <v>365</v>
      </c>
      <c r="G192" s="200" t="s">
        <v>95</v>
      </c>
      <c r="H192" s="201">
        <v>1.28</v>
      </c>
      <c r="I192" s="202"/>
      <c r="J192" s="203">
        <f>ROUND(I192*H192,2)</f>
        <v>0</v>
      </c>
      <c r="K192" s="199" t="s">
        <v>170</v>
      </c>
      <c r="L192" s="43"/>
      <c r="M192" s="204" t="s">
        <v>19</v>
      </c>
      <c r="N192" s="205" t="s">
        <v>44</v>
      </c>
      <c r="O192" s="83"/>
      <c r="P192" s="206">
        <f>O192*H192</f>
        <v>0</v>
      </c>
      <c r="Q192" s="206">
        <v>0.12171</v>
      </c>
      <c r="R192" s="206">
        <f>Q192*H192</f>
        <v>0.15578880000000001</v>
      </c>
      <c r="S192" s="206">
        <v>2.3999999999999999</v>
      </c>
      <c r="T192" s="207">
        <f>S192*H192</f>
        <v>3.0720000000000001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08" t="s">
        <v>88</v>
      </c>
      <c r="AT192" s="208" t="s">
        <v>167</v>
      </c>
      <c r="AU192" s="208" t="s">
        <v>85</v>
      </c>
      <c r="AY192" s="16" t="s">
        <v>165</v>
      </c>
      <c r="BE192" s="209">
        <f>IF(N192="základní",J192,0)</f>
        <v>0</v>
      </c>
      <c r="BF192" s="209">
        <f>IF(N192="snížená",J192,0)</f>
        <v>0</v>
      </c>
      <c r="BG192" s="209">
        <f>IF(N192="zákl. přenesená",J192,0)</f>
        <v>0</v>
      </c>
      <c r="BH192" s="209">
        <f>IF(N192="sníž. přenesená",J192,0)</f>
        <v>0</v>
      </c>
      <c r="BI192" s="209">
        <f>IF(N192="nulová",J192,0)</f>
        <v>0</v>
      </c>
      <c r="BJ192" s="16" t="s">
        <v>78</v>
      </c>
      <c r="BK192" s="209">
        <f>ROUND(I192*H192,2)</f>
        <v>0</v>
      </c>
      <c r="BL192" s="16" t="s">
        <v>88</v>
      </c>
      <c r="BM192" s="208" t="s">
        <v>366</v>
      </c>
    </row>
    <row r="193" s="2" customFormat="1">
      <c r="A193" s="37"/>
      <c r="B193" s="38"/>
      <c r="C193" s="39"/>
      <c r="D193" s="210" t="s">
        <v>172</v>
      </c>
      <c r="E193" s="39"/>
      <c r="F193" s="211" t="s">
        <v>367</v>
      </c>
      <c r="G193" s="39"/>
      <c r="H193" s="39"/>
      <c r="I193" s="212"/>
      <c r="J193" s="39"/>
      <c r="K193" s="39"/>
      <c r="L193" s="43"/>
      <c r="M193" s="213"/>
      <c r="N193" s="214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172</v>
      </c>
      <c r="AU193" s="16" t="s">
        <v>85</v>
      </c>
    </row>
    <row r="194" s="13" customFormat="1">
      <c r="A194" s="13"/>
      <c r="B194" s="215"/>
      <c r="C194" s="216"/>
      <c r="D194" s="210" t="s">
        <v>174</v>
      </c>
      <c r="E194" s="217" t="s">
        <v>19</v>
      </c>
      <c r="F194" s="218" t="s">
        <v>368</v>
      </c>
      <c r="G194" s="216"/>
      <c r="H194" s="219">
        <v>1.28</v>
      </c>
      <c r="I194" s="220"/>
      <c r="J194" s="216"/>
      <c r="K194" s="216"/>
      <c r="L194" s="221"/>
      <c r="M194" s="222"/>
      <c r="N194" s="223"/>
      <c r="O194" s="223"/>
      <c r="P194" s="223"/>
      <c r="Q194" s="223"/>
      <c r="R194" s="223"/>
      <c r="S194" s="223"/>
      <c r="T194" s="22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25" t="s">
        <v>174</v>
      </c>
      <c r="AU194" s="225" t="s">
        <v>85</v>
      </c>
      <c r="AV194" s="13" t="s">
        <v>85</v>
      </c>
      <c r="AW194" s="13" t="s">
        <v>35</v>
      </c>
      <c r="AX194" s="13" t="s">
        <v>78</v>
      </c>
      <c r="AY194" s="225" t="s">
        <v>165</v>
      </c>
    </row>
    <row r="195" s="2" customFormat="1" ht="44.25" customHeight="1">
      <c r="A195" s="37"/>
      <c r="B195" s="38"/>
      <c r="C195" s="197" t="s">
        <v>369</v>
      </c>
      <c r="D195" s="197" t="s">
        <v>167</v>
      </c>
      <c r="E195" s="198" t="s">
        <v>370</v>
      </c>
      <c r="F195" s="199" t="s">
        <v>371</v>
      </c>
      <c r="G195" s="200" t="s">
        <v>372</v>
      </c>
      <c r="H195" s="201">
        <v>323.83999999999997</v>
      </c>
      <c r="I195" s="202"/>
      <c r="J195" s="203">
        <f>ROUND(I195*H195,2)</f>
        <v>0</v>
      </c>
      <c r="K195" s="199" t="s">
        <v>170</v>
      </c>
      <c r="L195" s="43"/>
      <c r="M195" s="204" t="s">
        <v>19</v>
      </c>
      <c r="N195" s="205" t="s">
        <v>44</v>
      </c>
      <c r="O195" s="83"/>
      <c r="P195" s="206">
        <f>O195*H195</f>
        <v>0</v>
      </c>
      <c r="Q195" s="206">
        <v>0</v>
      </c>
      <c r="R195" s="206">
        <f>Q195*H195</f>
        <v>0</v>
      </c>
      <c r="S195" s="206">
        <v>0.001</v>
      </c>
      <c r="T195" s="207">
        <f>S195*H195</f>
        <v>0.32383999999999996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08" t="s">
        <v>88</v>
      </c>
      <c r="AT195" s="208" t="s">
        <v>167</v>
      </c>
      <c r="AU195" s="208" t="s">
        <v>85</v>
      </c>
      <c r="AY195" s="16" t="s">
        <v>165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16" t="s">
        <v>78</v>
      </c>
      <c r="BK195" s="209">
        <f>ROUND(I195*H195,2)</f>
        <v>0</v>
      </c>
      <c r="BL195" s="16" t="s">
        <v>88</v>
      </c>
      <c r="BM195" s="208" t="s">
        <v>373</v>
      </c>
    </row>
    <row r="196" s="13" customFormat="1">
      <c r="A196" s="13"/>
      <c r="B196" s="215"/>
      <c r="C196" s="216"/>
      <c r="D196" s="210" t="s">
        <v>174</v>
      </c>
      <c r="E196" s="217" t="s">
        <v>19</v>
      </c>
      <c r="F196" s="218" t="s">
        <v>374</v>
      </c>
      <c r="G196" s="216"/>
      <c r="H196" s="219">
        <v>323.83999999999997</v>
      </c>
      <c r="I196" s="220"/>
      <c r="J196" s="216"/>
      <c r="K196" s="216"/>
      <c r="L196" s="221"/>
      <c r="M196" s="222"/>
      <c r="N196" s="223"/>
      <c r="O196" s="223"/>
      <c r="P196" s="223"/>
      <c r="Q196" s="223"/>
      <c r="R196" s="223"/>
      <c r="S196" s="223"/>
      <c r="T196" s="22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25" t="s">
        <v>174</v>
      </c>
      <c r="AU196" s="225" t="s">
        <v>85</v>
      </c>
      <c r="AV196" s="13" t="s">
        <v>85</v>
      </c>
      <c r="AW196" s="13" t="s">
        <v>35</v>
      </c>
      <c r="AX196" s="13" t="s">
        <v>78</v>
      </c>
      <c r="AY196" s="225" t="s">
        <v>165</v>
      </c>
    </row>
    <row r="197" s="2" customFormat="1" ht="16.5" customHeight="1">
      <c r="A197" s="37"/>
      <c r="B197" s="38"/>
      <c r="C197" s="197" t="s">
        <v>375</v>
      </c>
      <c r="D197" s="197" t="s">
        <v>167</v>
      </c>
      <c r="E197" s="198" t="s">
        <v>376</v>
      </c>
      <c r="F197" s="199" t="s">
        <v>377</v>
      </c>
      <c r="G197" s="200" t="s">
        <v>114</v>
      </c>
      <c r="H197" s="201">
        <v>12.800000000000001</v>
      </c>
      <c r="I197" s="202"/>
      <c r="J197" s="203">
        <f>ROUND(I197*H197,2)</f>
        <v>0</v>
      </c>
      <c r="K197" s="199" t="s">
        <v>170</v>
      </c>
      <c r="L197" s="43"/>
      <c r="M197" s="204" t="s">
        <v>19</v>
      </c>
      <c r="N197" s="205" t="s">
        <v>44</v>
      </c>
      <c r="O197" s="83"/>
      <c r="P197" s="206">
        <f>O197*H197</f>
        <v>0</v>
      </c>
      <c r="Q197" s="206">
        <v>8.0000000000000007E-05</v>
      </c>
      <c r="R197" s="206">
        <f>Q197*H197</f>
        <v>0.0010240000000000002</v>
      </c>
      <c r="S197" s="206">
        <v>0.017999999999999999</v>
      </c>
      <c r="T197" s="207">
        <f>S197*H197</f>
        <v>0.23039999999999999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08" t="s">
        <v>88</v>
      </c>
      <c r="AT197" s="208" t="s">
        <v>167</v>
      </c>
      <c r="AU197" s="208" t="s">
        <v>85</v>
      </c>
      <c r="AY197" s="16" t="s">
        <v>165</v>
      </c>
      <c r="BE197" s="209">
        <f>IF(N197="základní",J197,0)</f>
        <v>0</v>
      </c>
      <c r="BF197" s="209">
        <f>IF(N197="snížená",J197,0)</f>
        <v>0</v>
      </c>
      <c r="BG197" s="209">
        <f>IF(N197="zákl. přenesená",J197,0)</f>
        <v>0</v>
      </c>
      <c r="BH197" s="209">
        <f>IF(N197="sníž. přenesená",J197,0)</f>
        <v>0</v>
      </c>
      <c r="BI197" s="209">
        <f>IF(N197="nulová",J197,0)</f>
        <v>0</v>
      </c>
      <c r="BJ197" s="16" t="s">
        <v>78</v>
      </c>
      <c r="BK197" s="209">
        <f>ROUND(I197*H197,2)</f>
        <v>0</v>
      </c>
      <c r="BL197" s="16" t="s">
        <v>88</v>
      </c>
      <c r="BM197" s="208" t="s">
        <v>378</v>
      </c>
    </row>
    <row r="198" s="13" customFormat="1">
      <c r="A198" s="13"/>
      <c r="B198" s="215"/>
      <c r="C198" s="216"/>
      <c r="D198" s="210" t="s">
        <v>174</v>
      </c>
      <c r="E198" s="217" t="s">
        <v>19</v>
      </c>
      <c r="F198" s="218" t="s">
        <v>379</v>
      </c>
      <c r="G198" s="216"/>
      <c r="H198" s="219">
        <v>12.800000000000001</v>
      </c>
      <c r="I198" s="220"/>
      <c r="J198" s="216"/>
      <c r="K198" s="216"/>
      <c r="L198" s="221"/>
      <c r="M198" s="222"/>
      <c r="N198" s="223"/>
      <c r="O198" s="223"/>
      <c r="P198" s="223"/>
      <c r="Q198" s="223"/>
      <c r="R198" s="223"/>
      <c r="S198" s="223"/>
      <c r="T198" s="22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25" t="s">
        <v>174</v>
      </c>
      <c r="AU198" s="225" t="s">
        <v>85</v>
      </c>
      <c r="AV198" s="13" t="s">
        <v>85</v>
      </c>
      <c r="AW198" s="13" t="s">
        <v>35</v>
      </c>
      <c r="AX198" s="13" t="s">
        <v>78</v>
      </c>
      <c r="AY198" s="225" t="s">
        <v>165</v>
      </c>
    </row>
    <row r="199" s="2" customFormat="1" ht="24.15" customHeight="1">
      <c r="A199" s="37"/>
      <c r="B199" s="38"/>
      <c r="C199" s="197" t="s">
        <v>380</v>
      </c>
      <c r="D199" s="197" t="s">
        <v>167</v>
      </c>
      <c r="E199" s="198" t="s">
        <v>381</v>
      </c>
      <c r="F199" s="199" t="s">
        <v>382</v>
      </c>
      <c r="G199" s="200" t="s">
        <v>282</v>
      </c>
      <c r="H199" s="201">
        <v>1</v>
      </c>
      <c r="I199" s="202"/>
      <c r="J199" s="203">
        <f>ROUND(I199*H199,2)</f>
        <v>0</v>
      </c>
      <c r="K199" s="199" t="s">
        <v>19</v>
      </c>
      <c r="L199" s="43"/>
      <c r="M199" s="204" t="s">
        <v>19</v>
      </c>
      <c r="N199" s="205" t="s">
        <v>44</v>
      </c>
      <c r="O199" s="83"/>
      <c r="P199" s="206">
        <f>O199*H199</f>
        <v>0</v>
      </c>
      <c r="Q199" s="206">
        <v>0</v>
      </c>
      <c r="R199" s="206">
        <f>Q199*H199</f>
        <v>0</v>
      </c>
      <c r="S199" s="206">
        <v>0</v>
      </c>
      <c r="T199" s="20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08" t="s">
        <v>88</v>
      </c>
      <c r="AT199" s="208" t="s">
        <v>167</v>
      </c>
      <c r="AU199" s="208" t="s">
        <v>85</v>
      </c>
      <c r="AY199" s="16" t="s">
        <v>165</v>
      </c>
      <c r="BE199" s="209">
        <f>IF(N199="základní",J199,0)</f>
        <v>0</v>
      </c>
      <c r="BF199" s="209">
        <f>IF(N199="snížená",J199,0)</f>
        <v>0</v>
      </c>
      <c r="BG199" s="209">
        <f>IF(N199="zákl. přenesená",J199,0)</f>
        <v>0</v>
      </c>
      <c r="BH199" s="209">
        <f>IF(N199="sníž. přenesená",J199,0)</f>
        <v>0</v>
      </c>
      <c r="BI199" s="209">
        <f>IF(N199="nulová",J199,0)</f>
        <v>0</v>
      </c>
      <c r="BJ199" s="16" t="s">
        <v>78</v>
      </c>
      <c r="BK199" s="209">
        <f>ROUND(I199*H199,2)</f>
        <v>0</v>
      </c>
      <c r="BL199" s="16" t="s">
        <v>88</v>
      </c>
      <c r="BM199" s="208" t="s">
        <v>383</v>
      </c>
    </row>
    <row r="200" s="2" customFormat="1" ht="16.5" customHeight="1">
      <c r="A200" s="37"/>
      <c r="B200" s="38"/>
      <c r="C200" s="226" t="s">
        <v>384</v>
      </c>
      <c r="D200" s="226" t="s">
        <v>184</v>
      </c>
      <c r="E200" s="227" t="s">
        <v>385</v>
      </c>
      <c r="F200" s="228" t="s">
        <v>386</v>
      </c>
      <c r="G200" s="229" t="s">
        <v>282</v>
      </c>
      <c r="H200" s="230">
        <v>1</v>
      </c>
      <c r="I200" s="231"/>
      <c r="J200" s="232">
        <f>ROUND(I200*H200,2)</f>
        <v>0</v>
      </c>
      <c r="K200" s="228" t="s">
        <v>19</v>
      </c>
      <c r="L200" s="233"/>
      <c r="M200" s="234" t="s">
        <v>19</v>
      </c>
      <c r="N200" s="235" t="s">
        <v>44</v>
      </c>
      <c r="O200" s="83"/>
      <c r="P200" s="206">
        <f>O200*H200</f>
        <v>0</v>
      </c>
      <c r="Q200" s="206">
        <v>0</v>
      </c>
      <c r="R200" s="206">
        <f>Q200*H200</f>
        <v>0</v>
      </c>
      <c r="S200" s="206">
        <v>0</v>
      </c>
      <c r="T200" s="20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08" t="s">
        <v>188</v>
      </c>
      <c r="AT200" s="208" t="s">
        <v>184</v>
      </c>
      <c r="AU200" s="208" t="s">
        <v>85</v>
      </c>
      <c r="AY200" s="16" t="s">
        <v>165</v>
      </c>
      <c r="BE200" s="209">
        <f>IF(N200="základní",J200,0)</f>
        <v>0</v>
      </c>
      <c r="BF200" s="209">
        <f>IF(N200="snížená",J200,0)</f>
        <v>0</v>
      </c>
      <c r="BG200" s="209">
        <f>IF(N200="zákl. přenesená",J200,0)</f>
        <v>0</v>
      </c>
      <c r="BH200" s="209">
        <f>IF(N200="sníž. přenesená",J200,0)</f>
        <v>0</v>
      </c>
      <c r="BI200" s="209">
        <f>IF(N200="nulová",J200,0)</f>
        <v>0</v>
      </c>
      <c r="BJ200" s="16" t="s">
        <v>78</v>
      </c>
      <c r="BK200" s="209">
        <f>ROUND(I200*H200,2)</f>
        <v>0</v>
      </c>
      <c r="BL200" s="16" t="s">
        <v>88</v>
      </c>
      <c r="BM200" s="208" t="s">
        <v>387</v>
      </c>
    </row>
    <row r="201" s="2" customFormat="1" ht="16.5" customHeight="1">
      <c r="A201" s="37"/>
      <c r="B201" s="38"/>
      <c r="C201" s="226" t="s">
        <v>388</v>
      </c>
      <c r="D201" s="226" t="s">
        <v>184</v>
      </c>
      <c r="E201" s="227" t="s">
        <v>389</v>
      </c>
      <c r="F201" s="228" t="s">
        <v>390</v>
      </c>
      <c r="G201" s="229" t="s">
        <v>282</v>
      </c>
      <c r="H201" s="230">
        <v>1</v>
      </c>
      <c r="I201" s="231"/>
      <c r="J201" s="232">
        <f>ROUND(I201*H201,2)</f>
        <v>0</v>
      </c>
      <c r="K201" s="228" t="s">
        <v>19</v>
      </c>
      <c r="L201" s="233"/>
      <c r="M201" s="234" t="s">
        <v>19</v>
      </c>
      <c r="N201" s="235" t="s">
        <v>44</v>
      </c>
      <c r="O201" s="83"/>
      <c r="P201" s="206">
        <f>O201*H201</f>
        <v>0</v>
      </c>
      <c r="Q201" s="206">
        <v>0</v>
      </c>
      <c r="R201" s="206">
        <f>Q201*H201</f>
        <v>0</v>
      </c>
      <c r="S201" s="206">
        <v>0</v>
      </c>
      <c r="T201" s="20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08" t="s">
        <v>188</v>
      </c>
      <c r="AT201" s="208" t="s">
        <v>184</v>
      </c>
      <c r="AU201" s="208" t="s">
        <v>85</v>
      </c>
      <c r="AY201" s="16" t="s">
        <v>165</v>
      </c>
      <c r="BE201" s="209">
        <f>IF(N201="základní",J201,0)</f>
        <v>0</v>
      </c>
      <c r="BF201" s="209">
        <f>IF(N201="snížená",J201,0)</f>
        <v>0</v>
      </c>
      <c r="BG201" s="209">
        <f>IF(N201="zákl. přenesená",J201,0)</f>
        <v>0</v>
      </c>
      <c r="BH201" s="209">
        <f>IF(N201="sníž. přenesená",J201,0)</f>
        <v>0</v>
      </c>
      <c r="BI201" s="209">
        <f>IF(N201="nulová",J201,0)</f>
        <v>0</v>
      </c>
      <c r="BJ201" s="16" t="s">
        <v>78</v>
      </c>
      <c r="BK201" s="209">
        <f>ROUND(I201*H201,2)</f>
        <v>0</v>
      </c>
      <c r="BL201" s="16" t="s">
        <v>88</v>
      </c>
      <c r="BM201" s="208" t="s">
        <v>391</v>
      </c>
    </row>
    <row r="202" s="2" customFormat="1" ht="16.5" customHeight="1">
      <c r="A202" s="37"/>
      <c r="B202" s="38"/>
      <c r="C202" s="226" t="s">
        <v>392</v>
      </c>
      <c r="D202" s="226" t="s">
        <v>184</v>
      </c>
      <c r="E202" s="227" t="s">
        <v>393</v>
      </c>
      <c r="F202" s="228" t="s">
        <v>394</v>
      </c>
      <c r="G202" s="229" t="s">
        <v>282</v>
      </c>
      <c r="H202" s="230">
        <v>1</v>
      </c>
      <c r="I202" s="231"/>
      <c r="J202" s="232">
        <f>ROUND(I202*H202,2)</f>
        <v>0</v>
      </c>
      <c r="K202" s="228" t="s">
        <v>19</v>
      </c>
      <c r="L202" s="233"/>
      <c r="M202" s="234" t="s">
        <v>19</v>
      </c>
      <c r="N202" s="235" t="s">
        <v>44</v>
      </c>
      <c r="O202" s="83"/>
      <c r="P202" s="206">
        <f>O202*H202</f>
        <v>0</v>
      </c>
      <c r="Q202" s="206">
        <v>0</v>
      </c>
      <c r="R202" s="206">
        <f>Q202*H202</f>
        <v>0</v>
      </c>
      <c r="S202" s="206">
        <v>0</v>
      </c>
      <c r="T202" s="20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08" t="s">
        <v>188</v>
      </c>
      <c r="AT202" s="208" t="s">
        <v>184</v>
      </c>
      <c r="AU202" s="208" t="s">
        <v>85</v>
      </c>
      <c r="AY202" s="16" t="s">
        <v>165</v>
      </c>
      <c r="BE202" s="209">
        <f>IF(N202="základní",J202,0)</f>
        <v>0</v>
      </c>
      <c r="BF202" s="209">
        <f>IF(N202="snížená",J202,0)</f>
        <v>0</v>
      </c>
      <c r="BG202" s="209">
        <f>IF(N202="zákl. přenesená",J202,0)</f>
        <v>0</v>
      </c>
      <c r="BH202" s="209">
        <f>IF(N202="sníž. přenesená",J202,0)</f>
        <v>0</v>
      </c>
      <c r="BI202" s="209">
        <f>IF(N202="nulová",J202,0)</f>
        <v>0</v>
      </c>
      <c r="BJ202" s="16" t="s">
        <v>78</v>
      </c>
      <c r="BK202" s="209">
        <f>ROUND(I202*H202,2)</f>
        <v>0</v>
      </c>
      <c r="BL202" s="16" t="s">
        <v>88</v>
      </c>
      <c r="BM202" s="208" t="s">
        <v>395</v>
      </c>
    </row>
    <row r="203" s="2" customFormat="1" ht="16.5" customHeight="1">
      <c r="A203" s="37"/>
      <c r="B203" s="38"/>
      <c r="C203" s="226" t="s">
        <v>396</v>
      </c>
      <c r="D203" s="226" t="s">
        <v>184</v>
      </c>
      <c r="E203" s="227" t="s">
        <v>397</v>
      </c>
      <c r="F203" s="228" t="s">
        <v>398</v>
      </c>
      <c r="G203" s="229" t="s">
        <v>282</v>
      </c>
      <c r="H203" s="230">
        <v>1</v>
      </c>
      <c r="I203" s="231"/>
      <c r="J203" s="232">
        <f>ROUND(I203*H203,2)</f>
        <v>0</v>
      </c>
      <c r="K203" s="228" t="s">
        <v>19</v>
      </c>
      <c r="L203" s="233"/>
      <c r="M203" s="234" t="s">
        <v>19</v>
      </c>
      <c r="N203" s="235" t="s">
        <v>44</v>
      </c>
      <c r="O203" s="83"/>
      <c r="P203" s="206">
        <f>O203*H203</f>
        <v>0</v>
      </c>
      <c r="Q203" s="206">
        <v>0</v>
      </c>
      <c r="R203" s="206">
        <f>Q203*H203</f>
        <v>0</v>
      </c>
      <c r="S203" s="206">
        <v>0</v>
      </c>
      <c r="T203" s="20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08" t="s">
        <v>188</v>
      </c>
      <c r="AT203" s="208" t="s">
        <v>184</v>
      </c>
      <c r="AU203" s="208" t="s">
        <v>85</v>
      </c>
      <c r="AY203" s="16" t="s">
        <v>165</v>
      </c>
      <c r="BE203" s="209">
        <f>IF(N203="základní",J203,0)</f>
        <v>0</v>
      </c>
      <c r="BF203" s="209">
        <f>IF(N203="snížená",J203,0)</f>
        <v>0</v>
      </c>
      <c r="BG203" s="209">
        <f>IF(N203="zákl. přenesená",J203,0)</f>
        <v>0</v>
      </c>
      <c r="BH203" s="209">
        <f>IF(N203="sníž. přenesená",J203,0)</f>
        <v>0</v>
      </c>
      <c r="BI203" s="209">
        <f>IF(N203="nulová",J203,0)</f>
        <v>0</v>
      </c>
      <c r="BJ203" s="16" t="s">
        <v>78</v>
      </c>
      <c r="BK203" s="209">
        <f>ROUND(I203*H203,2)</f>
        <v>0</v>
      </c>
      <c r="BL203" s="16" t="s">
        <v>88</v>
      </c>
      <c r="BM203" s="208" t="s">
        <v>399</v>
      </c>
    </row>
    <row r="204" s="2" customFormat="1" ht="21.75" customHeight="1">
      <c r="A204" s="37"/>
      <c r="B204" s="38"/>
      <c r="C204" s="226" t="s">
        <v>400</v>
      </c>
      <c r="D204" s="226" t="s">
        <v>184</v>
      </c>
      <c r="E204" s="227" t="s">
        <v>401</v>
      </c>
      <c r="F204" s="228" t="s">
        <v>402</v>
      </c>
      <c r="G204" s="229" t="s">
        <v>282</v>
      </c>
      <c r="H204" s="230">
        <v>1</v>
      </c>
      <c r="I204" s="231"/>
      <c r="J204" s="232">
        <f>ROUND(I204*H204,2)</f>
        <v>0</v>
      </c>
      <c r="K204" s="228" t="s">
        <v>19</v>
      </c>
      <c r="L204" s="233"/>
      <c r="M204" s="234" t="s">
        <v>19</v>
      </c>
      <c r="N204" s="235" t="s">
        <v>44</v>
      </c>
      <c r="O204" s="83"/>
      <c r="P204" s="206">
        <f>O204*H204</f>
        <v>0</v>
      </c>
      <c r="Q204" s="206">
        <v>0</v>
      </c>
      <c r="R204" s="206">
        <f>Q204*H204</f>
        <v>0</v>
      </c>
      <c r="S204" s="206">
        <v>0</v>
      </c>
      <c r="T204" s="20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08" t="s">
        <v>188</v>
      </c>
      <c r="AT204" s="208" t="s">
        <v>184</v>
      </c>
      <c r="AU204" s="208" t="s">
        <v>85</v>
      </c>
      <c r="AY204" s="16" t="s">
        <v>165</v>
      </c>
      <c r="BE204" s="209">
        <f>IF(N204="základní",J204,0)</f>
        <v>0</v>
      </c>
      <c r="BF204" s="209">
        <f>IF(N204="snížená",J204,0)</f>
        <v>0</v>
      </c>
      <c r="BG204" s="209">
        <f>IF(N204="zákl. přenesená",J204,0)</f>
        <v>0</v>
      </c>
      <c r="BH204" s="209">
        <f>IF(N204="sníž. přenesená",J204,0)</f>
        <v>0</v>
      </c>
      <c r="BI204" s="209">
        <f>IF(N204="nulová",J204,0)</f>
        <v>0</v>
      </c>
      <c r="BJ204" s="16" t="s">
        <v>78</v>
      </c>
      <c r="BK204" s="209">
        <f>ROUND(I204*H204,2)</f>
        <v>0</v>
      </c>
      <c r="BL204" s="16" t="s">
        <v>88</v>
      </c>
      <c r="BM204" s="208" t="s">
        <v>403</v>
      </c>
    </row>
    <row r="205" s="2" customFormat="1" ht="16.5" customHeight="1">
      <c r="A205" s="37"/>
      <c r="B205" s="38"/>
      <c r="C205" s="197" t="s">
        <v>404</v>
      </c>
      <c r="D205" s="197" t="s">
        <v>167</v>
      </c>
      <c r="E205" s="198" t="s">
        <v>405</v>
      </c>
      <c r="F205" s="199" t="s">
        <v>406</v>
      </c>
      <c r="G205" s="200" t="s">
        <v>114</v>
      </c>
      <c r="H205" s="201">
        <v>22</v>
      </c>
      <c r="I205" s="202"/>
      <c r="J205" s="203">
        <f>ROUND(I205*H205,2)</f>
        <v>0</v>
      </c>
      <c r="K205" s="199" t="s">
        <v>19</v>
      </c>
      <c r="L205" s="43"/>
      <c r="M205" s="204" t="s">
        <v>19</v>
      </c>
      <c r="N205" s="205" t="s">
        <v>44</v>
      </c>
      <c r="O205" s="83"/>
      <c r="P205" s="206">
        <f>O205*H205</f>
        <v>0</v>
      </c>
      <c r="Q205" s="206">
        <v>0</v>
      </c>
      <c r="R205" s="206">
        <f>Q205*H205</f>
        <v>0</v>
      </c>
      <c r="S205" s="206">
        <v>0</v>
      </c>
      <c r="T205" s="20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08" t="s">
        <v>88</v>
      </c>
      <c r="AT205" s="208" t="s">
        <v>167</v>
      </c>
      <c r="AU205" s="208" t="s">
        <v>85</v>
      </c>
      <c r="AY205" s="16" t="s">
        <v>165</v>
      </c>
      <c r="BE205" s="209">
        <f>IF(N205="základní",J205,0)</f>
        <v>0</v>
      </c>
      <c r="BF205" s="209">
        <f>IF(N205="snížená",J205,0)</f>
        <v>0</v>
      </c>
      <c r="BG205" s="209">
        <f>IF(N205="zákl. přenesená",J205,0)</f>
        <v>0</v>
      </c>
      <c r="BH205" s="209">
        <f>IF(N205="sníž. přenesená",J205,0)</f>
        <v>0</v>
      </c>
      <c r="BI205" s="209">
        <f>IF(N205="nulová",J205,0)</f>
        <v>0</v>
      </c>
      <c r="BJ205" s="16" t="s">
        <v>78</v>
      </c>
      <c r="BK205" s="209">
        <f>ROUND(I205*H205,2)</f>
        <v>0</v>
      </c>
      <c r="BL205" s="16" t="s">
        <v>88</v>
      </c>
      <c r="BM205" s="208" t="s">
        <v>407</v>
      </c>
    </row>
    <row r="206" s="13" customFormat="1">
      <c r="A206" s="13"/>
      <c r="B206" s="215"/>
      <c r="C206" s="216"/>
      <c r="D206" s="210" t="s">
        <v>174</v>
      </c>
      <c r="E206" s="217" t="s">
        <v>19</v>
      </c>
      <c r="F206" s="218" t="s">
        <v>408</v>
      </c>
      <c r="G206" s="216"/>
      <c r="H206" s="219">
        <v>22</v>
      </c>
      <c r="I206" s="220"/>
      <c r="J206" s="216"/>
      <c r="K206" s="216"/>
      <c r="L206" s="221"/>
      <c r="M206" s="222"/>
      <c r="N206" s="223"/>
      <c r="O206" s="223"/>
      <c r="P206" s="223"/>
      <c r="Q206" s="223"/>
      <c r="R206" s="223"/>
      <c r="S206" s="223"/>
      <c r="T206" s="22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25" t="s">
        <v>174</v>
      </c>
      <c r="AU206" s="225" t="s">
        <v>85</v>
      </c>
      <c r="AV206" s="13" t="s">
        <v>85</v>
      </c>
      <c r="AW206" s="13" t="s">
        <v>35</v>
      </c>
      <c r="AX206" s="13" t="s">
        <v>78</v>
      </c>
      <c r="AY206" s="225" t="s">
        <v>165</v>
      </c>
    </row>
    <row r="207" s="2" customFormat="1" ht="16.5" customHeight="1">
      <c r="A207" s="37"/>
      <c r="B207" s="38"/>
      <c r="C207" s="226" t="s">
        <v>409</v>
      </c>
      <c r="D207" s="226" t="s">
        <v>184</v>
      </c>
      <c r="E207" s="227" t="s">
        <v>410</v>
      </c>
      <c r="F207" s="228" t="s">
        <v>411</v>
      </c>
      <c r="G207" s="229" t="s">
        <v>372</v>
      </c>
      <c r="H207" s="230">
        <v>67.567999999999998</v>
      </c>
      <c r="I207" s="231"/>
      <c r="J207" s="232">
        <f>ROUND(I207*H207,2)</f>
        <v>0</v>
      </c>
      <c r="K207" s="228" t="s">
        <v>170</v>
      </c>
      <c r="L207" s="233"/>
      <c r="M207" s="234" t="s">
        <v>19</v>
      </c>
      <c r="N207" s="235" t="s">
        <v>44</v>
      </c>
      <c r="O207" s="83"/>
      <c r="P207" s="206">
        <f>O207*H207</f>
        <v>0</v>
      </c>
      <c r="Q207" s="206">
        <v>0.001</v>
      </c>
      <c r="R207" s="206">
        <f>Q207*H207</f>
        <v>0.067568000000000003</v>
      </c>
      <c r="S207" s="206">
        <v>0</v>
      </c>
      <c r="T207" s="20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08" t="s">
        <v>188</v>
      </c>
      <c r="AT207" s="208" t="s">
        <v>184</v>
      </c>
      <c r="AU207" s="208" t="s">
        <v>85</v>
      </c>
      <c r="AY207" s="16" t="s">
        <v>165</v>
      </c>
      <c r="BE207" s="209">
        <f>IF(N207="základní",J207,0)</f>
        <v>0</v>
      </c>
      <c r="BF207" s="209">
        <f>IF(N207="snížená",J207,0)</f>
        <v>0</v>
      </c>
      <c r="BG207" s="209">
        <f>IF(N207="zákl. přenesená",J207,0)</f>
        <v>0</v>
      </c>
      <c r="BH207" s="209">
        <f>IF(N207="sníž. přenesená",J207,0)</f>
        <v>0</v>
      </c>
      <c r="BI207" s="209">
        <f>IF(N207="nulová",J207,0)</f>
        <v>0</v>
      </c>
      <c r="BJ207" s="16" t="s">
        <v>78</v>
      </c>
      <c r="BK207" s="209">
        <f>ROUND(I207*H207,2)</f>
        <v>0</v>
      </c>
      <c r="BL207" s="16" t="s">
        <v>88</v>
      </c>
      <c r="BM207" s="208" t="s">
        <v>412</v>
      </c>
    </row>
    <row r="208" s="13" customFormat="1">
      <c r="A208" s="13"/>
      <c r="B208" s="215"/>
      <c r="C208" s="216"/>
      <c r="D208" s="210" t="s">
        <v>174</v>
      </c>
      <c r="E208" s="217" t="s">
        <v>19</v>
      </c>
      <c r="F208" s="218" t="s">
        <v>413</v>
      </c>
      <c r="G208" s="216"/>
      <c r="H208" s="219">
        <v>67.567999999999998</v>
      </c>
      <c r="I208" s="220"/>
      <c r="J208" s="216"/>
      <c r="K208" s="216"/>
      <c r="L208" s="221"/>
      <c r="M208" s="222"/>
      <c r="N208" s="223"/>
      <c r="O208" s="223"/>
      <c r="P208" s="223"/>
      <c r="Q208" s="223"/>
      <c r="R208" s="223"/>
      <c r="S208" s="223"/>
      <c r="T208" s="22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25" t="s">
        <v>174</v>
      </c>
      <c r="AU208" s="225" t="s">
        <v>85</v>
      </c>
      <c r="AV208" s="13" t="s">
        <v>85</v>
      </c>
      <c r="AW208" s="13" t="s">
        <v>35</v>
      </c>
      <c r="AX208" s="13" t="s">
        <v>78</v>
      </c>
      <c r="AY208" s="225" t="s">
        <v>165</v>
      </c>
    </row>
    <row r="209" s="12" customFormat="1" ht="22.8" customHeight="1">
      <c r="A209" s="12"/>
      <c r="B209" s="181"/>
      <c r="C209" s="182"/>
      <c r="D209" s="183" t="s">
        <v>72</v>
      </c>
      <c r="E209" s="195" t="s">
        <v>414</v>
      </c>
      <c r="F209" s="195" t="s">
        <v>415</v>
      </c>
      <c r="G209" s="182"/>
      <c r="H209" s="182"/>
      <c r="I209" s="185"/>
      <c r="J209" s="196">
        <f>BK209</f>
        <v>0</v>
      </c>
      <c r="K209" s="182"/>
      <c r="L209" s="187"/>
      <c r="M209" s="188"/>
      <c r="N209" s="189"/>
      <c r="O209" s="189"/>
      <c r="P209" s="190">
        <f>SUM(P210:P215)</f>
        <v>0</v>
      </c>
      <c r="Q209" s="189"/>
      <c r="R209" s="190">
        <f>SUM(R210:R215)</f>
        <v>0</v>
      </c>
      <c r="S209" s="189"/>
      <c r="T209" s="191">
        <f>SUM(T210:T215)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92" t="s">
        <v>78</v>
      </c>
      <c r="AT209" s="193" t="s">
        <v>72</v>
      </c>
      <c r="AU209" s="193" t="s">
        <v>78</v>
      </c>
      <c r="AY209" s="192" t="s">
        <v>165</v>
      </c>
      <c r="BK209" s="194">
        <f>SUM(BK210:BK215)</f>
        <v>0</v>
      </c>
    </row>
    <row r="210" s="2" customFormat="1" ht="24.15" customHeight="1">
      <c r="A210" s="37"/>
      <c r="B210" s="38"/>
      <c r="C210" s="197" t="s">
        <v>416</v>
      </c>
      <c r="D210" s="197" t="s">
        <v>167</v>
      </c>
      <c r="E210" s="198" t="s">
        <v>417</v>
      </c>
      <c r="F210" s="199" t="s">
        <v>418</v>
      </c>
      <c r="G210" s="200" t="s">
        <v>187</v>
      </c>
      <c r="H210" s="201">
        <v>26.504000000000001</v>
      </c>
      <c r="I210" s="202"/>
      <c r="J210" s="203">
        <f>ROUND(I210*H210,2)</f>
        <v>0</v>
      </c>
      <c r="K210" s="199" t="s">
        <v>170</v>
      </c>
      <c r="L210" s="43"/>
      <c r="M210" s="204" t="s">
        <v>19</v>
      </c>
      <c r="N210" s="205" t="s">
        <v>44</v>
      </c>
      <c r="O210" s="83"/>
      <c r="P210" s="206">
        <f>O210*H210</f>
        <v>0</v>
      </c>
      <c r="Q210" s="206">
        <v>0</v>
      </c>
      <c r="R210" s="206">
        <f>Q210*H210</f>
        <v>0</v>
      </c>
      <c r="S210" s="206">
        <v>0</v>
      </c>
      <c r="T210" s="20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08" t="s">
        <v>88</v>
      </c>
      <c r="AT210" s="208" t="s">
        <v>167</v>
      </c>
      <c r="AU210" s="208" t="s">
        <v>85</v>
      </c>
      <c r="AY210" s="16" t="s">
        <v>165</v>
      </c>
      <c r="BE210" s="209">
        <f>IF(N210="základní",J210,0)</f>
        <v>0</v>
      </c>
      <c r="BF210" s="209">
        <f>IF(N210="snížená",J210,0)</f>
        <v>0</v>
      </c>
      <c r="BG210" s="209">
        <f>IF(N210="zákl. přenesená",J210,0)</f>
        <v>0</v>
      </c>
      <c r="BH210" s="209">
        <f>IF(N210="sníž. přenesená",J210,0)</f>
        <v>0</v>
      </c>
      <c r="BI210" s="209">
        <f>IF(N210="nulová",J210,0)</f>
        <v>0</v>
      </c>
      <c r="BJ210" s="16" t="s">
        <v>78</v>
      </c>
      <c r="BK210" s="209">
        <f>ROUND(I210*H210,2)</f>
        <v>0</v>
      </c>
      <c r="BL210" s="16" t="s">
        <v>88</v>
      </c>
      <c r="BM210" s="208" t="s">
        <v>419</v>
      </c>
    </row>
    <row r="211" s="2" customFormat="1" ht="24.15" customHeight="1">
      <c r="A211" s="37"/>
      <c r="B211" s="38"/>
      <c r="C211" s="197" t="s">
        <v>420</v>
      </c>
      <c r="D211" s="197" t="s">
        <v>167</v>
      </c>
      <c r="E211" s="198" t="s">
        <v>421</v>
      </c>
      <c r="F211" s="199" t="s">
        <v>422</v>
      </c>
      <c r="G211" s="200" t="s">
        <v>187</v>
      </c>
      <c r="H211" s="201">
        <v>27.058</v>
      </c>
      <c r="I211" s="202"/>
      <c r="J211" s="203">
        <f>ROUND(I211*H211,2)</f>
        <v>0</v>
      </c>
      <c r="K211" s="199" t="s">
        <v>170</v>
      </c>
      <c r="L211" s="43"/>
      <c r="M211" s="204" t="s">
        <v>19</v>
      </c>
      <c r="N211" s="205" t="s">
        <v>44</v>
      </c>
      <c r="O211" s="83"/>
      <c r="P211" s="206">
        <f>O211*H211</f>
        <v>0</v>
      </c>
      <c r="Q211" s="206">
        <v>0</v>
      </c>
      <c r="R211" s="206">
        <f>Q211*H211</f>
        <v>0</v>
      </c>
      <c r="S211" s="206">
        <v>0</v>
      </c>
      <c r="T211" s="20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08" t="s">
        <v>88</v>
      </c>
      <c r="AT211" s="208" t="s">
        <v>167</v>
      </c>
      <c r="AU211" s="208" t="s">
        <v>85</v>
      </c>
      <c r="AY211" s="16" t="s">
        <v>165</v>
      </c>
      <c r="BE211" s="209">
        <f>IF(N211="základní",J211,0)</f>
        <v>0</v>
      </c>
      <c r="BF211" s="209">
        <f>IF(N211="snížená",J211,0)</f>
        <v>0</v>
      </c>
      <c r="BG211" s="209">
        <f>IF(N211="zákl. přenesená",J211,0)</f>
        <v>0</v>
      </c>
      <c r="BH211" s="209">
        <f>IF(N211="sníž. přenesená",J211,0)</f>
        <v>0</v>
      </c>
      <c r="BI211" s="209">
        <f>IF(N211="nulová",J211,0)</f>
        <v>0</v>
      </c>
      <c r="BJ211" s="16" t="s">
        <v>78</v>
      </c>
      <c r="BK211" s="209">
        <f>ROUND(I211*H211,2)</f>
        <v>0</v>
      </c>
      <c r="BL211" s="16" t="s">
        <v>88</v>
      </c>
      <c r="BM211" s="208" t="s">
        <v>423</v>
      </c>
    </row>
    <row r="212" s="2" customFormat="1">
      <c r="A212" s="37"/>
      <c r="B212" s="38"/>
      <c r="C212" s="39"/>
      <c r="D212" s="210" t="s">
        <v>172</v>
      </c>
      <c r="E212" s="39"/>
      <c r="F212" s="211" t="s">
        <v>424</v>
      </c>
      <c r="G212" s="39"/>
      <c r="H212" s="39"/>
      <c r="I212" s="212"/>
      <c r="J212" s="39"/>
      <c r="K212" s="39"/>
      <c r="L212" s="43"/>
      <c r="M212" s="213"/>
      <c r="N212" s="214"/>
      <c r="O212" s="83"/>
      <c r="P212" s="83"/>
      <c r="Q212" s="83"/>
      <c r="R212" s="83"/>
      <c r="S212" s="83"/>
      <c r="T212" s="84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172</v>
      </c>
      <c r="AU212" s="16" t="s">
        <v>85</v>
      </c>
    </row>
    <row r="213" s="2" customFormat="1" ht="24.15" customHeight="1">
      <c r="A213" s="37"/>
      <c r="B213" s="38"/>
      <c r="C213" s="197" t="s">
        <v>425</v>
      </c>
      <c r="D213" s="197" t="s">
        <v>167</v>
      </c>
      <c r="E213" s="198" t="s">
        <v>426</v>
      </c>
      <c r="F213" s="199" t="s">
        <v>427</v>
      </c>
      <c r="G213" s="200" t="s">
        <v>187</v>
      </c>
      <c r="H213" s="201">
        <v>757.62400000000002</v>
      </c>
      <c r="I213" s="202"/>
      <c r="J213" s="203">
        <f>ROUND(I213*H213,2)</f>
        <v>0</v>
      </c>
      <c r="K213" s="199" t="s">
        <v>170</v>
      </c>
      <c r="L213" s="43"/>
      <c r="M213" s="204" t="s">
        <v>19</v>
      </c>
      <c r="N213" s="205" t="s">
        <v>44</v>
      </c>
      <c r="O213" s="83"/>
      <c r="P213" s="206">
        <f>O213*H213</f>
        <v>0</v>
      </c>
      <c r="Q213" s="206">
        <v>0</v>
      </c>
      <c r="R213" s="206">
        <f>Q213*H213</f>
        <v>0</v>
      </c>
      <c r="S213" s="206">
        <v>0</v>
      </c>
      <c r="T213" s="20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08" t="s">
        <v>88</v>
      </c>
      <c r="AT213" s="208" t="s">
        <v>167</v>
      </c>
      <c r="AU213" s="208" t="s">
        <v>85</v>
      </c>
      <c r="AY213" s="16" t="s">
        <v>165</v>
      </c>
      <c r="BE213" s="209">
        <f>IF(N213="základní",J213,0)</f>
        <v>0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16" t="s">
        <v>78</v>
      </c>
      <c r="BK213" s="209">
        <f>ROUND(I213*H213,2)</f>
        <v>0</v>
      </c>
      <c r="BL213" s="16" t="s">
        <v>88</v>
      </c>
      <c r="BM213" s="208" t="s">
        <v>428</v>
      </c>
    </row>
    <row r="214" s="2" customFormat="1">
      <c r="A214" s="37"/>
      <c r="B214" s="38"/>
      <c r="C214" s="39"/>
      <c r="D214" s="210" t="s">
        <v>172</v>
      </c>
      <c r="E214" s="39"/>
      <c r="F214" s="211" t="s">
        <v>429</v>
      </c>
      <c r="G214" s="39"/>
      <c r="H214" s="39"/>
      <c r="I214" s="212"/>
      <c r="J214" s="39"/>
      <c r="K214" s="39"/>
      <c r="L214" s="43"/>
      <c r="M214" s="213"/>
      <c r="N214" s="214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172</v>
      </c>
      <c r="AU214" s="16" t="s">
        <v>85</v>
      </c>
    </row>
    <row r="215" s="13" customFormat="1">
      <c r="A215" s="13"/>
      <c r="B215" s="215"/>
      <c r="C215" s="216"/>
      <c r="D215" s="210" t="s">
        <v>174</v>
      </c>
      <c r="E215" s="217" t="s">
        <v>19</v>
      </c>
      <c r="F215" s="218" t="s">
        <v>430</v>
      </c>
      <c r="G215" s="216"/>
      <c r="H215" s="219">
        <v>757.62400000000002</v>
      </c>
      <c r="I215" s="220"/>
      <c r="J215" s="216"/>
      <c r="K215" s="216"/>
      <c r="L215" s="221"/>
      <c r="M215" s="222"/>
      <c r="N215" s="223"/>
      <c r="O215" s="223"/>
      <c r="P215" s="223"/>
      <c r="Q215" s="223"/>
      <c r="R215" s="223"/>
      <c r="S215" s="223"/>
      <c r="T215" s="22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5" t="s">
        <v>174</v>
      </c>
      <c r="AU215" s="225" t="s">
        <v>85</v>
      </c>
      <c r="AV215" s="13" t="s">
        <v>85</v>
      </c>
      <c r="AW215" s="13" t="s">
        <v>35</v>
      </c>
      <c r="AX215" s="13" t="s">
        <v>78</v>
      </c>
      <c r="AY215" s="225" t="s">
        <v>165</v>
      </c>
    </row>
    <row r="216" s="12" customFormat="1" ht="22.8" customHeight="1">
      <c r="A216" s="12"/>
      <c r="B216" s="181"/>
      <c r="C216" s="182"/>
      <c r="D216" s="183" t="s">
        <v>72</v>
      </c>
      <c r="E216" s="195" t="s">
        <v>431</v>
      </c>
      <c r="F216" s="195" t="s">
        <v>432</v>
      </c>
      <c r="G216" s="182"/>
      <c r="H216" s="182"/>
      <c r="I216" s="185"/>
      <c r="J216" s="196">
        <f>BK216</f>
        <v>0</v>
      </c>
      <c r="K216" s="182"/>
      <c r="L216" s="187"/>
      <c r="M216" s="188"/>
      <c r="N216" s="189"/>
      <c r="O216" s="189"/>
      <c r="P216" s="190">
        <f>P217</f>
        <v>0</v>
      </c>
      <c r="Q216" s="189"/>
      <c r="R216" s="190">
        <f>R217</f>
        <v>0</v>
      </c>
      <c r="S216" s="189"/>
      <c r="T216" s="191">
        <f>T217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92" t="s">
        <v>78</v>
      </c>
      <c r="AT216" s="193" t="s">
        <v>72</v>
      </c>
      <c r="AU216" s="193" t="s">
        <v>78</v>
      </c>
      <c r="AY216" s="192" t="s">
        <v>165</v>
      </c>
      <c r="BK216" s="194">
        <f>BK217</f>
        <v>0</v>
      </c>
    </row>
    <row r="217" s="2" customFormat="1" ht="21.75" customHeight="1">
      <c r="A217" s="37"/>
      <c r="B217" s="38"/>
      <c r="C217" s="197" t="s">
        <v>433</v>
      </c>
      <c r="D217" s="197" t="s">
        <v>167</v>
      </c>
      <c r="E217" s="198" t="s">
        <v>434</v>
      </c>
      <c r="F217" s="199" t="s">
        <v>435</v>
      </c>
      <c r="G217" s="200" t="s">
        <v>187</v>
      </c>
      <c r="H217" s="201">
        <v>100.486</v>
      </c>
      <c r="I217" s="202"/>
      <c r="J217" s="203">
        <f>ROUND(I217*H217,2)</f>
        <v>0</v>
      </c>
      <c r="K217" s="199" t="s">
        <v>170</v>
      </c>
      <c r="L217" s="43"/>
      <c r="M217" s="204" t="s">
        <v>19</v>
      </c>
      <c r="N217" s="205" t="s">
        <v>44</v>
      </c>
      <c r="O217" s="83"/>
      <c r="P217" s="206">
        <f>O217*H217</f>
        <v>0</v>
      </c>
      <c r="Q217" s="206">
        <v>0</v>
      </c>
      <c r="R217" s="206">
        <f>Q217*H217</f>
        <v>0</v>
      </c>
      <c r="S217" s="206">
        <v>0</v>
      </c>
      <c r="T217" s="20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08" t="s">
        <v>88</v>
      </c>
      <c r="AT217" s="208" t="s">
        <v>167</v>
      </c>
      <c r="AU217" s="208" t="s">
        <v>85</v>
      </c>
      <c r="AY217" s="16" t="s">
        <v>165</v>
      </c>
      <c r="BE217" s="209">
        <f>IF(N217="základní",J217,0)</f>
        <v>0</v>
      </c>
      <c r="BF217" s="209">
        <f>IF(N217="snížená",J217,0)</f>
        <v>0</v>
      </c>
      <c r="BG217" s="209">
        <f>IF(N217="zákl. přenesená",J217,0)</f>
        <v>0</v>
      </c>
      <c r="BH217" s="209">
        <f>IF(N217="sníž. přenesená",J217,0)</f>
        <v>0</v>
      </c>
      <c r="BI217" s="209">
        <f>IF(N217="nulová",J217,0)</f>
        <v>0</v>
      </c>
      <c r="BJ217" s="16" t="s">
        <v>78</v>
      </c>
      <c r="BK217" s="209">
        <f>ROUND(I217*H217,2)</f>
        <v>0</v>
      </c>
      <c r="BL217" s="16" t="s">
        <v>88</v>
      </c>
      <c r="BM217" s="208" t="s">
        <v>436</v>
      </c>
    </row>
    <row r="218" s="12" customFormat="1" ht="25.92" customHeight="1">
      <c r="A218" s="12"/>
      <c r="B218" s="181"/>
      <c r="C218" s="182"/>
      <c r="D218" s="183" t="s">
        <v>72</v>
      </c>
      <c r="E218" s="184" t="s">
        <v>437</v>
      </c>
      <c r="F218" s="184" t="s">
        <v>438</v>
      </c>
      <c r="G218" s="182"/>
      <c r="H218" s="182"/>
      <c r="I218" s="185"/>
      <c r="J218" s="186">
        <f>BK218</f>
        <v>0</v>
      </c>
      <c r="K218" s="182"/>
      <c r="L218" s="187"/>
      <c r="M218" s="188"/>
      <c r="N218" s="189"/>
      <c r="O218" s="189"/>
      <c r="P218" s="190">
        <f>P219</f>
        <v>0</v>
      </c>
      <c r="Q218" s="189"/>
      <c r="R218" s="190">
        <f>R219</f>
        <v>0.0051200000000000004</v>
      </c>
      <c r="S218" s="189"/>
      <c r="T218" s="191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92" t="s">
        <v>85</v>
      </c>
      <c r="AT218" s="193" t="s">
        <v>72</v>
      </c>
      <c r="AU218" s="193" t="s">
        <v>73</v>
      </c>
      <c r="AY218" s="192" t="s">
        <v>165</v>
      </c>
      <c r="BK218" s="194">
        <f>BK219</f>
        <v>0</v>
      </c>
    </row>
    <row r="219" s="12" customFormat="1" ht="22.8" customHeight="1">
      <c r="A219" s="12"/>
      <c r="B219" s="181"/>
      <c r="C219" s="182"/>
      <c r="D219" s="183" t="s">
        <v>72</v>
      </c>
      <c r="E219" s="195" t="s">
        <v>439</v>
      </c>
      <c r="F219" s="195" t="s">
        <v>440</v>
      </c>
      <c r="G219" s="182"/>
      <c r="H219" s="182"/>
      <c r="I219" s="185"/>
      <c r="J219" s="196">
        <f>BK219</f>
        <v>0</v>
      </c>
      <c r="K219" s="182"/>
      <c r="L219" s="187"/>
      <c r="M219" s="188"/>
      <c r="N219" s="189"/>
      <c r="O219" s="189"/>
      <c r="P219" s="190">
        <f>SUM(P220:P222)</f>
        <v>0</v>
      </c>
      <c r="Q219" s="189"/>
      <c r="R219" s="190">
        <f>SUM(R220:R222)</f>
        <v>0.0051200000000000004</v>
      </c>
      <c r="S219" s="189"/>
      <c r="T219" s="191">
        <f>SUM(T220:T222)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92" t="s">
        <v>85</v>
      </c>
      <c r="AT219" s="193" t="s">
        <v>72</v>
      </c>
      <c r="AU219" s="193" t="s">
        <v>78</v>
      </c>
      <c r="AY219" s="192" t="s">
        <v>165</v>
      </c>
      <c r="BK219" s="194">
        <f>SUM(BK220:BK222)</f>
        <v>0</v>
      </c>
    </row>
    <row r="220" s="2" customFormat="1" ht="21.75" customHeight="1">
      <c r="A220" s="37"/>
      <c r="B220" s="38"/>
      <c r="C220" s="197" t="s">
        <v>441</v>
      </c>
      <c r="D220" s="197" t="s">
        <v>167</v>
      </c>
      <c r="E220" s="198" t="s">
        <v>442</v>
      </c>
      <c r="F220" s="199" t="s">
        <v>443</v>
      </c>
      <c r="G220" s="200" t="s">
        <v>114</v>
      </c>
      <c r="H220" s="201">
        <v>12.800000000000001</v>
      </c>
      <c r="I220" s="202"/>
      <c r="J220" s="203">
        <f>ROUND(I220*H220,2)</f>
        <v>0</v>
      </c>
      <c r="K220" s="199" t="s">
        <v>170</v>
      </c>
      <c r="L220" s="43"/>
      <c r="M220" s="204" t="s">
        <v>19</v>
      </c>
      <c r="N220" s="205" t="s">
        <v>44</v>
      </c>
      <c r="O220" s="83"/>
      <c r="P220" s="206">
        <f>O220*H220</f>
        <v>0</v>
      </c>
      <c r="Q220" s="206">
        <v>0.00040000000000000002</v>
      </c>
      <c r="R220" s="206">
        <f>Q220*H220</f>
        <v>0.0051200000000000004</v>
      </c>
      <c r="S220" s="206">
        <v>0</v>
      </c>
      <c r="T220" s="20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08" t="s">
        <v>245</v>
      </c>
      <c r="AT220" s="208" t="s">
        <v>167</v>
      </c>
      <c r="AU220" s="208" t="s">
        <v>85</v>
      </c>
      <c r="AY220" s="16" t="s">
        <v>165</v>
      </c>
      <c r="BE220" s="209">
        <f>IF(N220="základní",J220,0)</f>
        <v>0</v>
      </c>
      <c r="BF220" s="209">
        <f>IF(N220="snížená",J220,0)</f>
        <v>0</v>
      </c>
      <c r="BG220" s="209">
        <f>IF(N220="zákl. přenesená",J220,0)</f>
        <v>0</v>
      </c>
      <c r="BH220" s="209">
        <f>IF(N220="sníž. přenesená",J220,0)</f>
        <v>0</v>
      </c>
      <c r="BI220" s="209">
        <f>IF(N220="nulová",J220,0)</f>
        <v>0</v>
      </c>
      <c r="BJ220" s="16" t="s">
        <v>78</v>
      </c>
      <c r="BK220" s="209">
        <f>ROUND(I220*H220,2)</f>
        <v>0</v>
      </c>
      <c r="BL220" s="16" t="s">
        <v>245</v>
      </c>
      <c r="BM220" s="208" t="s">
        <v>444</v>
      </c>
    </row>
    <row r="221" s="13" customFormat="1">
      <c r="A221" s="13"/>
      <c r="B221" s="215"/>
      <c r="C221" s="216"/>
      <c r="D221" s="210" t="s">
        <v>174</v>
      </c>
      <c r="E221" s="217" t="s">
        <v>19</v>
      </c>
      <c r="F221" s="218" t="s">
        <v>445</v>
      </c>
      <c r="G221" s="216"/>
      <c r="H221" s="219">
        <v>12.800000000000001</v>
      </c>
      <c r="I221" s="220"/>
      <c r="J221" s="216"/>
      <c r="K221" s="216"/>
      <c r="L221" s="221"/>
      <c r="M221" s="222"/>
      <c r="N221" s="223"/>
      <c r="O221" s="223"/>
      <c r="P221" s="223"/>
      <c r="Q221" s="223"/>
      <c r="R221" s="223"/>
      <c r="S221" s="223"/>
      <c r="T221" s="22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25" t="s">
        <v>174</v>
      </c>
      <c r="AU221" s="225" t="s">
        <v>85</v>
      </c>
      <c r="AV221" s="13" t="s">
        <v>85</v>
      </c>
      <c r="AW221" s="13" t="s">
        <v>35</v>
      </c>
      <c r="AX221" s="13" t="s">
        <v>78</v>
      </c>
      <c r="AY221" s="225" t="s">
        <v>165</v>
      </c>
    </row>
    <row r="222" s="2" customFormat="1" ht="16.5" customHeight="1">
      <c r="A222" s="37"/>
      <c r="B222" s="38"/>
      <c r="C222" s="226" t="s">
        <v>446</v>
      </c>
      <c r="D222" s="226" t="s">
        <v>184</v>
      </c>
      <c r="E222" s="227" t="s">
        <v>280</v>
      </c>
      <c r="F222" s="228" t="s">
        <v>447</v>
      </c>
      <c r="G222" s="229" t="s">
        <v>372</v>
      </c>
      <c r="H222" s="230">
        <v>174.09999999999999</v>
      </c>
      <c r="I222" s="231"/>
      <c r="J222" s="232">
        <f>ROUND(I222*H222,2)</f>
        <v>0</v>
      </c>
      <c r="K222" s="228" t="s">
        <v>19</v>
      </c>
      <c r="L222" s="233"/>
      <c r="M222" s="234" t="s">
        <v>19</v>
      </c>
      <c r="N222" s="235" t="s">
        <v>44</v>
      </c>
      <c r="O222" s="83"/>
      <c r="P222" s="206">
        <f>O222*H222</f>
        <v>0</v>
      </c>
      <c r="Q222" s="206">
        <v>0</v>
      </c>
      <c r="R222" s="206">
        <f>Q222*H222</f>
        <v>0</v>
      </c>
      <c r="S222" s="206">
        <v>0</v>
      </c>
      <c r="T222" s="20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08" t="s">
        <v>328</v>
      </c>
      <c r="AT222" s="208" t="s">
        <v>184</v>
      </c>
      <c r="AU222" s="208" t="s">
        <v>85</v>
      </c>
      <c r="AY222" s="16" t="s">
        <v>165</v>
      </c>
      <c r="BE222" s="209">
        <f>IF(N222="základní",J222,0)</f>
        <v>0</v>
      </c>
      <c r="BF222" s="209">
        <f>IF(N222="snížená",J222,0)</f>
        <v>0</v>
      </c>
      <c r="BG222" s="209">
        <f>IF(N222="zákl. přenesená",J222,0)</f>
        <v>0</v>
      </c>
      <c r="BH222" s="209">
        <f>IF(N222="sníž. přenesená",J222,0)</f>
        <v>0</v>
      </c>
      <c r="BI222" s="209">
        <f>IF(N222="nulová",J222,0)</f>
        <v>0</v>
      </c>
      <c r="BJ222" s="16" t="s">
        <v>78</v>
      </c>
      <c r="BK222" s="209">
        <f>ROUND(I222*H222,2)</f>
        <v>0</v>
      </c>
      <c r="BL222" s="16" t="s">
        <v>245</v>
      </c>
      <c r="BM222" s="208" t="s">
        <v>448</v>
      </c>
    </row>
    <row r="223" s="12" customFormat="1" ht="25.92" customHeight="1">
      <c r="A223" s="12"/>
      <c r="B223" s="181"/>
      <c r="C223" s="182"/>
      <c r="D223" s="183" t="s">
        <v>72</v>
      </c>
      <c r="E223" s="184" t="s">
        <v>449</v>
      </c>
      <c r="F223" s="184" t="s">
        <v>450</v>
      </c>
      <c r="G223" s="182"/>
      <c r="H223" s="182"/>
      <c r="I223" s="185"/>
      <c r="J223" s="186">
        <f>BK223</f>
        <v>0</v>
      </c>
      <c r="K223" s="182"/>
      <c r="L223" s="187"/>
      <c r="M223" s="188"/>
      <c r="N223" s="189"/>
      <c r="O223" s="189"/>
      <c r="P223" s="190">
        <f>P224+P233+P240</f>
        <v>0</v>
      </c>
      <c r="Q223" s="189"/>
      <c r="R223" s="190">
        <f>R224+R233+R240</f>
        <v>0</v>
      </c>
      <c r="S223" s="189"/>
      <c r="T223" s="191">
        <f>T224+T233+T240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92" t="s">
        <v>191</v>
      </c>
      <c r="AT223" s="193" t="s">
        <v>72</v>
      </c>
      <c r="AU223" s="193" t="s">
        <v>73</v>
      </c>
      <c r="AY223" s="192" t="s">
        <v>165</v>
      </c>
      <c r="BK223" s="194">
        <f>BK224+BK233+BK240</f>
        <v>0</v>
      </c>
    </row>
    <row r="224" s="12" customFormat="1" ht="22.8" customHeight="1">
      <c r="A224" s="12"/>
      <c r="B224" s="181"/>
      <c r="C224" s="182"/>
      <c r="D224" s="183" t="s">
        <v>72</v>
      </c>
      <c r="E224" s="195" t="s">
        <v>451</v>
      </c>
      <c r="F224" s="195" t="s">
        <v>452</v>
      </c>
      <c r="G224" s="182"/>
      <c r="H224" s="182"/>
      <c r="I224" s="185"/>
      <c r="J224" s="196">
        <f>BK224</f>
        <v>0</v>
      </c>
      <c r="K224" s="182"/>
      <c r="L224" s="187"/>
      <c r="M224" s="188"/>
      <c r="N224" s="189"/>
      <c r="O224" s="189"/>
      <c r="P224" s="190">
        <f>SUM(P225:P232)</f>
        <v>0</v>
      </c>
      <c r="Q224" s="189"/>
      <c r="R224" s="190">
        <f>SUM(R225:R232)</f>
        <v>0</v>
      </c>
      <c r="S224" s="189"/>
      <c r="T224" s="191">
        <f>SUM(T225:T232)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92" t="s">
        <v>191</v>
      </c>
      <c r="AT224" s="193" t="s">
        <v>72</v>
      </c>
      <c r="AU224" s="193" t="s">
        <v>78</v>
      </c>
      <c r="AY224" s="192" t="s">
        <v>165</v>
      </c>
      <c r="BK224" s="194">
        <f>SUM(BK225:BK232)</f>
        <v>0</v>
      </c>
    </row>
    <row r="225" s="2" customFormat="1" ht="16.5" customHeight="1">
      <c r="A225" s="37"/>
      <c r="B225" s="38"/>
      <c r="C225" s="197" t="s">
        <v>453</v>
      </c>
      <c r="D225" s="197" t="s">
        <v>167</v>
      </c>
      <c r="E225" s="198" t="s">
        <v>454</v>
      </c>
      <c r="F225" s="199" t="s">
        <v>455</v>
      </c>
      <c r="G225" s="200" t="s">
        <v>456</v>
      </c>
      <c r="H225" s="201">
        <v>1</v>
      </c>
      <c r="I225" s="202"/>
      <c r="J225" s="203">
        <f>ROUND(I225*H225,2)</f>
        <v>0</v>
      </c>
      <c r="K225" s="199" t="s">
        <v>170</v>
      </c>
      <c r="L225" s="43"/>
      <c r="M225" s="204" t="s">
        <v>19</v>
      </c>
      <c r="N225" s="205" t="s">
        <v>44</v>
      </c>
      <c r="O225" s="83"/>
      <c r="P225" s="206">
        <f>O225*H225</f>
        <v>0</v>
      </c>
      <c r="Q225" s="206">
        <v>0</v>
      </c>
      <c r="R225" s="206">
        <f>Q225*H225</f>
        <v>0</v>
      </c>
      <c r="S225" s="206">
        <v>0</v>
      </c>
      <c r="T225" s="20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08" t="s">
        <v>457</v>
      </c>
      <c r="AT225" s="208" t="s">
        <v>167</v>
      </c>
      <c r="AU225" s="208" t="s">
        <v>85</v>
      </c>
      <c r="AY225" s="16" t="s">
        <v>165</v>
      </c>
      <c r="BE225" s="209">
        <f>IF(N225="základní",J225,0)</f>
        <v>0</v>
      </c>
      <c r="BF225" s="209">
        <f>IF(N225="snížená",J225,0)</f>
        <v>0</v>
      </c>
      <c r="BG225" s="209">
        <f>IF(N225="zákl. přenesená",J225,0)</f>
        <v>0</v>
      </c>
      <c r="BH225" s="209">
        <f>IF(N225="sníž. přenesená",J225,0)</f>
        <v>0</v>
      </c>
      <c r="BI225" s="209">
        <f>IF(N225="nulová",J225,0)</f>
        <v>0</v>
      </c>
      <c r="BJ225" s="16" t="s">
        <v>78</v>
      </c>
      <c r="BK225" s="209">
        <f>ROUND(I225*H225,2)</f>
        <v>0</v>
      </c>
      <c r="BL225" s="16" t="s">
        <v>457</v>
      </c>
      <c r="BM225" s="208" t="s">
        <v>458</v>
      </c>
    </row>
    <row r="226" s="2" customFormat="1" ht="16.5" customHeight="1">
      <c r="A226" s="37"/>
      <c r="B226" s="38"/>
      <c r="C226" s="197" t="s">
        <v>459</v>
      </c>
      <c r="D226" s="197" t="s">
        <v>167</v>
      </c>
      <c r="E226" s="198" t="s">
        <v>460</v>
      </c>
      <c r="F226" s="199" t="s">
        <v>461</v>
      </c>
      <c r="G226" s="200" t="s">
        <v>456</v>
      </c>
      <c r="H226" s="201">
        <v>1</v>
      </c>
      <c r="I226" s="202"/>
      <c r="J226" s="203">
        <f>ROUND(I226*H226,2)</f>
        <v>0</v>
      </c>
      <c r="K226" s="199" t="s">
        <v>170</v>
      </c>
      <c r="L226" s="43"/>
      <c r="M226" s="204" t="s">
        <v>19</v>
      </c>
      <c r="N226" s="205" t="s">
        <v>44</v>
      </c>
      <c r="O226" s="83"/>
      <c r="P226" s="206">
        <f>O226*H226</f>
        <v>0</v>
      </c>
      <c r="Q226" s="206">
        <v>0</v>
      </c>
      <c r="R226" s="206">
        <f>Q226*H226</f>
        <v>0</v>
      </c>
      <c r="S226" s="206">
        <v>0</v>
      </c>
      <c r="T226" s="20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08" t="s">
        <v>457</v>
      </c>
      <c r="AT226" s="208" t="s">
        <v>167</v>
      </c>
      <c r="AU226" s="208" t="s">
        <v>85</v>
      </c>
      <c r="AY226" s="16" t="s">
        <v>165</v>
      </c>
      <c r="BE226" s="209">
        <f>IF(N226="základní",J226,0)</f>
        <v>0</v>
      </c>
      <c r="BF226" s="209">
        <f>IF(N226="snížená",J226,0)</f>
        <v>0</v>
      </c>
      <c r="BG226" s="209">
        <f>IF(N226="zákl. přenesená",J226,0)</f>
        <v>0</v>
      </c>
      <c r="BH226" s="209">
        <f>IF(N226="sníž. přenesená",J226,0)</f>
        <v>0</v>
      </c>
      <c r="BI226" s="209">
        <f>IF(N226="nulová",J226,0)</f>
        <v>0</v>
      </c>
      <c r="BJ226" s="16" t="s">
        <v>78</v>
      </c>
      <c r="BK226" s="209">
        <f>ROUND(I226*H226,2)</f>
        <v>0</v>
      </c>
      <c r="BL226" s="16" t="s">
        <v>457</v>
      </c>
      <c r="BM226" s="208" t="s">
        <v>462</v>
      </c>
    </row>
    <row r="227" s="2" customFormat="1">
      <c r="A227" s="37"/>
      <c r="B227" s="38"/>
      <c r="C227" s="39"/>
      <c r="D227" s="210" t="s">
        <v>172</v>
      </c>
      <c r="E227" s="39"/>
      <c r="F227" s="211" t="s">
        <v>463</v>
      </c>
      <c r="G227" s="39"/>
      <c r="H227" s="39"/>
      <c r="I227" s="212"/>
      <c r="J227" s="39"/>
      <c r="K227" s="39"/>
      <c r="L227" s="43"/>
      <c r="M227" s="213"/>
      <c r="N227" s="214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172</v>
      </c>
      <c r="AU227" s="16" t="s">
        <v>85</v>
      </c>
    </row>
    <row r="228" s="2" customFormat="1" ht="16.5" customHeight="1">
      <c r="A228" s="37"/>
      <c r="B228" s="38"/>
      <c r="C228" s="197" t="s">
        <v>464</v>
      </c>
      <c r="D228" s="197" t="s">
        <v>167</v>
      </c>
      <c r="E228" s="198" t="s">
        <v>465</v>
      </c>
      <c r="F228" s="199" t="s">
        <v>466</v>
      </c>
      <c r="G228" s="200" t="s">
        <v>456</v>
      </c>
      <c r="H228" s="201">
        <v>1</v>
      </c>
      <c r="I228" s="202"/>
      <c r="J228" s="203">
        <f>ROUND(I228*H228,2)</f>
        <v>0</v>
      </c>
      <c r="K228" s="199" t="s">
        <v>170</v>
      </c>
      <c r="L228" s="43"/>
      <c r="M228" s="204" t="s">
        <v>19</v>
      </c>
      <c r="N228" s="205" t="s">
        <v>44</v>
      </c>
      <c r="O228" s="83"/>
      <c r="P228" s="206">
        <f>O228*H228</f>
        <v>0</v>
      </c>
      <c r="Q228" s="206">
        <v>0</v>
      </c>
      <c r="R228" s="206">
        <f>Q228*H228</f>
        <v>0</v>
      </c>
      <c r="S228" s="206">
        <v>0</v>
      </c>
      <c r="T228" s="20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08" t="s">
        <v>457</v>
      </c>
      <c r="AT228" s="208" t="s">
        <v>167</v>
      </c>
      <c r="AU228" s="208" t="s">
        <v>85</v>
      </c>
      <c r="AY228" s="16" t="s">
        <v>165</v>
      </c>
      <c r="BE228" s="209">
        <f>IF(N228="základní",J228,0)</f>
        <v>0</v>
      </c>
      <c r="BF228" s="209">
        <f>IF(N228="snížená",J228,0)</f>
        <v>0</v>
      </c>
      <c r="BG228" s="209">
        <f>IF(N228="zákl. přenesená",J228,0)</f>
        <v>0</v>
      </c>
      <c r="BH228" s="209">
        <f>IF(N228="sníž. přenesená",J228,0)</f>
        <v>0</v>
      </c>
      <c r="BI228" s="209">
        <f>IF(N228="nulová",J228,0)</f>
        <v>0</v>
      </c>
      <c r="BJ228" s="16" t="s">
        <v>78</v>
      </c>
      <c r="BK228" s="209">
        <f>ROUND(I228*H228,2)</f>
        <v>0</v>
      </c>
      <c r="BL228" s="16" t="s">
        <v>457</v>
      </c>
      <c r="BM228" s="208" t="s">
        <v>467</v>
      </c>
    </row>
    <row r="229" s="2" customFormat="1">
      <c r="A229" s="37"/>
      <c r="B229" s="38"/>
      <c r="C229" s="39"/>
      <c r="D229" s="210" t="s">
        <v>172</v>
      </c>
      <c r="E229" s="39"/>
      <c r="F229" s="211" t="s">
        <v>468</v>
      </c>
      <c r="G229" s="39"/>
      <c r="H229" s="39"/>
      <c r="I229" s="212"/>
      <c r="J229" s="39"/>
      <c r="K229" s="39"/>
      <c r="L229" s="43"/>
      <c r="M229" s="213"/>
      <c r="N229" s="214"/>
      <c r="O229" s="83"/>
      <c r="P229" s="83"/>
      <c r="Q229" s="83"/>
      <c r="R229" s="83"/>
      <c r="S229" s="83"/>
      <c r="T229" s="84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172</v>
      </c>
      <c r="AU229" s="16" t="s">
        <v>85</v>
      </c>
    </row>
    <row r="230" s="2" customFormat="1" ht="16.5" customHeight="1">
      <c r="A230" s="37"/>
      <c r="B230" s="38"/>
      <c r="C230" s="197" t="s">
        <v>469</v>
      </c>
      <c r="D230" s="197" t="s">
        <v>167</v>
      </c>
      <c r="E230" s="198" t="s">
        <v>470</v>
      </c>
      <c r="F230" s="199" t="s">
        <v>471</v>
      </c>
      <c r="G230" s="200" t="s">
        <v>456</v>
      </c>
      <c r="H230" s="201">
        <v>1</v>
      </c>
      <c r="I230" s="202"/>
      <c r="J230" s="203">
        <f>ROUND(I230*H230,2)</f>
        <v>0</v>
      </c>
      <c r="K230" s="199" t="s">
        <v>170</v>
      </c>
      <c r="L230" s="43"/>
      <c r="M230" s="204" t="s">
        <v>19</v>
      </c>
      <c r="N230" s="205" t="s">
        <v>44</v>
      </c>
      <c r="O230" s="83"/>
      <c r="P230" s="206">
        <f>O230*H230</f>
        <v>0</v>
      </c>
      <c r="Q230" s="206">
        <v>0</v>
      </c>
      <c r="R230" s="206">
        <f>Q230*H230</f>
        <v>0</v>
      </c>
      <c r="S230" s="206">
        <v>0</v>
      </c>
      <c r="T230" s="20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08" t="s">
        <v>457</v>
      </c>
      <c r="AT230" s="208" t="s">
        <v>167</v>
      </c>
      <c r="AU230" s="208" t="s">
        <v>85</v>
      </c>
      <c r="AY230" s="16" t="s">
        <v>165</v>
      </c>
      <c r="BE230" s="209">
        <f>IF(N230="základní",J230,0)</f>
        <v>0</v>
      </c>
      <c r="BF230" s="209">
        <f>IF(N230="snížená",J230,0)</f>
        <v>0</v>
      </c>
      <c r="BG230" s="209">
        <f>IF(N230="zákl. přenesená",J230,0)</f>
        <v>0</v>
      </c>
      <c r="BH230" s="209">
        <f>IF(N230="sníž. přenesená",J230,0)</f>
        <v>0</v>
      </c>
      <c r="BI230" s="209">
        <f>IF(N230="nulová",J230,0)</f>
        <v>0</v>
      </c>
      <c r="BJ230" s="16" t="s">
        <v>78</v>
      </c>
      <c r="BK230" s="209">
        <f>ROUND(I230*H230,2)</f>
        <v>0</v>
      </c>
      <c r="BL230" s="16" t="s">
        <v>457</v>
      </c>
      <c r="BM230" s="208" t="s">
        <v>472</v>
      </c>
    </row>
    <row r="231" s="2" customFormat="1" ht="16.5" customHeight="1">
      <c r="A231" s="37"/>
      <c r="B231" s="38"/>
      <c r="C231" s="197" t="s">
        <v>473</v>
      </c>
      <c r="D231" s="197" t="s">
        <v>167</v>
      </c>
      <c r="E231" s="198" t="s">
        <v>474</v>
      </c>
      <c r="F231" s="199" t="s">
        <v>475</v>
      </c>
      <c r="G231" s="200" t="s">
        <v>456</v>
      </c>
      <c r="H231" s="201">
        <v>1</v>
      </c>
      <c r="I231" s="202"/>
      <c r="J231" s="203">
        <f>ROUND(I231*H231,2)</f>
        <v>0</v>
      </c>
      <c r="K231" s="199" t="s">
        <v>170</v>
      </c>
      <c r="L231" s="43"/>
      <c r="M231" s="204" t="s">
        <v>19</v>
      </c>
      <c r="N231" s="205" t="s">
        <v>44</v>
      </c>
      <c r="O231" s="83"/>
      <c r="P231" s="206">
        <f>O231*H231</f>
        <v>0</v>
      </c>
      <c r="Q231" s="206">
        <v>0</v>
      </c>
      <c r="R231" s="206">
        <f>Q231*H231</f>
        <v>0</v>
      </c>
      <c r="S231" s="206">
        <v>0</v>
      </c>
      <c r="T231" s="20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08" t="s">
        <v>457</v>
      </c>
      <c r="AT231" s="208" t="s">
        <v>167</v>
      </c>
      <c r="AU231" s="208" t="s">
        <v>85</v>
      </c>
      <c r="AY231" s="16" t="s">
        <v>165</v>
      </c>
      <c r="BE231" s="209">
        <f>IF(N231="základní",J231,0)</f>
        <v>0</v>
      </c>
      <c r="BF231" s="209">
        <f>IF(N231="snížená",J231,0)</f>
        <v>0</v>
      </c>
      <c r="BG231" s="209">
        <f>IF(N231="zákl. přenesená",J231,0)</f>
        <v>0</v>
      </c>
      <c r="BH231" s="209">
        <f>IF(N231="sníž. přenesená",J231,0)</f>
        <v>0</v>
      </c>
      <c r="BI231" s="209">
        <f>IF(N231="nulová",J231,0)</f>
        <v>0</v>
      </c>
      <c r="BJ231" s="16" t="s">
        <v>78</v>
      </c>
      <c r="BK231" s="209">
        <f>ROUND(I231*H231,2)</f>
        <v>0</v>
      </c>
      <c r="BL231" s="16" t="s">
        <v>457</v>
      </c>
      <c r="BM231" s="208" t="s">
        <v>476</v>
      </c>
    </row>
    <row r="232" s="2" customFormat="1" ht="16.5" customHeight="1">
      <c r="A232" s="37"/>
      <c r="B232" s="38"/>
      <c r="C232" s="197" t="s">
        <v>477</v>
      </c>
      <c r="D232" s="197" t="s">
        <v>167</v>
      </c>
      <c r="E232" s="198" t="s">
        <v>478</v>
      </c>
      <c r="F232" s="199" t="s">
        <v>479</v>
      </c>
      <c r="G232" s="200" t="s">
        <v>456</v>
      </c>
      <c r="H232" s="201">
        <v>1</v>
      </c>
      <c r="I232" s="202"/>
      <c r="J232" s="203">
        <f>ROUND(I232*H232,2)</f>
        <v>0</v>
      </c>
      <c r="K232" s="199" t="s">
        <v>170</v>
      </c>
      <c r="L232" s="43"/>
      <c r="M232" s="204" t="s">
        <v>19</v>
      </c>
      <c r="N232" s="205" t="s">
        <v>44</v>
      </c>
      <c r="O232" s="83"/>
      <c r="P232" s="206">
        <f>O232*H232</f>
        <v>0</v>
      </c>
      <c r="Q232" s="206">
        <v>0</v>
      </c>
      <c r="R232" s="206">
        <f>Q232*H232</f>
        <v>0</v>
      </c>
      <c r="S232" s="206">
        <v>0</v>
      </c>
      <c r="T232" s="20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08" t="s">
        <v>457</v>
      </c>
      <c r="AT232" s="208" t="s">
        <v>167</v>
      </c>
      <c r="AU232" s="208" t="s">
        <v>85</v>
      </c>
      <c r="AY232" s="16" t="s">
        <v>165</v>
      </c>
      <c r="BE232" s="209">
        <f>IF(N232="základní",J232,0)</f>
        <v>0</v>
      </c>
      <c r="BF232" s="209">
        <f>IF(N232="snížená",J232,0)</f>
        <v>0</v>
      </c>
      <c r="BG232" s="209">
        <f>IF(N232="zákl. přenesená",J232,0)</f>
        <v>0</v>
      </c>
      <c r="BH232" s="209">
        <f>IF(N232="sníž. přenesená",J232,0)</f>
        <v>0</v>
      </c>
      <c r="BI232" s="209">
        <f>IF(N232="nulová",J232,0)</f>
        <v>0</v>
      </c>
      <c r="BJ232" s="16" t="s">
        <v>78</v>
      </c>
      <c r="BK232" s="209">
        <f>ROUND(I232*H232,2)</f>
        <v>0</v>
      </c>
      <c r="BL232" s="16" t="s">
        <v>457</v>
      </c>
      <c r="BM232" s="208" t="s">
        <v>480</v>
      </c>
    </row>
    <row r="233" s="12" customFormat="1" ht="22.8" customHeight="1">
      <c r="A233" s="12"/>
      <c r="B233" s="181"/>
      <c r="C233" s="182"/>
      <c r="D233" s="183" t="s">
        <v>72</v>
      </c>
      <c r="E233" s="195" t="s">
        <v>481</v>
      </c>
      <c r="F233" s="195" t="s">
        <v>482</v>
      </c>
      <c r="G233" s="182"/>
      <c r="H233" s="182"/>
      <c r="I233" s="185"/>
      <c r="J233" s="196">
        <f>BK233</f>
        <v>0</v>
      </c>
      <c r="K233" s="182"/>
      <c r="L233" s="187"/>
      <c r="M233" s="188"/>
      <c r="N233" s="189"/>
      <c r="O233" s="189"/>
      <c r="P233" s="190">
        <f>SUM(P234:P239)</f>
        <v>0</v>
      </c>
      <c r="Q233" s="189"/>
      <c r="R233" s="190">
        <f>SUM(R234:R239)</f>
        <v>0</v>
      </c>
      <c r="S233" s="189"/>
      <c r="T233" s="191">
        <f>SUM(T234:T239)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92" t="s">
        <v>191</v>
      </c>
      <c r="AT233" s="193" t="s">
        <v>72</v>
      </c>
      <c r="AU233" s="193" t="s">
        <v>78</v>
      </c>
      <c r="AY233" s="192" t="s">
        <v>165</v>
      </c>
      <c r="BK233" s="194">
        <f>SUM(BK234:BK239)</f>
        <v>0</v>
      </c>
    </row>
    <row r="234" s="2" customFormat="1" ht="16.5" customHeight="1">
      <c r="A234" s="37"/>
      <c r="B234" s="38"/>
      <c r="C234" s="197" t="s">
        <v>483</v>
      </c>
      <c r="D234" s="197" t="s">
        <v>167</v>
      </c>
      <c r="E234" s="198" t="s">
        <v>484</v>
      </c>
      <c r="F234" s="199" t="s">
        <v>485</v>
      </c>
      <c r="G234" s="200" t="s">
        <v>456</v>
      </c>
      <c r="H234" s="201">
        <v>1</v>
      </c>
      <c r="I234" s="202"/>
      <c r="J234" s="203">
        <f>ROUND(I234*H234,2)</f>
        <v>0</v>
      </c>
      <c r="K234" s="199" t="s">
        <v>170</v>
      </c>
      <c r="L234" s="43"/>
      <c r="M234" s="204" t="s">
        <v>19</v>
      </c>
      <c r="N234" s="205" t="s">
        <v>44</v>
      </c>
      <c r="O234" s="83"/>
      <c r="P234" s="206">
        <f>O234*H234</f>
        <v>0</v>
      </c>
      <c r="Q234" s="206">
        <v>0</v>
      </c>
      <c r="R234" s="206">
        <f>Q234*H234</f>
        <v>0</v>
      </c>
      <c r="S234" s="206">
        <v>0</v>
      </c>
      <c r="T234" s="20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08" t="s">
        <v>457</v>
      </c>
      <c r="AT234" s="208" t="s">
        <v>167</v>
      </c>
      <c r="AU234" s="208" t="s">
        <v>85</v>
      </c>
      <c r="AY234" s="16" t="s">
        <v>165</v>
      </c>
      <c r="BE234" s="209">
        <f>IF(N234="základní",J234,0)</f>
        <v>0</v>
      </c>
      <c r="BF234" s="209">
        <f>IF(N234="snížená",J234,0)</f>
        <v>0</v>
      </c>
      <c r="BG234" s="209">
        <f>IF(N234="zákl. přenesená",J234,0)</f>
        <v>0</v>
      </c>
      <c r="BH234" s="209">
        <f>IF(N234="sníž. přenesená",J234,0)</f>
        <v>0</v>
      </c>
      <c r="BI234" s="209">
        <f>IF(N234="nulová",J234,0)</f>
        <v>0</v>
      </c>
      <c r="BJ234" s="16" t="s">
        <v>78</v>
      </c>
      <c r="BK234" s="209">
        <f>ROUND(I234*H234,2)</f>
        <v>0</v>
      </c>
      <c r="BL234" s="16" t="s">
        <v>457</v>
      </c>
      <c r="BM234" s="208" t="s">
        <v>486</v>
      </c>
    </row>
    <row r="235" s="2" customFormat="1" ht="16.5" customHeight="1">
      <c r="A235" s="37"/>
      <c r="B235" s="38"/>
      <c r="C235" s="197" t="s">
        <v>487</v>
      </c>
      <c r="D235" s="197" t="s">
        <v>167</v>
      </c>
      <c r="E235" s="198" t="s">
        <v>488</v>
      </c>
      <c r="F235" s="199" t="s">
        <v>489</v>
      </c>
      <c r="G235" s="200" t="s">
        <v>456</v>
      </c>
      <c r="H235" s="201">
        <v>1</v>
      </c>
      <c r="I235" s="202"/>
      <c r="J235" s="203">
        <f>ROUND(I235*H235,2)</f>
        <v>0</v>
      </c>
      <c r="K235" s="199" t="s">
        <v>170</v>
      </c>
      <c r="L235" s="43"/>
      <c r="M235" s="204" t="s">
        <v>19</v>
      </c>
      <c r="N235" s="205" t="s">
        <v>44</v>
      </c>
      <c r="O235" s="83"/>
      <c r="P235" s="206">
        <f>O235*H235</f>
        <v>0</v>
      </c>
      <c r="Q235" s="206">
        <v>0</v>
      </c>
      <c r="R235" s="206">
        <f>Q235*H235</f>
        <v>0</v>
      </c>
      <c r="S235" s="206">
        <v>0</v>
      </c>
      <c r="T235" s="20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08" t="s">
        <v>457</v>
      </c>
      <c r="AT235" s="208" t="s">
        <v>167</v>
      </c>
      <c r="AU235" s="208" t="s">
        <v>85</v>
      </c>
      <c r="AY235" s="16" t="s">
        <v>165</v>
      </c>
      <c r="BE235" s="209">
        <f>IF(N235="základní",J235,0)</f>
        <v>0</v>
      </c>
      <c r="BF235" s="209">
        <f>IF(N235="snížená",J235,0)</f>
        <v>0</v>
      </c>
      <c r="BG235" s="209">
        <f>IF(N235="zákl. přenesená",J235,0)</f>
        <v>0</v>
      </c>
      <c r="BH235" s="209">
        <f>IF(N235="sníž. přenesená",J235,0)</f>
        <v>0</v>
      </c>
      <c r="BI235" s="209">
        <f>IF(N235="nulová",J235,0)</f>
        <v>0</v>
      </c>
      <c r="BJ235" s="16" t="s">
        <v>78</v>
      </c>
      <c r="BK235" s="209">
        <f>ROUND(I235*H235,2)</f>
        <v>0</v>
      </c>
      <c r="BL235" s="16" t="s">
        <v>457</v>
      </c>
      <c r="BM235" s="208" t="s">
        <v>490</v>
      </c>
    </row>
    <row r="236" s="2" customFormat="1" ht="16.5" customHeight="1">
      <c r="A236" s="37"/>
      <c r="B236" s="38"/>
      <c r="C236" s="197" t="s">
        <v>491</v>
      </c>
      <c r="D236" s="197" t="s">
        <v>167</v>
      </c>
      <c r="E236" s="198" t="s">
        <v>492</v>
      </c>
      <c r="F236" s="199" t="s">
        <v>493</v>
      </c>
      <c r="G236" s="200" t="s">
        <v>456</v>
      </c>
      <c r="H236" s="201">
        <v>1</v>
      </c>
      <c r="I236" s="202"/>
      <c r="J236" s="203">
        <f>ROUND(I236*H236,2)</f>
        <v>0</v>
      </c>
      <c r="K236" s="199" t="s">
        <v>170</v>
      </c>
      <c r="L236" s="43"/>
      <c r="M236" s="204" t="s">
        <v>19</v>
      </c>
      <c r="N236" s="205" t="s">
        <v>44</v>
      </c>
      <c r="O236" s="83"/>
      <c r="P236" s="206">
        <f>O236*H236</f>
        <v>0</v>
      </c>
      <c r="Q236" s="206">
        <v>0</v>
      </c>
      <c r="R236" s="206">
        <f>Q236*H236</f>
        <v>0</v>
      </c>
      <c r="S236" s="206">
        <v>0</v>
      </c>
      <c r="T236" s="20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08" t="s">
        <v>457</v>
      </c>
      <c r="AT236" s="208" t="s">
        <v>167</v>
      </c>
      <c r="AU236" s="208" t="s">
        <v>85</v>
      </c>
      <c r="AY236" s="16" t="s">
        <v>165</v>
      </c>
      <c r="BE236" s="209">
        <f>IF(N236="základní",J236,0)</f>
        <v>0</v>
      </c>
      <c r="BF236" s="209">
        <f>IF(N236="snížená",J236,0)</f>
        <v>0</v>
      </c>
      <c r="BG236" s="209">
        <f>IF(N236="zákl. přenesená",J236,0)</f>
        <v>0</v>
      </c>
      <c r="BH236" s="209">
        <f>IF(N236="sníž. přenesená",J236,0)</f>
        <v>0</v>
      </c>
      <c r="BI236" s="209">
        <f>IF(N236="nulová",J236,0)</f>
        <v>0</v>
      </c>
      <c r="BJ236" s="16" t="s">
        <v>78</v>
      </c>
      <c r="BK236" s="209">
        <f>ROUND(I236*H236,2)</f>
        <v>0</v>
      </c>
      <c r="BL236" s="16" t="s">
        <v>457</v>
      </c>
      <c r="BM236" s="208" t="s">
        <v>494</v>
      </c>
    </row>
    <row r="237" s="2" customFormat="1" ht="16.5" customHeight="1">
      <c r="A237" s="37"/>
      <c r="B237" s="38"/>
      <c r="C237" s="197" t="s">
        <v>495</v>
      </c>
      <c r="D237" s="197" t="s">
        <v>167</v>
      </c>
      <c r="E237" s="198" t="s">
        <v>496</v>
      </c>
      <c r="F237" s="199" t="s">
        <v>497</v>
      </c>
      <c r="G237" s="200" t="s">
        <v>282</v>
      </c>
      <c r="H237" s="201">
        <v>1</v>
      </c>
      <c r="I237" s="202"/>
      <c r="J237" s="203">
        <f>ROUND(I237*H237,2)</f>
        <v>0</v>
      </c>
      <c r="K237" s="199" t="s">
        <v>170</v>
      </c>
      <c r="L237" s="43"/>
      <c r="M237" s="204" t="s">
        <v>19</v>
      </c>
      <c r="N237" s="205" t="s">
        <v>44</v>
      </c>
      <c r="O237" s="83"/>
      <c r="P237" s="206">
        <f>O237*H237</f>
        <v>0</v>
      </c>
      <c r="Q237" s="206">
        <v>0</v>
      </c>
      <c r="R237" s="206">
        <f>Q237*H237</f>
        <v>0</v>
      </c>
      <c r="S237" s="206">
        <v>0</v>
      </c>
      <c r="T237" s="20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08" t="s">
        <v>457</v>
      </c>
      <c r="AT237" s="208" t="s">
        <v>167</v>
      </c>
      <c r="AU237" s="208" t="s">
        <v>85</v>
      </c>
      <c r="AY237" s="16" t="s">
        <v>165</v>
      </c>
      <c r="BE237" s="209">
        <f>IF(N237="základní",J237,0)</f>
        <v>0</v>
      </c>
      <c r="BF237" s="209">
        <f>IF(N237="snížená",J237,0)</f>
        <v>0</v>
      </c>
      <c r="BG237" s="209">
        <f>IF(N237="zákl. přenesená",J237,0)</f>
        <v>0</v>
      </c>
      <c r="BH237" s="209">
        <f>IF(N237="sníž. přenesená",J237,0)</f>
        <v>0</v>
      </c>
      <c r="BI237" s="209">
        <f>IF(N237="nulová",J237,0)</f>
        <v>0</v>
      </c>
      <c r="BJ237" s="16" t="s">
        <v>78</v>
      </c>
      <c r="BK237" s="209">
        <f>ROUND(I237*H237,2)</f>
        <v>0</v>
      </c>
      <c r="BL237" s="16" t="s">
        <v>457</v>
      </c>
      <c r="BM237" s="208" t="s">
        <v>498</v>
      </c>
    </row>
    <row r="238" s="2" customFormat="1" ht="16.5" customHeight="1">
      <c r="A238" s="37"/>
      <c r="B238" s="38"/>
      <c r="C238" s="197" t="s">
        <v>499</v>
      </c>
      <c r="D238" s="197" t="s">
        <v>167</v>
      </c>
      <c r="E238" s="198" t="s">
        <v>500</v>
      </c>
      <c r="F238" s="199" t="s">
        <v>501</v>
      </c>
      <c r="G238" s="200" t="s">
        <v>456</v>
      </c>
      <c r="H238" s="201">
        <v>1</v>
      </c>
      <c r="I238" s="202"/>
      <c r="J238" s="203">
        <f>ROUND(I238*H238,2)</f>
        <v>0</v>
      </c>
      <c r="K238" s="199" t="s">
        <v>170</v>
      </c>
      <c r="L238" s="43"/>
      <c r="M238" s="204" t="s">
        <v>19</v>
      </c>
      <c r="N238" s="205" t="s">
        <v>44</v>
      </c>
      <c r="O238" s="83"/>
      <c r="P238" s="206">
        <f>O238*H238</f>
        <v>0</v>
      </c>
      <c r="Q238" s="206">
        <v>0</v>
      </c>
      <c r="R238" s="206">
        <f>Q238*H238</f>
        <v>0</v>
      </c>
      <c r="S238" s="206">
        <v>0</v>
      </c>
      <c r="T238" s="20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08" t="s">
        <v>457</v>
      </c>
      <c r="AT238" s="208" t="s">
        <v>167</v>
      </c>
      <c r="AU238" s="208" t="s">
        <v>85</v>
      </c>
      <c r="AY238" s="16" t="s">
        <v>165</v>
      </c>
      <c r="BE238" s="209">
        <f>IF(N238="základní",J238,0)</f>
        <v>0</v>
      </c>
      <c r="BF238" s="209">
        <f>IF(N238="snížená",J238,0)</f>
        <v>0</v>
      </c>
      <c r="BG238" s="209">
        <f>IF(N238="zákl. přenesená",J238,0)</f>
        <v>0</v>
      </c>
      <c r="BH238" s="209">
        <f>IF(N238="sníž. přenesená",J238,0)</f>
        <v>0</v>
      </c>
      <c r="BI238" s="209">
        <f>IF(N238="nulová",J238,0)</f>
        <v>0</v>
      </c>
      <c r="BJ238" s="16" t="s">
        <v>78</v>
      </c>
      <c r="BK238" s="209">
        <f>ROUND(I238*H238,2)</f>
        <v>0</v>
      </c>
      <c r="BL238" s="16" t="s">
        <v>457</v>
      </c>
      <c r="BM238" s="208" t="s">
        <v>502</v>
      </c>
    </row>
    <row r="239" s="2" customFormat="1" ht="16.5" customHeight="1">
      <c r="A239" s="37"/>
      <c r="B239" s="38"/>
      <c r="C239" s="197" t="s">
        <v>503</v>
      </c>
      <c r="D239" s="197" t="s">
        <v>167</v>
      </c>
      <c r="E239" s="198" t="s">
        <v>504</v>
      </c>
      <c r="F239" s="199" t="s">
        <v>505</v>
      </c>
      <c r="G239" s="200" t="s">
        <v>456</v>
      </c>
      <c r="H239" s="201">
        <v>1</v>
      </c>
      <c r="I239" s="202"/>
      <c r="J239" s="203">
        <f>ROUND(I239*H239,2)</f>
        <v>0</v>
      </c>
      <c r="K239" s="199" t="s">
        <v>170</v>
      </c>
      <c r="L239" s="43"/>
      <c r="M239" s="204" t="s">
        <v>19</v>
      </c>
      <c r="N239" s="205" t="s">
        <v>44</v>
      </c>
      <c r="O239" s="83"/>
      <c r="P239" s="206">
        <f>O239*H239</f>
        <v>0</v>
      </c>
      <c r="Q239" s="206">
        <v>0</v>
      </c>
      <c r="R239" s="206">
        <f>Q239*H239</f>
        <v>0</v>
      </c>
      <c r="S239" s="206">
        <v>0</v>
      </c>
      <c r="T239" s="20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08" t="s">
        <v>457</v>
      </c>
      <c r="AT239" s="208" t="s">
        <v>167</v>
      </c>
      <c r="AU239" s="208" t="s">
        <v>85</v>
      </c>
      <c r="AY239" s="16" t="s">
        <v>165</v>
      </c>
      <c r="BE239" s="209">
        <f>IF(N239="základní",J239,0)</f>
        <v>0</v>
      </c>
      <c r="BF239" s="209">
        <f>IF(N239="snížená",J239,0)</f>
        <v>0</v>
      </c>
      <c r="BG239" s="209">
        <f>IF(N239="zákl. přenesená",J239,0)</f>
        <v>0</v>
      </c>
      <c r="BH239" s="209">
        <f>IF(N239="sníž. přenesená",J239,0)</f>
        <v>0</v>
      </c>
      <c r="BI239" s="209">
        <f>IF(N239="nulová",J239,0)</f>
        <v>0</v>
      </c>
      <c r="BJ239" s="16" t="s">
        <v>78</v>
      </c>
      <c r="BK239" s="209">
        <f>ROUND(I239*H239,2)</f>
        <v>0</v>
      </c>
      <c r="BL239" s="16" t="s">
        <v>457</v>
      </c>
      <c r="BM239" s="208" t="s">
        <v>506</v>
      </c>
    </row>
    <row r="240" s="12" customFormat="1" ht="22.8" customHeight="1">
      <c r="A240" s="12"/>
      <c r="B240" s="181"/>
      <c r="C240" s="182"/>
      <c r="D240" s="183" t="s">
        <v>72</v>
      </c>
      <c r="E240" s="195" t="s">
        <v>507</v>
      </c>
      <c r="F240" s="195" t="s">
        <v>508</v>
      </c>
      <c r="G240" s="182"/>
      <c r="H240" s="182"/>
      <c r="I240" s="185"/>
      <c r="J240" s="196">
        <f>BK240</f>
        <v>0</v>
      </c>
      <c r="K240" s="182"/>
      <c r="L240" s="187"/>
      <c r="M240" s="188"/>
      <c r="N240" s="189"/>
      <c r="O240" s="189"/>
      <c r="P240" s="190">
        <f>SUM(P241:P243)</f>
        <v>0</v>
      </c>
      <c r="Q240" s="189"/>
      <c r="R240" s="190">
        <f>SUM(R241:R243)</f>
        <v>0</v>
      </c>
      <c r="S240" s="189"/>
      <c r="T240" s="191">
        <f>SUM(T241:T243)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92" t="s">
        <v>191</v>
      </c>
      <c r="AT240" s="193" t="s">
        <v>72</v>
      </c>
      <c r="AU240" s="193" t="s">
        <v>78</v>
      </c>
      <c r="AY240" s="192" t="s">
        <v>165</v>
      </c>
      <c r="BK240" s="194">
        <f>SUM(BK241:BK243)</f>
        <v>0</v>
      </c>
    </row>
    <row r="241" s="2" customFormat="1" ht="16.5" customHeight="1">
      <c r="A241" s="37"/>
      <c r="B241" s="38"/>
      <c r="C241" s="197" t="s">
        <v>509</v>
      </c>
      <c r="D241" s="197" t="s">
        <v>167</v>
      </c>
      <c r="E241" s="198" t="s">
        <v>510</v>
      </c>
      <c r="F241" s="199" t="s">
        <v>511</v>
      </c>
      <c r="G241" s="200" t="s">
        <v>282</v>
      </c>
      <c r="H241" s="201">
        <v>1</v>
      </c>
      <c r="I241" s="202"/>
      <c r="J241" s="203">
        <f>ROUND(I241*H241,2)</f>
        <v>0</v>
      </c>
      <c r="K241" s="199" t="s">
        <v>170</v>
      </c>
      <c r="L241" s="43"/>
      <c r="M241" s="204" t="s">
        <v>19</v>
      </c>
      <c r="N241" s="205" t="s">
        <v>44</v>
      </c>
      <c r="O241" s="83"/>
      <c r="P241" s="206">
        <f>O241*H241</f>
        <v>0</v>
      </c>
      <c r="Q241" s="206">
        <v>0</v>
      </c>
      <c r="R241" s="206">
        <f>Q241*H241</f>
        <v>0</v>
      </c>
      <c r="S241" s="206">
        <v>0</v>
      </c>
      <c r="T241" s="20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08" t="s">
        <v>457</v>
      </c>
      <c r="AT241" s="208" t="s">
        <v>167</v>
      </c>
      <c r="AU241" s="208" t="s">
        <v>85</v>
      </c>
      <c r="AY241" s="16" t="s">
        <v>165</v>
      </c>
      <c r="BE241" s="209">
        <f>IF(N241="základní",J241,0)</f>
        <v>0</v>
      </c>
      <c r="BF241" s="209">
        <f>IF(N241="snížená",J241,0)</f>
        <v>0</v>
      </c>
      <c r="BG241" s="209">
        <f>IF(N241="zákl. přenesená",J241,0)</f>
        <v>0</v>
      </c>
      <c r="BH241" s="209">
        <f>IF(N241="sníž. přenesená",J241,0)</f>
        <v>0</v>
      </c>
      <c r="BI241" s="209">
        <f>IF(N241="nulová",J241,0)</f>
        <v>0</v>
      </c>
      <c r="BJ241" s="16" t="s">
        <v>78</v>
      </c>
      <c r="BK241" s="209">
        <f>ROUND(I241*H241,2)</f>
        <v>0</v>
      </c>
      <c r="BL241" s="16" t="s">
        <v>457</v>
      </c>
      <c r="BM241" s="208" t="s">
        <v>512</v>
      </c>
    </row>
    <row r="242" s="2" customFormat="1" ht="16.5" customHeight="1">
      <c r="A242" s="37"/>
      <c r="B242" s="38"/>
      <c r="C242" s="197" t="s">
        <v>513</v>
      </c>
      <c r="D242" s="197" t="s">
        <v>167</v>
      </c>
      <c r="E242" s="198" t="s">
        <v>514</v>
      </c>
      <c r="F242" s="199" t="s">
        <v>515</v>
      </c>
      <c r="G242" s="200" t="s">
        <v>282</v>
      </c>
      <c r="H242" s="201">
        <v>2</v>
      </c>
      <c r="I242" s="202"/>
      <c r="J242" s="203">
        <f>ROUND(I242*H242,2)</f>
        <v>0</v>
      </c>
      <c r="K242" s="199" t="s">
        <v>170</v>
      </c>
      <c r="L242" s="43"/>
      <c r="M242" s="204" t="s">
        <v>19</v>
      </c>
      <c r="N242" s="205" t="s">
        <v>44</v>
      </c>
      <c r="O242" s="83"/>
      <c r="P242" s="206">
        <f>O242*H242</f>
        <v>0</v>
      </c>
      <c r="Q242" s="206">
        <v>0</v>
      </c>
      <c r="R242" s="206">
        <f>Q242*H242</f>
        <v>0</v>
      </c>
      <c r="S242" s="206">
        <v>0</v>
      </c>
      <c r="T242" s="20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08" t="s">
        <v>457</v>
      </c>
      <c r="AT242" s="208" t="s">
        <v>167</v>
      </c>
      <c r="AU242" s="208" t="s">
        <v>85</v>
      </c>
      <c r="AY242" s="16" t="s">
        <v>165</v>
      </c>
      <c r="BE242" s="209">
        <f>IF(N242="základní",J242,0)</f>
        <v>0</v>
      </c>
      <c r="BF242" s="209">
        <f>IF(N242="snížená",J242,0)</f>
        <v>0</v>
      </c>
      <c r="BG242" s="209">
        <f>IF(N242="zákl. přenesená",J242,0)</f>
        <v>0</v>
      </c>
      <c r="BH242" s="209">
        <f>IF(N242="sníž. přenesená",J242,0)</f>
        <v>0</v>
      </c>
      <c r="BI242" s="209">
        <f>IF(N242="nulová",J242,0)</f>
        <v>0</v>
      </c>
      <c r="BJ242" s="16" t="s">
        <v>78</v>
      </c>
      <c r="BK242" s="209">
        <f>ROUND(I242*H242,2)</f>
        <v>0</v>
      </c>
      <c r="BL242" s="16" t="s">
        <v>457</v>
      </c>
      <c r="BM242" s="208" t="s">
        <v>516</v>
      </c>
    </row>
    <row r="243" s="2" customFormat="1">
      <c r="A243" s="37"/>
      <c r="B243" s="38"/>
      <c r="C243" s="39"/>
      <c r="D243" s="210" t="s">
        <v>172</v>
      </c>
      <c r="E243" s="39"/>
      <c r="F243" s="211" t="s">
        <v>517</v>
      </c>
      <c r="G243" s="39"/>
      <c r="H243" s="39"/>
      <c r="I243" s="212"/>
      <c r="J243" s="39"/>
      <c r="K243" s="39"/>
      <c r="L243" s="43"/>
      <c r="M243" s="236"/>
      <c r="N243" s="237"/>
      <c r="O243" s="238"/>
      <c r="P243" s="238"/>
      <c r="Q243" s="238"/>
      <c r="R243" s="238"/>
      <c r="S243" s="238"/>
      <c r="T243" s="239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172</v>
      </c>
      <c r="AU243" s="16" t="s">
        <v>85</v>
      </c>
    </row>
    <row r="244" s="2" customFormat="1" ht="6.96" customHeight="1">
      <c r="A244" s="37"/>
      <c r="B244" s="58"/>
      <c r="C244" s="59"/>
      <c r="D244" s="59"/>
      <c r="E244" s="59"/>
      <c r="F244" s="59"/>
      <c r="G244" s="59"/>
      <c r="H244" s="59"/>
      <c r="I244" s="59"/>
      <c r="J244" s="59"/>
      <c r="K244" s="59"/>
      <c r="L244" s="43"/>
      <c r="M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</row>
  </sheetData>
  <sheetProtection sheet="1" autoFilter="0" formatColumns="0" formatRows="0" objects="1" scenarios="1" spinCount="100000" saltValue="FGzyHfgPCEJw0ZN3KF+96Ak66UaOjZN4yDhTm4lUbFOQTF26g3dmltmuimyS5jyRsUhoJl9iqiJU89V/0Quetw==" hashValue="brR2PIvwOW30xPBFBwGWUYr73h7T90v67LfpracVTGglpKpzQ73Y9LTdGLJR5eR1Fn4fdsxSIZ5UvJHw2PphmQ==" algorithmName="SHA-512" password="CC35"/>
  <autoFilter ref="C87:K243"/>
  <mergeCells count="6">
    <mergeCell ref="E7:H7"/>
    <mergeCell ref="E16:H16"/>
    <mergeCell ref="E25:H25"/>
    <mergeCell ref="E46:H46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3"/>
      <c r="C3" s="124"/>
      <c r="D3" s="124"/>
      <c r="E3" s="124"/>
      <c r="F3" s="124"/>
      <c r="G3" s="124"/>
      <c r="H3" s="19"/>
    </row>
    <row r="4" s="1" customFormat="1" ht="24.96" customHeight="1">
      <c r="B4" s="19"/>
      <c r="C4" s="125" t="s">
        <v>518</v>
      </c>
      <c r="H4" s="19"/>
    </row>
    <row r="5" s="1" customFormat="1" ht="12" customHeight="1">
      <c r="B5" s="19"/>
      <c r="C5" s="240" t="s">
        <v>13</v>
      </c>
      <c r="D5" s="134" t="s">
        <v>14</v>
      </c>
      <c r="E5" s="1"/>
      <c r="F5" s="1"/>
      <c r="H5" s="19"/>
    </row>
    <row r="6" s="1" customFormat="1" ht="36.96" customHeight="1">
      <c r="B6" s="19"/>
      <c r="C6" s="241" t="s">
        <v>16</v>
      </c>
      <c r="D6" s="242" t="s">
        <v>17</v>
      </c>
      <c r="E6" s="1"/>
      <c r="F6" s="1"/>
      <c r="H6" s="19"/>
    </row>
    <row r="7" s="1" customFormat="1" ht="16.5" customHeight="1">
      <c r="B7" s="19"/>
      <c r="C7" s="127" t="s">
        <v>23</v>
      </c>
      <c r="D7" s="131" t="str">
        <f>'Rekapitulace stavby'!AN8</f>
        <v>18. 11. 2020</v>
      </c>
      <c r="H7" s="19"/>
    </row>
    <row r="8" s="2" customFormat="1" ht="10.8" customHeight="1">
      <c r="A8" s="37"/>
      <c r="B8" s="43"/>
      <c r="C8" s="37"/>
      <c r="D8" s="37"/>
      <c r="E8" s="37"/>
      <c r="F8" s="37"/>
      <c r="G8" s="37"/>
      <c r="H8" s="43"/>
    </row>
    <row r="9" s="11" customFormat="1" ht="29.28" customHeight="1">
      <c r="A9" s="170"/>
      <c r="B9" s="243"/>
      <c r="C9" s="244" t="s">
        <v>54</v>
      </c>
      <c r="D9" s="245" t="s">
        <v>55</v>
      </c>
      <c r="E9" s="245" t="s">
        <v>152</v>
      </c>
      <c r="F9" s="246" t="s">
        <v>519</v>
      </c>
      <c r="G9" s="170"/>
      <c r="H9" s="243"/>
    </row>
    <row r="10" s="2" customFormat="1" ht="26.4" customHeight="1">
      <c r="A10" s="37"/>
      <c r="B10" s="43"/>
      <c r="C10" s="247" t="s">
        <v>14</v>
      </c>
      <c r="D10" s="247" t="s">
        <v>17</v>
      </c>
      <c r="E10" s="37"/>
      <c r="F10" s="37"/>
      <c r="G10" s="37"/>
      <c r="H10" s="43"/>
    </row>
    <row r="11" s="2" customFormat="1" ht="16.8" customHeight="1">
      <c r="A11" s="37"/>
      <c r="B11" s="43"/>
      <c r="C11" s="248" t="s">
        <v>80</v>
      </c>
      <c r="D11" s="249" t="s">
        <v>81</v>
      </c>
      <c r="E11" s="250" t="s">
        <v>82</v>
      </c>
      <c r="F11" s="251">
        <v>17.710000000000001</v>
      </c>
      <c r="G11" s="37"/>
      <c r="H11" s="43"/>
    </row>
    <row r="12" s="2" customFormat="1" ht="16.8" customHeight="1">
      <c r="A12" s="37"/>
      <c r="B12" s="43"/>
      <c r="C12" s="252" t="s">
        <v>520</v>
      </c>
      <c r="D12" s="37"/>
      <c r="E12" s="37"/>
      <c r="F12" s="37"/>
      <c r="G12" s="37"/>
      <c r="H12" s="43"/>
    </row>
    <row r="13" s="2" customFormat="1" ht="16.8" customHeight="1">
      <c r="A13" s="37"/>
      <c r="B13" s="43"/>
      <c r="C13" s="253" t="s">
        <v>297</v>
      </c>
      <c r="D13" s="253" t="s">
        <v>19</v>
      </c>
      <c r="E13" s="16" t="s">
        <v>82</v>
      </c>
      <c r="F13" s="254">
        <v>35.630000000000003</v>
      </c>
      <c r="G13" s="37"/>
      <c r="H13" s="43"/>
    </row>
    <row r="14" s="2" customFormat="1" ht="16.8" customHeight="1">
      <c r="A14" s="37"/>
      <c r="B14" s="43"/>
      <c r="C14" s="253" t="s">
        <v>302</v>
      </c>
      <c r="D14" s="253" t="s">
        <v>19</v>
      </c>
      <c r="E14" s="16" t="s">
        <v>82</v>
      </c>
      <c r="F14" s="254">
        <v>35.630000000000003</v>
      </c>
      <c r="G14" s="37"/>
      <c r="H14" s="43"/>
    </row>
    <row r="15" s="2" customFormat="1" ht="16.8" customHeight="1">
      <c r="A15" s="37"/>
      <c r="B15" s="43"/>
      <c r="C15" s="248" t="s">
        <v>86</v>
      </c>
      <c r="D15" s="249" t="s">
        <v>87</v>
      </c>
      <c r="E15" s="250" t="s">
        <v>82</v>
      </c>
      <c r="F15" s="251">
        <v>4</v>
      </c>
      <c r="G15" s="37"/>
      <c r="H15" s="43"/>
    </row>
    <row r="16" s="2" customFormat="1" ht="16.8" customHeight="1">
      <c r="A16" s="37"/>
      <c r="B16" s="43"/>
      <c r="C16" s="252" t="s">
        <v>520</v>
      </c>
      <c r="D16" s="37"/>
      <c r="E16" s="37"/>
      <c r="F16" s="37"/>
      <c r="G16" s="37"/>
      <c r="H16" s="43"/>
    </row>
    <row r="17" s="2" customFormat="1" ht="16.8" customHeight="1">
      <c r="A17" s="37"/>
      <c r="B17" s="43"/>
      <c r="C17" s="253" t="s">
        <v>297</v>
      </c>
      <c r="D17" s="253" t="s">
        <v>19</v>
      </c>
      <c r="E17" s="16" t="s">
        <v>82</v>
      </c>
      <c r="F17" s="254">
        <v>35.630000000000003</v>
      </c>
      <c r="G17" s="37"/>
      <c r="H17" s="43"/>
    </row>
    <row r="18" s="2" customFormat="1" ht="16.8" customHeight="1">
      <c r="A18" s="37"/>
      <c r="B18" s="43"/>
      <c r="C18" s="253" t="s">
        <v>302</v>
      </c>
      <c r="D18" s="253" t="s">
        <v>19</v>
      </c>
      <c r="E18" s="16" t="s">
        <v>82</v>
      </c>
      <c r="F18" s="254">
        <v>35.630000000000003</v>
      </c>
      <c r="G18" s="37"/>
      <c r="H18" s="43"/>
    </row>
    <row r="19" s="2" customFormat="1" ht="16.8" customHeight="1">
      <c r="A19" s="37"/>
      <c r="B19" s="43"/>
      <c r="C19" s="248" t="s">
        <v>90</v>
      </c>
      <c r="D19" s="249" t="s">
        <v>91</v>
      </c>
      <c r="E19" s="250" t="s">
        <v>82</v>
      </c>
      <c r="F19" s="251">
        <v>13.92</v>
      </c>
      <c r="G19" s="37"/>
      <c r="H19" s="43"/>
    </row>
    <row r="20" s="2" customFormat="1" ht="16.8" customHeight="1">
      <c r="A20" s="37"/>
      <c r="B20" s="43"/>
      <c r="C20" s="252" t="s">
        <v>520</v>
      </c>
      <c r="D20" s="37"/>
      <c r="E20" s="37"/>
      <c r="F20" s="37"/>
      <c r="G20" s="37"/>
      <c r="H20" s="43"/>
    </row>
    <row r="21" s="2" customFormat="1" ht="16.8" customHeight="1">
      <c r="A21" s="37"/>
      <c r="B21" s="43"/>
      <c r="C21" s="253" t="s">
        <v>297</v>
      </c>
      <c r="D21" s="253" t="s">
        <v>19</v>
      </c>
      <c r="E21" s="16" t="s">
        <v>82</v>
      </c>
      <c r="F21" s="254">
        <v>35.630000000000003</v>
      </c>
      <c r="G21" s="37"/>
      <c r="H21" s="43"/>
    </row>
    <row r="22" s="2" customFormat="1" ht="16.8" customHeight="1">
      <c r="A22" s="37"/>
      <c r="B22" s="43"/>
      <c r="C22" s="253" t="s">
        <v>302</v>
      </c>
      <c r="D22" s="253" t="s">
        <v>19</v>
      </c>
      <c r="E22" s="16" t="s">
        <v>82</v>
      </c>
      <c r="F22" s="254">
        <v>35.630000000000003</v>
      </c>
      <c r="G22" s="37"/>
      <c r="H22" s="43"/>
    </row>
    <row r="23" s="2" customFormat="1" ht="16.8" customHeight="1">
      <c r="A23" s="37"/>
      <c r="B23" s="43"/>
      <c r="C23" s="248" t="s">
        <v>93</v>
      </c>
      <c r="D23" s="249" t="s">
        <v>94</v>
      </c>
      <c r="E23" s="250" t="s">
        <v>95</v>
      </c>
      <c r="F23" s="251">
        <v>1.28</v>
      </c>
      <c r="G23" s="37"/>
      <c r="H23" s="43"/>
    </row>
    <row r="24" s="2" customFormat="1" ht="16.8" customHeight="1">
      <c r="A24" s="37"/>
      <c r="B24" s="43"/>
      <c r="C24" s="252" t="s">
        <v>520</v>
      </c>
      <c r="D24" s="37"/>
      <c r="E24" s="37"/>
      <c r="F24" s="37"/>
      <c r="G24" s="37"/>
      <c r="H24" s="43"/>
    </row>
    <row r="25" s="2" customFormat="1" ht="16.8" customHeight="1">
      <c r="A25" s="37"/>
      <c r="B25" s="43"/>
      <c r="C25" s="253" t="s">
        <v>291</v>
      </c>
      <c r="D25" s="253" t="s">
        <v>19</v>
      </c>
      <c r="E25" s="16" t="s">
        <v>95</v>
      </c>
      <c r="F25" s="254">
        <v>3.7610000000000001</v>
      </c>
      <c r="G25" s="37"/>
      <c r="H25" s="43"/>
    </row>
    <row r="26" s="2" customFormat="1" ht="16.8" customHeight="1">
      <c r="A26" s="37"/>
      <c r="B26" s="43"/>
      <c r="C26" s="248" t="s">
        <v>97</v>
      </c>
      <c r="D26" s="249" t="s">
        <v>98</v>
      </c>
      <c r="E26" s="250" t="s">
        <v>95</v>
      </c>
      <c r="F26" s="251">
        <v>2.9039999999999999</v>
      </c>
      <c r="G26" s="37"/>
      <c r="H26" s="43"/>
    </row>
    <row r="27" s="2" customFormat="1" ht="16.8" customHeight="1">
      <c r="A27" s="37"/>
      <c r="B27" s="43"/>
      <c r="C27" s="252" t="s">
        <v>520</v>
      </c>
      <c r="D27" s="37"/>
      <c r="E27" s="37"/>
      <c r="F27" s="37"/>
      <c r="G27" s="37"/>
      <c r="H27" s="43"/>
    </row>
    <row r="28" s="2" customFormat="1" ht="16.8" customHeight="1">
      <c r="A28" s="37"/>
      <c r="B28" s="43"/>
      <c r="C28" s="253" t="s">
        <v>286</v>
      </c>
      <c r="D28" s="253" t="s">
        <v>19</v>
      </c>
      <c r="E28" s="16" t="s">
        <v>95</v>
      </c>
      <c r="F28" s="254">
        <v>2.9039999999999999</v>
      </c>
      <c r="G28" s="37"/>
      <c r="H28" s="43"/>
    </row>
    <row r="29" s="2" customFormat="1" ht="16.8" customHeight="1">
      <c r="A29" s="37"/>
      <c r="B29" s="43"/>
      <c r="C29" s="248" t="s">
        <v>100</v>
      </c>
      <c r="D29" s="249" t="s">
        <v>101</v>
      </c>
      <c r="E29" s="250" t="s">
        <v>95</v>
      </c>
      <c r="F29" s="251">
        <v>2.4809999999999999</v>
      </c>
      <c r="G29" s="37"/>
      <c r="H29" s="43"/>
    </row>
    <row r="30" s="2" customFormat="1" ht="16.8" customHeight="1">
      <c r="A30" s="37"/>
      <c r="B30" s="43"/>
      <c r="C30" s="252" t="s">
        <v>520</v>
      </c>
      <c r="D30" s="37"/>
      <c r="E30" s="37"/>
      <c r="F30" s="37"/>
      <c r="G30" s="37"/>
      <c r="H30" s="43"/>
    </row>
    <row r="31" s="2" customFormat="1" ht="16.8" customHeight="1">
      <c r="A31" s="37"/>
      <c r="B31" s="43"/>
      <c r="C31" s="253" t="s">
        <v>291</v>
      </c>
      <c r="D31" s="253" t="s">
        <v>19</v>
      </c>
      <c r="E31" s="16" t="s">
        <v>95</v>
      </c>
      <c r="F31" s="254">
        <v>3.7610000000000001</v>
      </c>
      <c r="G31" s="37"/>
      <c r="H31" s="43"/>
    </row>
    <row r="32" s="2" customFormat="1" ht="16.8" customHeight="1">
      <c r="A32" s="37"/>
      <c r="B32" s="43"/>
      <c r="C32" s="253" t="s">
        <v>312</v>
      </c>
      <c r="D32" s="253" t="s">
        <v>19</v>
      </c>
      <c r="E32" s="16" t="s">
        <v>187</v>
      </c>
      <c r="F32" s="254">
        <v>0.086999999999999994</v>
      </c>
      <c r="G32" s="37"/>
      <c r="H32" s="43"/>
    </row>
    <row r="33" s="2" customFormat="1" ht="16.8" customHeight="1">
      <c r="A33" s="37"/>
      <c r="B33" s="43"/>
      <c r="C33" s="248" t="s">
        <v>103</v>
      </c>
      <c r="D33" s="249" t="s">
        <v>104</v>
      </c>
      <c r="E33" s="250" t="s">
        <v>95</v>
      </c>
      <c r="F33" s="251">
        <v>9.0099999999999998</v>
      </c>
      <c r="G33" s="37"/>
      <c r="H33" s="43"/>
    </row>
    <row r="34" s="2" customFormat="1" ht="16.8" customHeight="1">
      <c r="A34" s="37"/>
      <c r="B34" s="43"/>
      <c r="C34" s="252" t="s">
        <v>520</v>
      </c>
      <c r="D34" s="37"/>
      <c r="E34" s="37"/>
      <c r="F34" s="37"/>
      <c r="G34" s="37"/>
      <c r="H34" s="43"/>
    </row>
    <row r="35" s="2" customFormat="1" ht="16.8" customHeight="1">
      <c r="A35" s="37"/>
      <c r="B35" s="43"/>
      <c r="C35" s="253" t="s">
        <v>180</v>
      </c>
      <c r="D35" s="253" t="s">
        <v>19</v>
      </c>
      <c r="E35" s="16" t="s">
        <v>95</v>
      </c>
      <c r="F35" s="254">
        <v>9.0099999999999998</v>
      </c>
      <c r="G35" s="37"/>
      <c r="H35" s="43"/>
    </row>
    <row r="36" s="2" customFormat="1" ht="16.8" customHeight="1">
      <c r="A36" s="37"/>
      <c r="B36" s="43"/>
      <c r="C36" s="253" t="s">
        <v>192</v>
      </c>
      <c r="D36" s="253" t="s">
        <v>19</v>
      </c>
      <c r="E36" s="16" t="s">
        <v>95</v>
      </c>
      <c r="F36" s="254">
        <v>9.0099999999999998</v>
      </c>
      <c r="G36" s="37"/>
      <c r="H36" s="43"/>
    </row>
    <row r="37" s="2" customFormat="1" ht="16.8" customHeight="1">
      <c r="A37" s="37"/>
      <c r="B37" s="43"/>
      <c r="C37" s="253" t="s">
        <v>216</v>
      </c>
      <c r="D37" s="253" t="s">
        <v>19</v>
      </c>
      <c r="E37" s="16" t="s">
        <v>95</v>
      </c>
      <c r="F37" s="254">
        <v>51.866999999999997</v>
      </c>
      <c r="G37" s="37"/>
      <c r="H37" s="43"/>
    </row>
    <row r="38" s="2" customFormat="1" ht="16.8" customHeight="1">
      <c r="A38" s="37"/>
      <c r="B38" s="43"/>
      <c r="C38" s="253" t="s">
        <v>222</v>
      </c>
      <c r="D38" s="253" t="s">
        <v>19</v>
      </c>
      <c r="E38" s="16" t="s">
        <v>95</v>
      </c>
      <c r="F38" s="254">
        <v>985.47299999999996</v>
      </c>
      <c r="G38" s="37"/>
      <c r="H38" s="43"/>
    </row>
    <row r="39" s="2" customFormat="1" ht="16.8" customHeight="1">
      <c r="A39" s="37"/>
      <c r="B39" s="43"/>
      <c r="C39" s="253" t="s">
        <v>233</v>
      </c>
      <c r="D39" s="253" t="s">
        <v>19</v>
      </c>
      <c r="E39" s="16" t="s">
        <v>95</v>
      </c>
      <c r="F39" s="254">
        <v>9.0099999999999998</v>
      </c>
      <c r="G39" s="37"/>
      <c r="H39" s="43"/>
    </row>
    <row r="40" s="2" customFormat="1" ht="16.8" customHeight="1">
      <c r="A40" s="37"/>
      <c r="B40" s="43"/>
      <c r="C40" s="253" t="s">
        <v>185</v>
      </c>
      <c r="D40" s="253" t="s">
        <v>19</v>
      </c>
      <c r="E40" s="16" t="s">
        <v>187</v>
      </c>
      <c r="F40" s="254">
        <v>19.821999999999999</v>
      </c>
      <c r="G40" s="37"/>
      <c r="H40" s="43"/>
    </row>
    <row r="41" s="2" customFormat="1" ht="16.8" customHeight="1">
      <c r="A41" s="37"/>
      <c r="B41" s="43"/>
      <c r="C41" s="248" t="s">
        <v>106</v>
      </c>
      <c r="D41" s="249" t="s">
        <v>107</v>
      </c>
      <c r="E41" s="250" t="s">
        <v>95</v>
      </c>
      <c r="F41" s="251">
        <v>23.228999999999999</v>
      </c>
      <c r="G41" s="37"/>
      <c r="H41" s="43"/>
    </row>
    <row r="42" s="2" customFormat="1" ht="16.8" customHeight="1">
      <c r="A42" s="37"/>
      <c r="B42" s="43"/>
      <c r="C42" s="252" t="s">
        <v>520</v>
      </c>
      <c r="D42" s="37"/>
      <c r="E42" s="37"/>
      <c r="F42" s="37"/>
      <c r="G42" s="37"/>
      <c r="H42" s="43"/>
    </row>
    <row r="43" s="2" customFormat="1" ht="16.8" customHeight="1">
      <c r="A43" s="37"/>
      <c r="B43" s="43"/>
      <c r="C43" s="253" t="s">
        <v>246</v>
      </c>
      <c r="D43" s="253" t="s">
        <v>19</v>
      </c>
      <c r="E43" s="16" t="s">
        <v>187</v>
      </c>
      <c r="F43" s="254">
        <v>97.756</v>
      </c>
      <c r="G43" s="37"/>
      <c r="H43" s="43"/>
    </row>
    <row r="44" s="2" customFormat="1" ht="16.8" customHeight="1">
      <c r="A44" s="37"/>
      <c r="B44" s="43"/>
      <c r="C44" s="248" t="s">
        <v>109</v>
      </c>
      <c r="D44" s="249" t="s">
        <v>110</v>
      </c>
      <c r="E44" s="250" t="s">
        <v>95</v>
      </c>
      <c r="F44" s="251">
        <v>0.58499999999999996</v>
      </c>
      <c r="G44" s="37"/>
      <c r="H44" s="43"/>
    </row>
    <row r="45" s="2" customFormat="1" ht="16.8" customHeight="1">
      <c r="A45" s="37"/>
      <c r="B45" s="43"/>
      <c r="C45" s="252" t="s">
        <v>520</v>
      </c>
      <c r="D45" s="37"/>
      <c r="E45" s="37"/>
      <c r="F45" s="37"/>
      <c r="G45" s="37"/>
      <c r="H45" s="43"/>
    </row>
    <row r="46" s="2" customFormat="1" ht="16.8" customHeight="1">
      <c r="A46" s="37"/>
      <c r="B46" s="43"/>
      <c r="C46" s="253" t="s">
        <v>319</v>
      </c>
      <c r="D46" s="253" t="s">
        <v>19</v>
      </c>
      <c r="E46" s="16" t="s">
        <v>95</v>
      </c>
      <c r="F46" s="254">
        <v>0.58499999999999996</v>
      </c>
      <c r="G46" s="37"/>
      <c r="H46" s="43"/>
    </row>
    <row r="47" s="2" customFormat="1" ht="16.8" customHeight="1">
      <c r="A47" s="37"/>
      <c r="B47" s="43"/>
      <c r="C47" s="248" t="s">
        <v>112</v>
      </c>
      <c r="D47" s="249" t="s">
        <v>113</v>
      </c>
      <c r="E47" s="250" t="s">
        <v>114</v>
      </c>
      <c r="F47" s="251">
        <v>12.800000000000001</v>
      </c>
      <c r="G47" s="37"/>
      <c r="H47" s="43"/>
    </row>
    <row r="48" s="2" customFormat="1" ht="16.8" customHeight="1">
      <c r="A48" s="37"/>
      <c r="B48" s="43"/>
      <c r="C48" s="252" t="s">
        <v>520</v>
      </c>
      <c r="D48" s="37"/>
      <c r="E48" s="37"/>
      <c r="F48" s="37"/>
      <c r="G48" s="37"/>
      <c r="H48" s="43"/>
    </row>
    <row r="49" s="2" customFormat="1" ht="16.8" customHeight="1">
      <c r="A49" s="37"/>
      <c r="B49" s="43"/>
      <c r="C49" s="253" t="s">
        <v>272</v>
      </c>
      <c r="D49" s="253" t="s">
        <v>19</v>
      </c>
      <c r="E49" s="16" t="s">
        <v>114</v>
      </c>
      <c r="F49" s="254">
        <v>12.800000000000001</v>
      </c>
      <c r="G49" s="37"/>
      <c r="H49" s="43"/>
    </row>
    <row r="50" s="2" customFormat="1" ht="16.8" customHeight="1">
      <c r="A50" s="37"/>
      <c r="B50" s="43"/>
      <c r="C50" s="253" t="s">
        <v>345</v>
      </c>
      <c r="D50" s="253" t="s">
        <v>19</v>
      </c>
      <c r="E50" s="16" t="s">
        <v>95</v>
      </c>
      <c r="F50" s="254">
        <v>1.28</v>
      </c>
      <c r="G50" s="37"/>
      <c r="H50" s="43"/>
    </row>
    <row r="51" s="2" customFormat="1" ht="16.8" customHeight="1">
      <c r="A51" s="37"/>
      <c r="B51" s="43"/>
      <c r="C51" s="248" t="s">
        <v>116</v>
      </c>
      <c r="D51" s="249" t="s">
        <v>117</v>
      </c>
      <c r="E51" s="250" t="s">
        <v>95</v>
      </c>
      <c r="F51" s="251">
        <v>28.050000000000001</v>
      </c>
      <c r="G51" s="37"/>
      <c r="H51" s="43"/>
    </row>
    <row r="52" s="2" customFormat="1" ht="16.8" customHeight="1">
      <c r="A52" s="37"/>
      <c r="B52" s="43"/>
      <c r="C52" s="252" t="s">
        <v>520</v>
      </c>
      <c r="D52" s="37"/>
      <c r="E52" s="37"/>
      <c r="F52" s="37"/>
      <c r="G52" s="37"/>
      <c r="H52" s="43"/>
    </row>
    <row r="53" s="2" customFormat="1" ht="16.8" customHeight="1">
      <c r="A53" s="37"/>
      <c r="B53" s="43"/>
      <c r="C53" s="253" t="s">
        <v>168</v>
      </c>
      <c r="D53" s="253" t="s">
        <v>19</v>
      </c>
      <c r="E53" s="16" t="s">
        <v>82</v>
      </c>
      <c r="F53" s="254">
        <v>28.050000000000001</v>
      </c>
      <c r="G53" s="37"/>
      <c r="H53" s="43"/>
    </row>
    <row r="54" s="2" customFormat="1" ht="16.8" customHeight="1">
      <c r="A54" s="37"/>
      <c r="B54" s="43"/>
      <c r="C54" s="253" t="s">
        <v>324</v>
      </c>
      <c r="D54" s="253" t="s">
        <v>19</v>
      </c>
      <c r="E54" s="16" t="s">
        <v>82</v>
      </c>
      <c r="F54" s="254">
        <v>28.050000000000001</v>
      </c>
      <c r="G54" s="37"/>
      <c r="H54" s="43"/>
    </row>
    <row r="55" s="2" customFormat="1" ht="16.8" customHeight="1">
      <c r="A55" s="37"/>
      <c r="B55" s="43"/>
      <c r="C55" s="253" t="s">
        <v>329</v>
      </c>
      <c r="D55" s="253" t="s">
        <v>19</v>
      </c>
      <c r="E55" s="16" t="s">
        <v>82</v>
      </c>
      <c r="F55" s="254">
        <v>28.050000000000001</v>
      </c>
      <c r="G55" s="37"/>
      <c r="H55" s="43"/>
    </row>
    <row r="56" s="2" customFormat="1" ht="16.8" customHeight="1">
      <c r="A56" s="37"/>
      <c r="B56" s="43"/>
      <c r="C56" s="248" t="s">
        <v>119</v>
      </c>
      <c r="D56" s="249" t="s">
        <v>120</v>
      </c>
      <c r="E56" s="250" t="s">
        <v>95</v>
      </c>
      <c r="F56" s="251">
        <v>33.847000000000001</v>
      </c>
      <c r="G56" s="37"/>
      <c r="H56" s="43"/>
    </row>
    <row r="57" s="2" customFormat="1" ht="16.8" customHeight="1">
      <c r="A57" s="37"/>
      <c r="B57" s="43"/>
      <c r="C57" s="252" t="s">
        <v>520</v>
      </c>
      <c r="D57" s="37"/>
      <c r="E57" s="37"/>
      <c r="F57" s="37"/>
      <c r="G57" s="37"/>
      <c r="H57" s="43"/>
    </row>
    <row r="58" s="2" customFormat="1" ht="16.8" customHeight="1">
      <c r="A58" s="37"/>
      <c r="B58" s="43"/>
      <c r="C58" s="253" t="s">
        <v>216</v>
      </c>
      <c r="D58" s="253" t="s">
        <v>19</v>
      </c>
      <c r="E58" s="16" t="s">
        <v>95</v>
      </c>
      <c r="F58" s="254">
        <v>51.866999999999997</v>
      </c>
      <c r="G58" s="37"/>
      <c r="H58" s="43"/>
    </row>
    <row r="59" s="2" customFormat="1" ht="16.8" customHeight="1">
      <c r="A59" s="37"/>
      <c r="B59" s="43"/>
      <c r="C59" s="253" t="s">
        <v>222</v>
      </c>
      <c r="D59" s="253" t="s">
        <v>19</v>
      </c>
      <c r="E59" s="16" t="s">
        <v>95</v>
      </c>
      <c r="F59" s="254">
        <v>985.47299999999996</v>
      </c>
      <c r="G59" s="37"/>
      <c r="H59" s="43"/>
    </row>
    <row r="60" s="2" customFormat="1" ht="16.8" customHeight="1">
      <c r="A60" s="37"/>
      <c r="B60" s="43"/>
      <c r="C60" s="253" t="s">
        <v>228</v>
      </c>
      <c r="D60" s="253" t="s">
        <v>19</v>
      </c>
      <c r="E60" s="16" t="s">
        <v>187</v>
      </c>
      <c r="F60" s="254">
        <v>60.924999999999997</v>
      </c>
      <c r="G60" s="37"/>
      <c r="H60" s="43"/>
    </row>
    <row r="61" s="2" customFormat="1" ht="16.8" customHeight="1">
      <c r="A61" s="37"/>
      <c r="B61" s="43"/>
      <c r="C61" s="253" t="s">
        <v>238</v>
      </c>
      <c r="D61" s="253" t="s">
        <v>19</v>
      </c>
      <c r="E61" s="16" t="s">
        <v>95</v>
      </c>
      <c r="F61" s="254">
        <v>33.847000000000001</v>
      </c>
      <c r="G61" s="37"/>
      <c r="H61" s="43"/>
    </row>
    <row r="62" s="2" customFormat="1" ht="16.8" customHeight="1">
      <c r="A62" s="37"/>
      <c r="B62" s="43"/>
      <c r="C62" s="248" t="s">
        <v>122</v>
      </c>
      <c r="D62" s="249" t="s">
        <v>123</v>
      </c>
      <c r="E62" s="250" t="s">
        <v>95</v>
      </c>
      <c r="F62" s="251">
        <v>25.710000000000001</v>
      </c>
      <c r="G62" s="37"/>
      <c r="H62" s="43"/>
    </row>
    <row r="63" s="2" customFormat="1" ht="16.8" customHeight="1">
      <c r="A63" s="37"/>
      <c r="B63" s="43"/>
      <c r="C63" s="252" t="s">
        <v>520</v>
      </c>
      <c r="D63" s="37"/>
      <c r="E63" s="37"/>
      <c r="F63" s="37"/>
      <c r="G63" s="37"/>
      <c r="H63" s="43"/>
    </row>
    <row r="64" s="2" customFormat="1" ht="16.8" customHeight="1">
      <c r="A64" s="37"/>
      <c r="B64" s="43"/>
      <c r="C64" s="253" t="s">
        <v>202</v>
      </c>
      <c r="D64" s="253" t="s">
        <v>19</v>
      </c>
      <c r="E64" s="16" t="s">
        <v>95</v>
      </c>
      <c r="F64" s="254">
        <v>25.710000000000001</v>
      </c>
      <c r="G64" s="37"/>
      <c r="H64" s="43"/>
    </row>
    <row r="65" s="2" customFormat="1" ht="16.8" customHeight="1">
      <c r="A65" s="37"/>
      <c r="B65" s="43"/>
      <c r="C65" s="248" t="s">
        <v>125</v>
      </c>
      <c r="D65" s="249" t="s">
        <v>126</v>
      </c>
      <c r="E65" s="250" t="s">
        <v>95</v>
      </c>
      <c r="F65" s="251">
        <v>11.041</v>
      </c>
      <c r="G65" s="37"/>
      <c r="H65" s="43"/>
    </row>
    <row r="66" s="2" customFormat="1" ht="16.8" customHeight="1">
      <c r="A66" s="37"/>
      <c r="B66" s="43"/>
      <c r="C66" s="252" t="s">
        <v>520</v>
      </c>
      <c r="D66" s="37"/>
      <c r="E66" s="37"/>
      <c r="F66" s="37"/>
      <c r="G66" s="37"/>
      <c r="H66" s="43"/>
    </row>
    <row r="67" s="2" customFormat="1" ht="16.8" customHeight="1">
      <c r="A67" s="37"/>
      <c r="B67" s="43"/>
      <c r="C67" s="253" t="s">
        <v>197</v>
      </c>
      <c r="D67" s="253" t="s">
        <v>19</v>
      </c>
      <c r="E67" s="16" t="s">
        <v>95</v>
      </c>
      <c r="F67" s="254">
        <v>11.041</v>
      </c>
      <c r="G67" s="37"/>
      <c r="H67" s="43"/>
    </row>
    <row r="68" s="2" customFormat="1" ht="16.8" customHeight="1">
      <c r="A68" s="37"/>
      <c r="B68" s="43"/>
      <c r="C68" s="248" t="s">
        <v>128</v>
      </c>
      <c r="D68" s="249" t="s">
        <v>129</v>
      </c>
      <c r="E68" s="250" t="s">
        <v>95</v>
      </c>
      <c r="F68" s="251">
        <v>30.925000000000001</v>
      </c>
      <c r="G68" s="37"/>
      <c r="H68" s="43"/>
    </row>
    <row r="69" s="2" customFormat="1" ht="16.8" customHeight="1">
      <c r="A69" s="37"/>
      <c r="B69" s="43"/>
      <c r="C69" s="252" t="s">
        <v>520</v>
      </c>
      <c r="D69" s="37"/>
      <c r="E69" s="37"/>
      <c r="F69" s="37"/>
      <c r="G69" s="37"/>
      <c r="H69" s="43"/>
    </row>
    <row r="70" s="2" customFormat="1" ht="16.8" customHeight="1">
      <c r="A70" s="37"/>
      <c r="B70" s="43"/>
      <c r="C70" s="253" t="s">
        <v>241</v>
      </c>
      <c r="D70" s="253" t="s">
        <v>19</v>
      </c>
      <c r="E70" s="16" t="s">
        <v>95</v>
      </c>
      <c r="F70" s="254">
        <v>30.925000000000001</v>
      </c>
      <c r="G70" s="37"/>
      <c r="H70" s="43"/>
    </row>
    <row r="71" s="2" customFormat="1" ht="7.44" customHeight="1">
      <c r="A71" s="37"/>
      <c r="B71" s="150"/>
      <c r="C71" s="151"/>
      <c r="D71" s="151"/>
      <c r="E71" s="151"/>
      <c r="F71" s="151"/>
      <c r="G71" s="151"/>
      <c r="H71" s="43"/>
    </row>
    <row r="72" s="2" customFormat="1">
      <c r="A72" s="37"/>
      <c r="B72" s="37"/>
      <c r="C72" s="37"/>
      <c r="D72" s="37"/>
      <c r="E72" s="37"/>
      <c r="F72" s="37"/>
      <c r="G72" s="37"/>
      <c r="H72" s="37"/>
    </row>
  </sheetData>
  <sheetProtection sheet="1" formatColumns="0" formatRows="0" objects="1" scenarios="1" spinCount="100000" saltValue="I4OaVoD9n2DB1DFtW9rzPU0mhCsO54/fIDbmEYlaBph7TQ5gLe20XOnbLIgs3+LdKqIySWGZMR4Rb2oM9BiEtw==" hashValue="e4d11XqF2E3kWVs9b6miY3UzTumpSpqiGFUT0sh+hnQKiKAqhK5WtyLvYOtdbUYG3SK1l8BNAC7qxuANmTT9oA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5" customWidth="1"/>
    <col min="2" max="2" width="1.667969" style="255" customWidth="1"/>
    <col min="3" max="4" width="5" style="255" customWidth="1"/>
    <col min="5" max="5" width="11.66016" style="255" customWidth="1"/>
    <col min="6" max="6" width="9.160156" style="255" customWidth="1"/>
    <col min="7" max="7" width="5" style="255" customWidth="1"/>
    <col min="8" max="8" width="77.83203" style="255" customWidth="1"/>
    <col min="9" max="10" width="20" style="255" customWidth="1"/>
    <col min="11" max="11" width="1.667969" style="255" customWidth="1"/>
  </cols>
  <sheetData>
    <row r="1" s="1" customFormat="1" ht="37.5" customHeight="1"/>
    <row r="2" s="1" customFormat="1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="14" customFormat="1" ht="45" customHeight="1">
      <c r="B3" s="259"/>
      <c r="C3" s="260" t="s">
        <v>521</v>
      </c>
      <c r="D3" s="260"/>
      <c r="E3" s="260"/>
      <c r="F3" s="260"/>
      <c r="G3" s="260"/>
      <c r="H3" s="260"/>
      <c r="I3" s="260"/>
      <c r="J3" s="260"/>
      <c r="K3" s="261"/>
    </row>
    <row r="4" s="1" customFormat="1" ht="25.5" customHeight="1">
      <c r="B4" s="262"/>
      <c r="C4" s="263" t="s">
        <v>522</v>
      </c>
      <c r="D4" s="263"/>
      <c r="E4" s="263"/>
      <c r="F4" s="263"/>
      <c r="G4" s="263"/>
      <c r="H4" s="263"/>
      <c r="I4" s="263"/>
      <c r="J4" s="263"/>
      <c r="K4" s="264"/>
    </row>
    <row r="5" s="1" customFormat="1" ht="5.25" customHeight="1">
      <c r="B5" s="262"/>
      <c r="C5" s="265"/>
      <c r="D5" s="265"/>
      <c r="E5" s="265"/>
      <c r="F5" s="265"/>
      <c r="G5" s="265"/>
      <c r="H5" s="265"/>
      <c r="I5" s="265"/>
      <c r="J5" s="265"/>
      <c r="K5" s="264"/>
    </row>
    <row r="6" s="1" customFormat="1" ht="15" customHeight="1">
      <c r="B6" s="262"/>
      <c r="C6" s="266" t="s">
        <v>523</v>
      </c>
      <c r="D6" s="266"/>
      <c r="E6" s="266"/>
      <c r="F6" s="266"/>
      <c r="G6" s="266"/>
      <c r="H6" s="266"/>
      <c r="I6" s="266"/>
      <c r="J6" s="266"/>
      <c r="K6" s="264"/>
    </row>
    <row r="7" s="1" customFormat="1" ht="15" customHeight="1">
      <c r="B7" s="267"/>
      <c r="C7" s="266" t="s">
        <v>524</v>
      </c>
      <c r="D7" s="266"/>
      <c r="E7" s="266"/>
      <c r="F7" s="266"/>
      <c r="G7" s="266"/>
      <c r="H7" s="266"/>
      <c r="I7" s="266"/>
      <c r="J7" s="266"/>
      <c r="K7" s="264"/>
    </row>
    <row r="8" s="1" customFormat="1" ht="12.75" customHeight="1">
      <c r="B8" s="267"/>
      <c r="C8" s="266"/>
      <c r="D8" s="266"/>
      <c r="E8" s="266"/>
      <c r="F8" s="266"/>
      <c r="G8" s="266"/>
      <c r="H8" s="266"/>
      <c r="I8" s="266"/>
      <c r="J8" s="266"/>
      <c r="K8" s="264"/>
    </row>
    <row r="9" s="1" customFormat="1" ht="15" customHeight="1">
      <c r="B9" s="267"/>
      <c r="C9" s="266" t="s">
        <v>525</v>
      </c>
      <c r="D9" s="266"/>
      <c r="E9" s="266"/>
      <c r="F9" s="266"/>
      <c r="G9" s="266"/>
      <c r="H9" s="266"/>
      <c r="I9" s="266"/>
      <c r="J9" s="266"/>
      <c r="K9" s="264"/>
    </row>
    <row r="10" s="1" customFormat="1" ht="15" customHeight="1">
      <c r="B10" s="267"/>
      <c r="C10" s="266"/>
      <c r="D10" s="266" t="s">
        <v>526</v>
      </c>
      <c r="E10" s="266"/>
      <c r="F10" s="266"/>
      <c r="G10" s="266"/>
      <c r="H10" s="266"/>
      <c r="I10" s="266"/>
      <c r="J10" s="266"/>
      <c r="K10" s="264"/>
    </row>
    <row r="11" s="1" customFormat="1" ht="15" customHeight="1">
      <c r="B11" s="267"/>
      <c r="C11" s="268"/>
      <c r="D11" s="266" t="s">
        <v>527</v>
      </c>
      <c r="E11" s="266"/>
      <c r="F11" s="266"/>
      <c r="G11" s="266"/>
      <c r="H11" s="266"/>
      <c r="I11" s="266"/>
      <c r="J11" s="266"/>
      <c r="K11" s="264"/>
    </row>
    <row r="12" s="1" customFormat="1" ht="15" customHeight="1">
      <c r="B12" s="267"/>
      <c r="C12" s="268"/>
      <c r="D12" s="266"/>
      <c r="E12" s="266"/>
      <c r="F12" s="266"/>
      <c r="G12" s="266"/>
      <c r="H12" s="266"/>
      <c r="I12" s="266"/>
      <c r="J12" s="266"/>
      <c r="K12" s="264"/>
    </row>
    <row r="13" s="1" customFormat="1" ht="15" customHeight="1">
      <c r="B13" s="267"/>
      <c r="C13" s="268"/>
      <c r="D13" s="269" t="s">
        <v>528</v>
      </c>
      <c r="E13" s="266"/>
      <c r="F13" s="266"/>
      <c r="G13" s="266"/>
      <c r="H13" s="266"/>
      <c r="I13" s="266"/>
      <c r="J13" s="266"/>
      <c r="K13" s="264"/>
    </row>
    <row r="14" s="1" customFormat="1" ht="12.75" customHeight="1">
      <c r="B14" s="267"/>
      <c r="C14" s="268"/>
      <c r="D14" s="268"/>
      <c r="E14" s="268"/>
      <c r="F14" s="268"/>
      <c r="G14" s="268"/>
      <c r="H14" s="268"/>
      <c r="I14" s="268"/>
      <c r="J14" s="268"/>
      <c r="K14" s="264"/>
    </row>
    <row r="15" s="1" customFormat="1" ht="15" customHeight="1">
      <c r="B15" s="267"/>
      <c r="C15" s="268"/>
      <c r="D15" s="266" t="s">
        <v>529</v>
      </c>
      <c r="E15" s="266"/>
      <c r="F15" s="266"/>
      <c r="G15" s="266"/>
      <c r="H15" s="266"/>
      <c r="I15" s="266"/>
      <c r="J15" s="266"/>
      <c r="K15" s="264"/>
    </row>
    <row r="16" s="1" customFormat="1" ht="15" customHeight="1">
      <c r="B16" s="267"/>
      <c r="C16" s="268"/>
      <c r="D16" s="266" t="s">
        <v>530</v>
      </c>
      <c r="E16" s="266"/>
      <c r="F16" s="266"/>
      <c r="G16" s="266"/>
      <c r="H16" s="266"/>
      <c r="I16" s="266"/>
      <c r="J16" s="266"/>
      <c r="K16" s="264"/>
    </row>
    <row r="17" s="1" customFormat="1" ht="15" customHeight="1">
      <c r="B17" s="267"/>
      <c r="C17" s="268"/>
      <c r="D17" s="266" t="s">
        <v>531</v>
      </c>
      <c r="E17" s="266"/>
      <c r="F17" s="266"/>
      <c r="G17" s="266"/>
      <c r="H17" s="266"/>
      <c r="I17" s="266"/>
      <c r="J17" s="266"/>
      <c r="K17" s="264"/>
    </row>
    <row r="18" s="1" customFormat="1" ht="15" customHeight="1">
      <c r="B18" s="267"/>
      <c r="C18" s="268"/>
      <c r="D18" s="268"/>
      <c r="E18" s="270" t="s">
        <v>77</v>
      </c>
      <c r="F18" s="266" t="s">
        <v>532</v>
      </c>
      <c r="G18" s="266"/>
      <c r="H18" s="266"/>
      <c r="I18" s="266"/>
      <c r="J18" s="266"/>
      <c r="K18" s="264"/>
    </row>
    <row r="19" s="1" customFormat="1" ht="15" customHeight="1">
      <c r="B19" s="267"/>
      <c r="C19" s="268"/>
      <c r="D19" s="268"/>
      <c r="E19" s="270" t="s">
        <v>533</v>
      </c>
      <c r="F19" s="266" t="s">
        <v>534</v>
      </c>
      <c r="G19" s="266"/>
      <c r="H19" s="266"/>
      <c r="I19" s="266"/>
      <c r="J19" s="266"/>
      <c r="K19" s="264"/>
    </row>
    <row r="20" s="1" customFormat="1" ht="15" customHeight="1">
      <c r="B20" s="267"/>
      <c r="C20" s="268"/>
      <c r="D20" s="268"/>
      <c r="E20" s="270" t="s">
        <v>535</v>
      </c>
      <c r="F20" s="266" t="s">
        <v>536</v>
      </c>
      <c r="G20" s="266"/>
      <c r="H20" s="266"/>
      <c r="I20" s="266"/>
      <c r="J20" s="266"/>
      <c r="K20" s="264"/>
    </row>
    <row r="21" s="1" customFormat="1" ht="15" customHeight="1">
      <c r="B21" s="267"/>
      <c r="C21" s="268"/>
      <c r="D21" s="268"/>
      <c r="E21" s="270" t="s">
        <v>537</v>
      </c>
      <c r="F21" s="266" t="s">
        <v>538</v>
      </c>
      <c r="G21" s="266"/>
      <c r="H21" s="266"/>
      <c r="I21" s="266"/>
      <c r="J21" s="266"/>
      <c r="K21" s="264"/>
    </row>
    <row r="22" s="1" customFormat="1" ht="15" customHeight="1">
      <c r="B22" s="267"/>
      <c r="C22" s="268"/>
      <c r="D22" s="268"/>
      <c r="E22" s="270" t="s">
        <v>539</v>
      </c>
      <c r="F22" s="266" t="s">
        <v>540</v>
      </c>
      <c r="G22" s="266"/>
      <c r="H22" s="266"/>
      <c r="I22" s="266"/>
      <c r="J22" s="266"/>
      <c r="K22" s="264"/>
    </row>
    <row r="23" s="1" customFormat="1" ht="15" customHeight="1">
      <c r="B23" s="267"/>
      <c r="C23" s="268"/>
      <c r="D23" s="268"/>
      <c r="E23" s="270" t="s">
        <v>541</v>
      </c>
      <c r="F23" s="266" t="s">
        <v>542</v>
      </c>
      <c r="G23" s="266"/>
      <c r="H23" s="266"/>
      <c r="I23" s="266"/>
      <c r="J23" s="266"/>
      <c r="K23" s="264"/>
    </row>
    <row r="24" s="1" customFormat="1" ht="12.75" customHeight="1">
      <c r="B24" s="267"/>
      <c r="C24" s="268"/>
      <c r="D24" s="268"/>
      <c r="E24" s="268"/>
      <c r="F24" s="268"/>
      <c r="G24" s="268"/>
      <c r="H24" s="268"/>
      <c r="I24" s="268"/>
      <c r="J24" s="268"/>
      <c r="K24" s="264"/>
    </row>
    <row r="25" s="1" customFormat="1" ht="15" customHeight="1">
      <c r="B25" s="267"/>
      <c r="C25" s="266" t="s">
        <v>543</v>
      </c>
      <c r="D25" s="266"/>
      <c r="E25" s="266"/>
      <c r="F25" s="266"/>
      <c r="G25" s="266"/>
      <c r="H25" s="266"/>
      <c r="I25" s="266"/>
      <c r="J25" s="266"/>
      <c r="K25" s="264"/>
    </row>
    <row r="26" s="1" customFormat="1" ht="15" customHeight="1">
      <c r="B26" s="267"/>
      <c r="C26" s="266" t="s">
        <v>544</v>
      </c>
      <c r="D26" s="266"/>
      <c r="E26" s="266"/>
      <c r="F26" s="266"/>
      <c r="G26" s="266"/>
      <c r="H26" s="266"/>
      <c r="I26" s="266"/>
      <c r="J26" s="266"/>
      <c r="K26" s="264"/>
    </row>
    <row r="27" s="1" customFormat="1" ht="15" customHeight="1">
      <c r="B27" s="267"/>
      <c r="C27" s="266"/>
      <c r="D27" s="266" t="s">
        <v>545</v>
      </c>
      <c r="E27" s="266"/>
      <c r="F27" s="266"/>
      <c r="G27" s="266"/>
      <c r="H27" s="266"/>
      <c r="I27" s="266"/>
      <c r="J27" s="266"/>
      <c r="K27" s="264"/>
    </row>
    <row r="28" s="1" customFormat="1" ht="15" customHeight="1">
      <c r="B28" s="267"/>
      <c r="C28" s="268"/>
      <c r="D28" s="266" t="s">
        <v>546</v>
      </c>
      <c r="E28" s="266"/>
      <c r="F28" s="266"/>
      <c r="G28" s="266"/>
      <c r="H28" s="266"/>
      <c r="I28" s="266"/>
      <c r="J28" s="266"/>
      <c r="K28" s="264"/>
    </row>
    <row r="29" s="1" customFormat="1" ht="12.75" customHeight="1">
      <c r="B29" s="267"/>
      <c r="C29" s="268"/>
      <c r="D29" s="268"/>
      <c r="E29" s="268"/>
      <c r="F29" s="268"/>
      <c r="G29" s="268"/>
      <c r="H29" s="268"/>
      <c r="I29" s="268"/>
      <c r="J29" s="268"/>
      <c r="K29" s="264"/>
    </row>
    <row r="30" s="1" customFormat="1" ht="15" customHeight="1">
      <c r="B30" s="267"/>
      <c r="C30" s="268"/>
      <c r="D30" s="266" t="s">
        <v>547</v>
      </c>
      <c r="E30" s="266"/>
      <c r="F30" s="266"/>
      <c r="G30" s="266"/>
      <c r="H30" s="266"/>
      <c r="I30" s="266"/>
      <c r="J30" s="266"/>
      <c r="K30" s="264"/>
    </row>
    <row r="31" s="1" customFormat="1" ht="15" customHeight="1">
      <c r="B31" s="267"/>
      <c r="C31" s="268"/>
      <c r="D31" s="266" t="s">
        <v>548</v>
      </c>
      <c r="E31" s="266"/>
      <c r="F31" s="266"/>
      <c r="G31" s="266"/>
      <c r="H31" s="266"/>
      <c r="I31" s="266"/>
      <c r="J31" s="266"/>
      <c r="K31" s="264"/>
    </row>
    <row r="32" s="1" customFormat="1" ht="12.75" customHeight="1">
      <c r="B32" s="267"/>
      <c r="C32" s="268"/>
      <c r="D32" s="268"/>
      <c r="E32" s="268"/>
      <c r="F32" s="268"/>
      <c r="G32" s="268"/>
      <c r="H32" s="268"/>
      <c r="I32" s="268"/>
      <c r="J32" s="268"/>
      <c r="K32" s="264"/>
    </row>
    <row r="33" s="1" customFormat="1" ht="15" customHeight="1">
      <c r="B33" s="267"/>
      <c r="C33" s="268"/>
      <c r="D33" s="266" t="s">
        <v>549</v>
      </c>
      <c r="E33" s="266"/>
      <c r="F33" s="266"/>
      <c r="G33" s="266"/>
      <c r="H33" s="266"/>
      <c r="I33" s="266"/>
      <c r="J33" s="266"/>
      <c r="K33" s="264"/>
    </row>
    <row r="34" s="1" customFormat="1" ht="15" customHeight="1">
      <c r="B34" s="267"/>
      <c r="C34" s="268"/>
      <c r="D34" s="266" t="s">
        <v>550</v>
      </c>
      <c r="E34" s="266"/>
      <c r="F34" s="266"/>
      <c r="G34" s="266"/>
      <c r="H34" s="266"/>
      <c r="I34" s="266"/>
      <c r="J34" s="266"/>
      <c r="K34" s="264"/>
    </row>
    <row r="35" s="1" customFormat="1" ht="15" customHeight="1">
      <c r="B35" s="267"/>
      <c r="C35" s="268"/>
      <c r="D35" s="266" t="s">
        <v>551</v>
      </c>
      <c r="E35" s="266"/>
      <c r="F35" s="266"/>
      <c r="G35" s="266"/>
      <c r="H35" s="266"/>
      <c r="I35" s="266"/>
      <c r="J35" s="266"/>
      <c r="K35" s="264"/>
    </row>
    <row r="36" s="1" customFormat="1" ht="15" customHeight="1">
      <c r="B36" s="267"/>
      <c r="C36" s="268"/>
      <c r="D36" s="266"/>
      <c r="E36" s="269" t="s">
        <v>151</v>
      </c>
      <c r="F36" s="266"/>
      <c r="G36" s="266" t="s">
        <v>552</v>
      </c>
      <c r="H36" s="266"/>
      <c r="I36" s="266"/>
      <c r="J36" s="266"/>
      <c r="K36" s="264"/>
    </row>
    <row r="37" s="1" customFormat="1" ht="30.75" customHeight="1">
      <c r="B37" s="267"/>
      <c r="C37" s="268"/>
      <c r="D37" s="266"/>
      <c r="E37" s="269" t="s">
        <v>553</v>
      </c>
      <c r="F37" s="266"/>
      <c r="G37" s="266" t="s">
        <v>554</v>
      </c>
      <c r="H37" s="266"/>
      <c r="I37" s="266"/>
      <c r="J37" s="266"/>
      <c r="K37" s="264"/>
    </row>
    <row r="38" s="1" customFormat="1" ht="15" customHeight="1">
      <c r="B38" s="267"/>
      <c r="C38" s="268"/>
      <c r="D38" s="266"/>
      <c r="E38" s="269" t="s">
        <v>54</v>
      </c>
      <c r="F38" s="266"/>
      <c r="G38" s="266" t="s">
        <v>555</v>
      </c>
      <c r="H38" s="266"/>
      <c r="I38" s="266"/>
      <c r="J38" s="266"/>
      <c r="K38" s="264"/>
    </row>
    <row r="39" s="1" customFormat="1" ht="15" customHeight="1">
      <c r="B39" s="267"/>
      <c r="C39" s="268"/>
      <c r="D39" s="266"/>
      <c r="E39" s="269" t="s">
        <v>55</v>
      </c>
      <c r="F39" s="266"/>
      <c r="G39" s="266" t="s">
        <v>556</v>
      </c>
      <c r="H39" s="266"/>
      <c r="I39" s="266"/>
      <c r="J39" s="266"/>
      <c r="K39" s="264"/>
    </row>
    <row r="40" s="1" customFormat="1" ht="15" customHeight="1">
      <c r="B40" s="267"/>
      <c r="C40" s="268"/>
      <c r="D40" s="266"/>
      <c r="E40" s="269" t="s">
        <v>152</v>
      </c>
      <c r="F40" s="266"/>
      <c r="G40" s="266" t="s">
        <v>557</v>
      </c>
      <c r="H40" s="266"/>
      <c r="I40" s="266"/>
      <c r="J40" s="266"/>
      <c r="K40" s="264"/>
    </row>
    <row r="41" s="1" customFormat="1" ht="15" customHeight="1">
      <c r="B41" s="267"/>
      <c r="C41" s="268"/>
      <c r="D41" s="266"/>
      <c r="E41" s="269" t="s">
        <v>153</v>
      </c>
      <c r="F41" s="266"/>
      <c r="G41" s="266" t="s">
        <v>558</v>
      </c>
      <c r="H41" s="266"/>
      <c r="I41" s="266"/>
      <c r="J41" s="266"/>
      <c r="K41" s="264"/>
    </row>
    <row r="42" s="1" customFormat="1" ht="15" customHeight="1">
      <c r="B42" s="267"/>
      <c r="C42" s="268"/>
      <c r="D42" s="266"/>
      <c r="E42" s="269" t="s">
        <v>559</v>
      </c>
      <c r="F42" s="266"/>
      <c r="G42" s="266" t="s">
        <v>560</v>
      </c>
      <c r="H42" s="266"/>
      <c r="I42" s="266"/>
      <c r="J42" s="266"/>
      <c r="K42" s="264"/>
    </row>
    <row r="43" s="1" customFormat="1" ht="15" customHeight="1">
      <c r="B43" s="267"/>
      <c r="C43" s="268"/>
      <c r="D43" s="266"/>
      <c r="E43" s="269"/>
      <c r="F43" s="266"/>
      <c r="G43" s="266" t="s">
        <v>561</v>
      </c>
      <c r="H43" s="266"/>
      <c r="I43" s="266"/>
      <c r="J43" s="266"/>
      <c r="K43" s="264"/>
    </row>
    <row r="44" s="1" customFormat="1" ht="15" customHeight="1">
      <c r="B44" s="267"/>
      <c r="C44" s="268"/>
      <c r="D44" s="266"/>
      <c r="E44" s="269" t="s">
        <v>562</v>
      </c>
      <c r="F44" s="266"/>
      <c r="G44" s="266" t="s">
        <v>563</v>
      </c>
      <c r="H44" s="266"/>
      <c r="I44" s="266"/>
      <c r="J44" s="266"/>
      <c r="K44" s="264"/>
    </row>
    <row r="45" s="1" customFormat="1" ht="15" customHeight="1">
      <c r="B45" s="267"/>
      <c r="C45" s="268"/>
      <c r="D45" s="266"/>
      <c r="E45" s="269" t="s">
        <v>155</v>
      </c>
      <c r="F45" s="266"/>
      <c r="G45" s="266" t="s">
        <v>564</v>
      </c>
      <c r="H45" s="266"/>
      <c r="I45" s="266"/>
      <c r="J45" s="266"/>
      <c r="K45" s="264"/>
    </row>
    <row r="46" s="1" customFormat="1" ht="12.75" customHeight="1">
      <c r="B46" s="267"/>
      <c r="C46" s="268"/>
      <c r="D46" s="266"/>
      <c r="E46" s="266"/>
      <c r="F46" s="266"/>
      <c r="G46" s="266"/>
      <c r="H46" s="266"/>
      <c r="I46" s="266"/>
      <c r="J46" s="266"/>
      <c r="K46" s="264"/>
    </row>
    <row r="47" s="1" customFormat="1" ht="15" customHeight="1">
      <c r="B47" s="267"/>
      <c r="C47" s="268"/>
      <c r="D47" s="266" t="s">
        <v>565</v>
      </c>
      <c r="E47" s="266"/>
      <c r="F47" s="266"/>
      <c r="G47" s="266"/>
      <c r="H47" s="266"/>
      <c r="I47" s="266"/>
      <c r="J47" s="266"/>
      <c r="K47" s="264"/>
    </row>
    <row r="48" s="1" customFormat="1" ht="15" customHeight="1">
      <c r="B48" s="267"/>
      <c r="C48" s="268"/>
      <c r="D48" s="268"/>
      <c r="E48" s="266" t="s">
        <v>566</v>
      </c>
      <c r="F48" s="266"/>
      <c r="G48" s="266"/>
      <c r="H48" s="266"/>
      <c r="I48" s="266"/>
      <c r="J48" s="266"/>
      <c r="K48" s="264"/>
    </row>
    <row r="49" s="1" customFormat="1" ht="15" customHeight="1">
      <c r="B49" s="267"/>
      <c r="C49" s="268"/>
      <c r="D49" s="268"/>
      <c r="E49" s="266" t="s">
        <v>567</v>
      </c>
      <c r="F49" s="266"/>
      <c r="G49" s="266"/>
      <c r="H49" s="266"/>
      <c r="I49" s="266"/>
      <c r="J49" s="266"/>
      <c r="K49" s="264"/>
    </row>
    <row r="50" s="1" customFormat="1" ht="15" customHeight="1">
      <c r="B50" s="267"/>
      <c r="C50" s="268"/>
      <c r="D50" s="268"/>
      <c r="E50" s="266" t="s">
        <v>568</v>
      </c>
      <c r="F50" s="266"/>
      <c r="G50" s="266"/>
      <c r="H50" s="266"/>
      <c r="I50" s="266"/>
      <c r="J50" s="266"/>
      <c r="K50" s="264"/>
    </row>
    <row r="51" s="1" customFormat="1" ht="15" customHeight="1">
      <c r="B51" s="267"/>
      <c r="C51" s="268"/>
      <c r="D51" s="266" t="s">
        <v>569</v>
      </c>
      <c r="E51" s="266"/>
      <c r="F51" s="266"/>
      <c r="G51" s="266"/>
      <c r="H51" s="266"/>
      <c r="I51" s="266"/>
      <c r="J51" s="266"/>
      <c r="K51" s="264"/>
    </row>
    <row r="52" s="1" customFormat="1" ht="25.5" customHeight="1">
      <c r="B52" s="262"/>
      <c r="C52" s="263" t="s">
        <v>570</v>
      </c>
      <c r="D52" s="263"/>
      <c r="E52" s="263"/>
      <c r="F52" s="263"/>
      <c r="G52" s="263"/>
      <c r="H52" s="263"/>
      <c r="I52" s="263"/>
      <c r="J52" s="263"/>
      <c r="K52" s="264"/>
    </row>
    <row r="53" s="1" customFormat="1" ht="5.25" customHeight="1">
      <c r="B53" s="262"/>
      <c r="C53" s="265"/>
      <c r="D53" s="265"/>
      <c r="E53" s="265"/>
      <c r="F53" s="265"/>
      <c r="G53" s="265"/>
      <c r="H53" s="265"/>
      <c r="I53" s="265"/>
      <c r="J53" s="265"/>
      <c r="K53" s="264"/>
    </row>
    <row r="54" s="1" customFormat="1" ht="15" customHeight="1">
      <c r="B54" s="262"/>
      <c r="C54" s="266" t="s">
        <v>571</v>
      </c>
      <c r="D54" s="266"/>
      <c r="E54" s="266"/>
      <c r="F54" s="266"/>
      <c r="G54" s="266"/>
      <c r="H54" s="266"/>
      <c r="I54" s="266"/>
      <c r="J54" s="266"/>
      <c r="K54" s="264"/>
    </row>
    <row r="55" s="1" customFormat="1" ht="15" customHeight="1">
      <c r="B55" s="262"/>
      <c r="C55" s="266" t="s">
        <v>572</v>
      </c>
      <c r="D55" s="266"/>
      <c r="E55" s="266"/>
      <c r="F55" s="266"/>
      <c r="G55" s="266"/>
      <c r="H55" s="266"/>
      <c r="I55" s="266"/>
      <c r="J55" s="266"/>
      <c r="K55" s="264"/>
    </row>
    <row r="56" s="1" customFormat="1" ht="12.75" customHeight="1">
      <c r="B56" s="262"/>
      <c r="C56" s="266"/>
      <c r="D56" s="266"/>
      <c r="E56" s="266"/>
      <c r="F56" s="266"/>
      <c r="G56" s="266"/>
      <c r="H56" s="266"/>
      <c r="I56" s="266"/>
      <c r="J56" s="266"/>
      <c r="K56" s="264"/>
    </row>
    <row r="57" s="1" customFormat="1" ht="15" customHeight="1">
      <c r="B57" s="262"/>
      <c r="C57" s="266" t="s">
        <v>573</v>
      </c>
      <c r="D57" s="266"/>
      <c r="E57" s="266"/>
      <c r="F57" s="266"/>
      <c r="G57" s="266"/>
      <c r="H57" s="266"/>
      <c r="I57" s="266"/>
      <c r="J57" s="266"/>
      <c r="K57" s="264"/>
    </row>
    <row r="58" s="1" customFormat="1" ht="15" customHeight="1">
      <c r="B58" s="262"/>
      <c r="C58" s="268"/>
      <c r="D58" s="266" t="s">
        <v>574</v>
      </c>
      <c r="E58" s="266"/>
      <c r="F58" s="266"/>
      <c r="G58" s="266"/>
      <c r="H58" s="266"/>
      <c r="I58" s="266"/>
      <c r="J58" s="266"/>
      <c r="K58" s="264"/>
    </row>
    <row r="59" s="1" customFormat="1" ht="15" customHeight="1">
      <c r="B59" s="262"/>
      <c r="C59" s="268"/>
      <c r="D59" s="266" t="s">
        <v>575</v>
      </c>
      <c r="E59" s="266"/>
      <c r="F59" s="266"/>
      <c r="G59" s="266"/>
      <c r="H59" s="266"/>
      <c r="I59" s="266"/>
      <c r="J59" s="266"/>
      <c r="K59" s="264"/>
    </row>
    <row r="60" s="1" customFormat="1" ht="15" customHeight="1">
      <c r="B60" s="262"/>
      <c r="C60" s="268"/>
      <c r="D60" s="266" t="s">
        <v>576</v>
      </c>
      <c r="E60" s="266"/>
      <c r="F60" s="266"/>
      <c r="G60" s="266"/>
      <c r="H60" s="266"/>
      <c r="I60" s="266"/>
      <c r="J60" s="266"/>
      <c r="K60" s="264"/>
    </row>
    <row r="61" s="1" customFormat="1" ht="15" customHeight="1">
      <c r="B61" s="262"/>
      <c r="C61" s="268"/>
      <c r="D61" s="266" t="s">
        <v>577</v>
      </c>
      <c r="E61" s="266"/>
      <c r="F61" s="266"/>
      <c r="G61" s="266"/>
      <c r="H61" s="266"/>
      <c r="I61" s="266"/>
      <c r="J61" s="266"/>
      <c r="K61" s="264"/>
    </row>
    <row r="62" s="1" customFormat="1" ht="15" customHeight="1">
      <c r="B62" s="262"/>
      <c r="C62" s="268"/>
      <c r="D62" s="271" t="s">
        <v>578</v>
      </c>
      <c r="E62" s="271"/>
      <c r="F62" s="271"/>
      <c r="G62" s="271"/>
      <c r="H62" s="271"/>
      <c r="I62" s="271"/>
      <c r="J62" s="271"/>
      <c r="K62" s="264"/>
    </row>
    <row r="63" s="1" customFormat="1" ht="15" customHeight="1">
      <c r="B63" s="262"/>
      <c r="C63" s="268"/>
      <c r="D63" s="266" t="s">
        <v>579</v>
      </c>
      <c r="E63" s="266"/>
      <c r="F63" s="266"/>
      <c r="G63" s="266"/>
      <c r="H63" s="266"/>
      <c r="I63" s="266"/>
      <c r="J63" s="266"/>
      <c r="K63" s="264"/>
    </row>
    <row r="64" s="1" customFormat="1" ht="12.75" customHeight="1">
      <c r="B64" s="262"/>
      <c r="C64" s="268"/>
      <c r="D64" s="268"/>
      <c r="E64" s="272"/>
      <c r="F64" s="268"/>
      <c r="G64" s="268"/>
      <c r="H64" s="268"/>
      <c r="I64" s="268"/>
      <c r="J64" s="268"/>
      <c r="K64" s="264"/>
    </row>
    <row r="65" s="1" customFormat="1" ht="15" customHeight="1">
      <c r="B65" s="262"/>
      <c r="C65" s="268"/>
      <c r="D65" s="266" t="s">
        <v>580</v>
      </c>
      <c r="E65" s="266"/>
      <c r="F65" s="266"/>
      <c r="G65" s="266"/>
      <c r="H65" s="266"/>
      <c r="I65" s="266"/>
      <c r="J65" s="266"/>
      <c r="K65" s="264"/>
    </row>
    <row r="66" s="1" customFormat="1" ht="15" customHeight="1">
      <c r="B66" s="262"/>
      <c r="C66" s="268"/>
      <c r="D66" s="271" t="s">
        <v>581</v>
      </c>
      <c r="E66" s="271"/>
      <c r="F66" s="271"/>
      <c r="G66" s="271"/>
      <c r="H66" s="271"/>
      <c r="I66" s="271"/>
      <c r="J66" s="271"/>
      <c r="K66" s="264"/>
    </row>
    <row r="67" s="1" customFormat="1" ht="15" customHeight="1">
      <c r="B67" s="262"/>
      <c r="C67" s="268"/>
      <c r="D67" s="266" t="s">
        <v>582</v>
      </c>
      <c r="E67" s="266"/>
      <c r="F67" s="266"/>
      <c r="G67" s="266"/>
      <c r="H67" s="266"/>
      <c r="I67" s="266"/>
      <c r="J67" s="266"/>
      <c r="K67" s="264"/>
    </row>
    <row r="68" s="1" customFormat="1" ht="15" customHeight="1">
      <c r="B68" s="262"/>
      <c r="C68" s="268"/>
      <c r="D68" s="266" t="s">
        <v>583</v>
      </c>
      <c r="E68" s="266"/>
      <c r="F68" s="266"/>
      <c r="G68" s="266"/>
      <c r="H68" s="266"/>
      <c r="I68" s="266"/>
      <c r="J68" s="266"/>
      <c r="K68" s="264"/>
    </row>
    <row r="69" s="1" customFormat="1" ht="15" customHeight="1">
      <c r="B69" s="262"/>
      <c r="C69" s="268"/>
      <c r="D69" s="266" t="s">
        <v>584</v>
      </c>
      <c r="E69" s="266"/>
      <c r="F69" s="266"/>
      <c r="G69" s="266"/>
      <c r="H69" s="266"/>
      <c r="I69" s="266"/>
      <c r="J69" s="266"/>
      <c r="K69" s="264"/>
    </row>
    <row r="70" s="1" customFormat="1" ht="15" customHeight="1">
      <c r="B70" s="262"/>
      <c r="C70" s="268"/>
      <c r="D70" s="266" t="s">
        <v>585</v>
      </c>
      <c r="E70" s="266"/>
      <c r="F70" s="266"/>
      <c r="G70" s="266"/>
      <c r="H70" s="266"/>
      <c r="I70" s="266"/>
      <c r="J70" s="266"/>
      <c r="K70" s="264"/>
    </row>
    <row r="71" s="1" customFormat="1" ht="12.75" customHeight="1">
      <c r="B71" s="273"/>
      <c r="C71" s="274"/>
      <c r="D71" s="274"/>
      <c r="E71" s="274"/>
      <c r="F71" s="274"/>
      <c r="G71" s="274"/>
      <c r="H71" s="274"/>
      <c r="I71" s="274"/>
      <c r="J71" s="274"/>
      <c r="K71" s="275"/>
    </row>
    <row r="72" s="1" customFormat="1" ht="18.75" customHeight="1">
      <c r="B72" s="276"/>
      <c r="C72" s="276"/>
      <c r="D72" s="276"/>
      <c r="E72" s="276"/>
      <c r="F72" s="276"/>
      <c r="G72" s="276"/>
      <c r="H72" s="276"/>
      <c r="I72" s="276"/>
      <c r="J72" s="276"/>
      <c r="K72" s="277"/>
    </row>
    <row r="73" s="1" customFormat="1" ht="18.75" customHeight="1">
      <c r="B73" s="277"/>
      <c r="C73" s="277"/>
      <c r="D73" s="277"/>
      <c r="E73" s="277"/>
      <c r="F73" s="277"/>
      <c r="G73" s="277"/>
      <c r="H73" s="277"/>
      <c r="I73" s="277"/>
      <c r="J73" s="277"/>
      <c r="K73" s="277"/>
    </row>
    <row r="74" s="1" customFormat="1" ht="7.5" customHeight="1">
      <c r="B74" s="278"/>
      <c r="C74" s="279"/>
      <c r="D74" s="279"/>
      <c r="E74" s="279"/>
      <c r="F74" s="279"/>
      <c r="G74" s="279"/>
      <c r="H74" s="279"/>
      <c r="I74" s="279"/>
      <c r="J74" s="279"/>
      <c r="K74" s="280"/>
    </row>
    <row r="75" s="1" customFormat="1" ht="45" customHeight="1">
      <c r="B75" s="281"/>
      <c r="C75" s="282" t="s">
        <v>586</v>
      </c>
      <c r="D75" s="282"/>
      <c r="E75" s="282"/>
      <c r="F75" s="282"/>
      <c r="G75" s="282"/>
      <c r="H75" s="282"/>
      <c r="I75" s="282"/>
      <c r="J75" s="282"/>
      <c r="K75" s="283"/>
    </row>
    <row r="76" s="1" customFormat="1" ht="17.25" customHeight="1">
      <c r="B76" s="281"/>
      <c r="C76" s="284" t="s">
        <v>587</v>
      </c>
      <c r="D76" s="284"/>
      <c r="E76" s="284"/>
      <c r="F76" s="284" t="s">
        <v>588</v>
      </c>
      <c r="G76" s="285"/>
      <c r="H76" s="284" t="s">
        <v>55</v>
      </c>
      <c r="I76" s="284" t="s">
        <v>58</v>
      </c>
      <c r="J76" s="284" t="s">
        <v>589</v>
      </c>
      <c r="K76" s="283"/>
    </row>
    <row r="77" s="1" customFormat="1" ht="17.25" customHeight="1">
      <c r="B77" s="281"/>
      <c r="C77" s="286" t="s">
        <v>590</v>
      </c>
      <c r="D77" s="286"/>
      <c r="E77" s="286"/>
      <c r="F77" s="287" t="s">
        <v>591</v>
      </c>
      <c r="G77" s="288"/>
      <c r="H77" s="286"/>
      <c r="I77" s="286"/>
      <c r="J77" s="286" t="s">
        <v>592</v>
      </c>
      <c r="K77" s="283"/>
    </row>
    <row r="78" s="1" customFormat="1" ht="5.25" customHeight="1">
      <c r="B78" s="281"/>
      <c r="C78" s="289"/>
      <c r="D78" s="289"/>
      <c r="E78" s="289"/>
      <c r="F78" s="289"/>
      <c r="G78" s="290"/>
      <c r="H78" s="289"/>
      <c r="I78" s="289"/>
      <c r="J78" s="289"/>
      <c r="K78" s="283"/>
    </row>
    <row r="79" s="1" customFormat="1" ht="15" customHeight="1">
      <c r="B79" s="281"/>
      <c r="C79" s="269" t="s">
        <v>54</v>
      </c>
      <c r="D79" s="291"/>
      <c r="E79" s="291"/>
      <c r="F79" s="292" t="s">
        <v>593</v>
      </c>
      <c r="G79" s="293"/>
      <c r="H79" s="269" t="s">
        <v>594</v>
      </c>
      <c r="I79" s="269" t="s">
        <v>595</v>
      </c>
      <c r="J79" s="269">
        <v>20</v>
      </c>
      <c r="K79" s="283"/>
    </row>
    <row r="80" s="1" customFormat="1" ht="15" customHeight="1">
      <c r="B80" s="281"/>
      <c r="C80" s="269" t="s">
        <v>596</v>
      </c>
      <c r="D80" s="269"/>
      <c r="E80" s="269"/>
      <c r="F80" s="292" t="s">
        <v>593</v>
      </c>
      <c r="G80" s="293"/>
      <c r="H80" s="269" t="s">
        <v>597</v>
      </c>
      <c r="I80" s="269" t="s">
        <v>595</v>
      </c>
      <c r="J80" s="269">
        <v>120</v>
      </c>
      <c r="K80" s="283"/>
    </row>
    <row r="81" s="1" customFormat="1" ht="15" customHeight="1">
      <c r="B81" s="294"/>
      <c r="C81" s="269" t="s">
        <v>598</v>
      </c>
      <c r="D81" s="269"/>
      <c r="E81" s="269"/>
      <c r="F81" s="292" t="s">
        <v>599</v>
      </c>
      <c r="G81" s="293"/>
      <c r="H81" s="269" t="s">
        <v>600</v>
      </c>
      <c r="I81" s="269" t="s">
        <v>595</v>
      </c>
      <c r="J81" s="269">
        <v>50</v>
      </c>
      <c r="K81" s="283"/>
    </row>
    <row r="82" s="1" customFormat="1" ht="15" customHeight="1">
      <c r="B82" s="294"/>
      <c r="C82" s="269" t="s">
        <v>601</v>
      </c>
      <c r="D82" s="269"/>
      <c r="E82" s="269"/>
      <c r="F82" s="292" t="s">
        <v>593</v>
      </c>
      <c r="G82" s="293"/>
      <c r="H82" s="269" t="s">
        <v>602</v>
      </c>
      <c r="I82" s="269" t="s">
        <v>603</v>
      </c>
      <c r="J82" s="269"/>
      <c r="K82" s="283"/>
    </row>
    <row r="83" s="1" customFormat="1" ht="15" customHeight="1">
      <c r="B83" s="294"/>
      <c r="C83" s="295" t="s">
        <v>604</v>
      </c>
      <c r="D83" s="295"/>
      <c r="E83" s="295"/>
      <c r="F83" s="296" t="s">
        <v>599</v>
      </c>
      <c r="G83" s="295"/>
      <c r="H83" s="295" t="s">
        <v>605</v>
      </c>
      <c r="I83" s="295" t="s">
        <v>595</v>
      </c>
      <c r="J83" s="295">
        <v>15</v>
      </c>
      <c r="K83" s="283"/>
    </row>
    <row r="84" s="1" customFormat="1" ht="15" customHeight="1">
      <c r="B84" s="294"/>
      <c r="C84" s="295" t="s">
        <v>606</v>
      </c>
      <c r="D84" s="295"/>
      <c r="E84" s="295"/>
      <c r="F84" s="296" t="s">
        <v>599</v>
      </c>
      <c r="G84" s="295"/>
      <c r="H84" s="295" t="s">
        <v>607</v>
      </c>
      <c r="I84" s="295" t="s">
        <v>595</v>
      </c>
      <c r="J84" s="295">
        <v>15</v>
      </c>
      <c r="K84" s="283"/>
    </row>
    <row r="85" s="1" customFormat="1" ht="15" customHeight="1">
      <c r="B85" s="294"/>
      <c r="C85" s="295" t="s">
        <v>608</v>
      </c>
      <c r="D85" s="295"/>
      <c r="E85" s="295"/>
      <c r="F85" s="296" t="s">
        <v>599</v>
      </c>
      <c r="G85" s="295"/>
      <c r="H85" s="295" t="s">
        <v>609</v>
      </c>
      <c r="I85" s="295" t="s">
        <v>595</v>
      </c>
      <c r="J85" s="295">
        <v>20</v>
      </c>
      <c r="K85" s="283"/>
    </row>
    <row r="86" s="1" customFormat="1" ht="15" customHeight="1">
      <c r="B86" s="294"/>
      <c r="C86" s="295" t="s">
        <v>610</v>
      </c>
      <c r="D86" s="295"/>
      <c r="E86" s="295"/>
      <c r="F86" s="296" t="s">
        <v>599</v>
      </c>
      <c r="G86" s="295"/>
      <c r="H86" s="295" t="s">
        <v>611</v>
      </c>
      <c r="I86" s="295" t="s">
        <v>595</v>
      </c>
      <c r="J86" s="295">
        <v>20</v>
      </c>
      <c r="K86" s="283"/>
    </row>
    <row r="87" s="1" customFormat="1" ht="15" customHeight="1">
      <c r="B87" s="294"/>
      <c r="C87" s="269" t="s">
        <v>612</v>
      </c>
      <c r="D87" s="269"/>
      <c r="E87" s="269"/>
      <c r="F87" s="292" t="s">
        <v>599</v>
      </c>
      <c r="G87" s="293"/>
      <c r="H87" s="269" t="s">
        <v>613</v>
      </c>
      <c r="I87" s="269" t="s">
        <v>595</v>
      </c>
      <c r="J87" s="269">
        <v>50</v>
      </c>
      <c r="K87" s="283"/>
    </row>
    <row r="88" s="1" customFormat="1" ht="15" customHeight="1">
      <c r="B88" s="294"/>
      <c r="C88" s="269" t="s">
        <v>614</v>
      </c>
      <c r="D88" s="269"/>
      <c r="E88" s="269"/>
      <c r="F88" s="292" t="s">
        <v>599</v>
      </c>
      <c r="G88" s="293"/>
      <c r="H88" s="269" t="s">
        <v>615</v>
      </c>
      <c r="I88" s="269" t="s">
        <v>595</v>
      </c>
      <c r="J88" s="269">
        <v>20</v>
      </c>
      <c r="K88" s="283"/>
    </row>
    <row r="89" s="1" customFormat="1" ht="15" customHeight="1">
      <c r="B89" s="294"/>
      <c r="C89" s="269" t="s">
        <v>616</v>
      </c>
      <c r="D89" s="269"/>
      <c r="E89" s="269"/>
      <c r="F89" s="292" t="s">
        <v>599</v>
      </c>
      <c r="G89" s="293"/>
      <c r="H89" s="269" t="s">
        <v>617</v>
      </c>
      <c r="I89" s="269" t="s">
        <v>595</v>
      </c>
      <c r="J89" s="269">
        <v>20</v>
      </c>
      <c r="K89" s="283"/>
    </row>
    <row r="90" s="1" customFormat="1" ht="15" customHeight="1">
      <c r="B90" s="294"/>
      <c r="C90" s="269" t="s">
        <v>618</v>
      </c>
      <c r="D90" s="269"/>
      <c r="E90" s="269"/>
      <c r="F90" s="292" t="s">
        <v>599</v>
      </c>
      <c r="G90" s="293"/>
      <c r="H90" s="269" t="s">
        <v>619</v>
      </c>
      <c r="I90" s="269" t="s">
        <v>595</v>
      </c>
      <c r="J90" s="269">
        <v>50</v>
      </c>
      <c r="K90" s="283"/>
    </row>
    <row r="91" s="1" customFormat="1" ht="15" customHeight="1">
      <c r="B91" s="294"/>
      <c r="C91" s="269" t="s">
        <v>620</v>
      </c>
      <c r="D91" s="269"/>
      <c r="E91" s="269"/>
      <c r="F91" s="292" t="s">
        <v>599</v>
      </c>
      <c r="G91" s="293"/>
      <c r="H91" s="269" t="s">
        <v>620</v>
      </c>
      <c r="I91" s="269" t="s">
        <v>595</v>
      </c>
      <c r="J91" s="269">
        <v>50</v>
      </c>
      <c r="K91" s="283"/>
    </row>
    <row r="92" s="1" customFormat="1" ht="15" customHeight="1">
      <c r="B92" s="294"/>
      <c r="C92" s="269" t="s">
        <v>621</v>
      </c>
      <c r="D92" s="269"/>
      <c r="E92" s="269"/>
      <c r="F92" s="292" t="s">
        <v>599</v>
      </c>
      <c r="G92" s="293"/>
      <c r="H92" s="269" t="s">
        <v>622</v>
      </c>
      <c r="I92" s="269" t="s">
        <v>595</v>
      </c>
      <c r="J92" s="269">
        <v>255</v>
      </c>
      <c r="K92" s="283"/>
    </row>
    <row r="93" s="1" customFormat="1" ht="15" customHeight="1">
      <c r="B93" s="294"/>
      <c r="C93" s="269" t="s">
        <v>623</v>
      </c>
      <c r="D93" s="269"/>
      <c r="E93" s="269"/>
      <c r="F93" s="292" t="s">
        <v>593</v>
      </c>
      <c r="G93" s="293"/>
      <c r="H93" s="269" t="s">
        <v>624</v>
      </c>
      <c r="I93" s="269" t="s">
        <v>625</v>
      </c>
      <c r="J93" s="269"/>
      <c r="K93" s="283"/>
    </row>
    <row r="94" s="1" customFormat="1" ht="15" customHeight="1">
      <c r="B94" s="294"/>
      <c r="C94" s="269" t="s">
        <v>626</v>
      </c>
      <c r="D94" s="269"/>
      <c r="E94" s="269"/>
      <c r="F94" s="292" t="s">
        <v>593</v>
      </c>
      <c r="G94" s="293"/>
      <c r="H94" s="269" t="s">
        <v>627</v>
      </c>
      <c r="I94" s="269" t="s">
        <v>628</v>
      </c>
      <c r="J94" s="269"/>
      <c r="K94" s="283"/>
    </row>
    <row r="95" s="1" customFormat="1" ht="15" customHeight="1">
      <c r="B95" s="294"/>
      <c r="C95" s="269" t="s">
        <v>629</v>
      </c>
      <c r="D95" s="269"/>
      <c r="E95" s="269"/>
      <c r="F95" s="292" t="s">
        <v>593</v>
      </c>
      <c r="G95" s="293"/>
      <c r="H95" s="269" t="s">
        <v>629</v>
      </c>
      <c r="I95" s="269" t="s">
        <v>628</v>
      </c>
      <c r="J95" s="269"/>
      <c r="K95" s="283"/>
    </row>
    <row r="96" s="1" customFormat="1" ht="15" customHeight="1">
      <c r="B96" s="294"/>
      <c r="C96" s="269" t="s">
        <v>39</v>
      </c>
      <c r="D96" s="269"/>
      <c r="E96" s="269"/>
      <c r="F96" s="292" t="s">
        <v>593</v>
      </c>
      <c r="G96" s="293"/>
      <c r="H96" s="269" t="s">
        <v>630</v>
      </c>
      <c r="I96" s="269" t="s">
        <v>628</v>
      </c>
      <c r="J96" s="269"/>
      <c r="K96" s="283"/>
    </row>
    <row r="97" s="1" customFormat="1" ht="15" customHeight="1">
      <c r="B97" s="294"/>
      <c r="C97" s="269" t="s">
        <v>49</v>
      </c>
      <c r="D97" s="269"/>
      <c r="E97" s="269"/>
      <c r="F97" s="292" t="s">
        <v>593</v>
      </c>
      <c r="G97" s="293"/>
      <c r="H97" s="269" t="s">
        <v>631</v>
      </c>
      <c r="I97" s="269" t="s">
        <v>628</v>
      </c>
      <c r="J97" s="269"/>
      <c r="K97" s="283"/>
    </row>
    <row r="98" s="1" customFormat="1" ht="15" customHeight="1">
      <c r="B98" s="297"/>
      <c r="C98" s="298"/>
      <c r="D98" s="298"/>
      <c r="E98" s="298"/>
      <c r="F98" s="298"/>
      <c r="G98" s="298"/>
      <c r="H98" s="298"/>
      <c r="I98" s="298"/>
      <c r="J98" s="298"/>
      <c r="K98" s="299"/>
    </row>
    <row r="99" s="1" customFormat="1" ht="18.75" customHeight="1">
      <c r="B99" s="300"/>
      <c r="C99" s="301"/>
      <c r="D99" s="301"/>
      <c r="E99" s="301"/>
      <c r="F99" s="301"/>
      <c r="G99" s="301"/>
      <c r="H99" s="301"/>
      <c r="I99" s="301"/>
      <c r="J99" s="301"/>
      <c r="K99" s="300"/>
    </row>
    <row r="100" s="1" customFormat="1" ht="18.75" customHeight="1">
      <c r="B100" s="277"/>
      <c r="C100" s="277"/>
      <c r="D100" s="277"/>
      <c r="E100" s="277"/>
      <c r="F100" s="277"/>
      <c r="G100" s="277"/>
      <c r="H100" s="277"/>
      <c r="I100" s="277"/>
      <c r="J100" s="277"/>
      <c r="K100" s="277"/>
    </row>
    <row r="101" s="1" customFormat="1" ht="7.5" customHeight="1">
      <c r="B101" s="278"/>
      <c r="C101" s="279"/>
      <c r="D101" s="279"/>
      <c r="E101" s="279"/>
      <c r="F101" s="279"/>
      <c r="G101" s="279"/>
      <c r="H101" s="279"/>
      <c r="I101" s="279"/>
      <c r="J101" s="279"/>
      <c r="K101" s="280"/>
    </row>
    <row r="102" s="1" customFormat="1" ht="45" customHeight="1">
      <c r="B102" s="281"/>
      <c r="C102" s="282" t="s">
        <v>632</v>
      </c>
      <c r="D102" s="282"/>
      <c r="E102" s="282"/>
      <c r="F102" s="282"/>
      <c r="G102" s="282"/>
      <c r="H102" s="282"/>
      <c r="I102" s="282"/>
      <c r="J102" s="282"/>
      <c r="K102" s="283"/>
    </row>
    <row r="103" s="1" customFormat="1" ht="17.25" customHeight="1">
      <c r="B103" s="281"/>
      <c r="C103" s="284" t="s">
        <v>587</v>
      </c>
      <c r="D103" s="284"/>
      <c r="E103" s="284"/>
      <c r="F103" s="284" t="s">
        <v>588</v>
      </c>
      <c r="G103" s="285"/>
      <c r="H103" s="284" t="s">
        <v>55</v>
      </c>
      <c r="I103" s="284" t="s">
        <v>58</v>
      </c>
      <c r="J103" s="284" t="s">
        <v>589</v>
      </c>
      <c r="K103" s="283"/>
    </row>
    <row r="104" s="1" customFormat="1" ht="17.25" customHeight="1">
      <c r="B104" s="281"/>
      <c r="C104" s="286" t="s">
        <v>590</v>
      </c>
      <c r="D104" s="286"/>
      <c r="E104" s="286"/>
      <c r="F104" s="287" t="s">
        <v>591</v>
      </c>
      <c r="G104" s="288"/>
      <c r="H104" s="286"/>
      <c r="I104" s="286"/>
      <c r="J104" s="286" t="s">
        <v>592</v>
      </c>
      <c r="K104" s="283"/>
    </row>
    <row r="105" s="1" customFormat="1" ht="5.25" customHeight="1">
      <c r="B105" s="281"/>
      <c r="C105" s="284"/>
      <c r="D105" s="284"/>
      <c r="E105" s="284"/>
      <c r="F105" s="284"/>
      <c r="G105" s="302"/>
      <c r="H105" s="284"/>
      <c r="I105" s="284"/>
      <c r="J105" s="284"/>
      <c r="K105" s="283"/>
    </row>
    <row r="106" s="1" customFormat="1" ht="15" customHeight="1">
      <c r="B106" s="281"/>
      <c r="C106" s="269" t="s">
        <v>54</v>
      </c>
      <c r="D106" s="291"/>
      <c r="E106" s="291"/>
      <c r="F106" s="292" t="s">
        <v>593</v>
      </c>
      <c r="G106" s="269"/>
      <c r="H106" s="269" t="s">
        <v>633</v>
      </c>
      <c r="I106" s="269" t="s">
        <v>595</v>
      </c>
      <c r="J106" s="269">
        <v>20</v>
      </c>
      <c r="K106" s="283"/>
    </row>
    <row r="107" s="1" customFormat="1" ht="15" customHeight="1">
      <c r="B107" s="281"/>
      <c r="C107" s="269" t="s">
        <v>596</v>
      </c>
      <c r="D107" s="269"/>
      <c r="E107" s="269"/>
      <c r="F107" s="292" t="s">
        <v>593</v>
      </c>
      <c r="G107" s="269"/>
      <c r="H107" s="269" t="s">
        <v>633</v>
      </c>
      <c r="I107" s="269" t="s">
        <v>595</v>
      </c>
      <c r="J107" s="269">
        <v>120</v>
      </c>
      <c r="K107" s="283"/>
    </row>
    <row r="108" s="1" customFormat="1" ht="15" customHeight="1">
      <c r="B108" s="294"/>
      <c r="C108" s="269" t="s">
        <v>598</v>
      </c>
      <c r="D108" s="269"/>
      <c r="E108" s="269"/>
      <c r="F108" s="292" t="s">
        <v>599</v>
      </c>
      <c r="G108" s="269"/>
      <c r="H108" s="269" t="s">
        <v>633</v>
      </c>
      <c r="I108" s="269" t="s">
        <v>595</v>
      </c>
      <c r="J108" s="269">
        <v>50</v>
      </c>
      <c r="K108" s="283"/>
    </row>
    <row r="109" s="1" customFormat="1" ht="15" customHeight="1">
      <c r="B109" s="294"/>
      <c r="C109" s="269" t="s">
        <v>601</v>
      </c>
      <c r="D109" s="269"/>
      <c r="E109" s="269"/>
      <c r="F109" s="292" t="s">
        <v>593</v>
      </c>
      <c r="G109" s="269"/>
      <c r="H109" s="269" t="s">
        <v>633</v>
      </c>
      <c r="I109" s="269" t="s">
        <v>603</v>
      </c>
      <c r="J109" s="269"/>
      <c r="K109" s="283"/>
    </row>
    <row r="110" s="1" customFormat="1" ht="15" customHeight="1">
      <c r="B110" s="294"/>
      <c r="C110" s="269" t="s">
        <v>612</v>
      </c>
      <c r="D110" s="269"/>
      <c r="E110" s="269"/>
      <c r="F110" s="292" t="s">
        <v>599</v>
      </c>
      <c r="G110" s="269"/>
      <c r="H110" s="269" t="s">
        <v>633</v>
      </c>
      <c r="I110" s="269" t="s">
        <v>595</v>
      </c>
      <c r="J110" s="269">
        <v>50</v>
      </c>
      <c r="K110" s="283"/>
    </row>
    <row r="111" s="1" customFormat="1" ht="15" customHeight="1">
      <c r="B111" s="294"/>
      <c r="C111" s="269" t="s">
        <v>620</v>
      </c>
      <c r="D111" s="269"/>
      <c r="E111" s="269"/>
      <c r="F111" s="292" t="s">
        <v>599</v>
      </c>
      <c r="G111" s="269"/>
      <c r="H111" s="269" t="s">
        <v>633</v>
      </c>
      <c r="I111" s="269" t="s">
        <v>595</v>
      </c>
      <c r="J111" s="269">
        <v>50</v>
      </c>
      <c r="K111" s="283"/>
    </row>
    <row r="112" s="1" customFormat="1" ht="15" customHeight="1">
      <c r="B112" s="294"/>
      <c r="C112" s="269" t="s">
        <v>618</v>
      </c>
      <c r="D112" s="269"/>
      <c r="E112" s="269"/>
      <c r="F112" s="292" t="s">
        <v>599</v>
      </c>
      <c r="G112" s="269"/>
      <c r="H112" s="269" t="s">
        <v>633</v>
      </c>
      <c r="I112" s="269" t="s">
        <v>595</v>
      </c>
      <c r="J112" s="269">
        <v>50</v>
      </c>
      <c r="K112" s="283"/>
    </row>
    <row r="113" s="1" customFormat="1" ht="15" customHeight="1">
      <c r="B113" s="294"/>
      <c r="C113" s="269" t="s">
        <v>54</v>
      </c>
      <c r="D113" s="269"/>
      <c r="E113" s="269"/>
      <c r="F113" s="292" t="s">
        <v>593</v>
      </c>
      <c r="G113" s="269"/>
      <c r="H113" s="269" t="s">
        <v>634</v>
      </c>
      <c r="I113" s="269" t="s">
        <v>595</v>
      </c>
      <c r="J113" s="269">
        <v>20</v>
      </c>
      <c r="K113" s="283"/>
    </row>
    <row r="114" s="1" customFormat="1" ht="15" customHeight="1">
      <c r="B114" s="294"/>
      <c r="C114" s="269" t="s">
        <v>635</v>
      </c>
      <c r="D114" s="269"/>
      <c r="E114" s="269"/>
      <c r="F114" s="292" t="s">
        <v>593</v>
      </c>
      <c r="G114" s="269"/>
      <c r="H114" s="269" t="s">
        <v>636</v>
      </c>
      <c r="I114" s="269" t="s">
        <v>595</v>
      </c>
      <c r="J114" s="269">
        <v>120</v>
      </c>
      <c r="K114" s="283"/>
    </row>
    <row r="115" s="1" customFormat="1" ht="15" customHeight="1">
      <c r="B115" s="294"/>
      <c r="C115" s="269" t="s">
        <v>39</v>
      </c>
      <c r="D115" s="269"/>
      <c r="E115" s="269"/>
      <c r="F115" s="292" t="s">
        <v>593</v>
      </c>
      <c r="G115" s="269"/>
      <c r="H115" s="269" t="s">
        <v>637</v>
      </c>
      <c r="I115" s="269" t="s">
        <v>628</v>
      </c>
      <c r="J115" s="269"/>
      <c r="K115" s="283"/>
    </row>
    <row r="116" s="1" customFormat="1" ht="15" customHeight="1">
      <c r="B116" s="294"/>
      <c r="C116" s="269" t="s">
        <v>49</v>
      </c>
      <c r="D116" s="269"/>
      <c r="E116" s="269"/>
      <c r="F116" s="292" t="s">
        <v>593</v>
      </c>
      <c r="G116" s="269"/>
      <c r="H116" s="269" t="s">
        <v>638</v>
      </c>
      <c r="I116" s="269" t="s">
        <v>628</v>
      </c>
      <c r="J116" s="269"/>
      <c r="K116" s="283"/>
    </row>
    <row r="117" s="1" customFormat="1" ht="15" customHeight="1">
      <c r="B117" s="294"/>
      <c r="C117" s="269" t="s">
        <v>58</v>
      </c>
      <c r="D117" s="269"/>
      <c r="E117" s="269"/>
      <c r="F117" s="292" t="s">
        <v>593</v>
      </c>
      <c r="G117" s="269"/>
      <c r="H117" s="269" t="s">
        <v>639</v>
      </c>
      <c r="I117" s="269" t="s">
        <v>640</v>
      </c>
      <c r="J117" s="269"/>
      <c r="K117" s="283"/>
    </row>
    <row r="118" s="1" customFormat="1" ht="15" customHeight="1">
      <c r="B118" s="297"/>
      <c r="C118" s="303"/>
      <c r="D118" s="303"/>
      <c r="E118" s="303"/>
      <c r="F118" s="303"/>
      <c r="G118" s="303"/>
      <c r="H118" s="303"/>
      <c r="I118" s="303"/>
      <c r="J118" s="303"/>
      <c r="K118" s="299"/>
    </row>
    <row r="119" s="1" customFormat="1" ht="18.75" customHeight="1">
      <c r="B119" s="304"/>
      <c r="C119" s="305"/>
      <c r="D119" s="305"/>
      <c r="E119" s="305"/>
      <c r="F119" s="306"/>
      <c r="G119" s="305"/>
      <c r="H119" s="305"/>
      <c r="I119" s="305"/>
      <c r="J119" s="305"/>
      <c r="K119" s="304"/>
    </row>
    <row r="120" s="1" customFormat="1" ht="18.75" customHeight="1">
      <c r="B120" s="277"/>
      <c r="C120" s="277"/>
      <c r="D120" s="277"/>
      <c r="E120" s="277"/>
      <c r="F120" s="277"/>
      <c r="G120" s="277"/>
      <c r="H120" s="277"/>
      <c r="I120" s="277"/>
      <c r="J120" s="277"/>
      <c r="K120" s="277"/>
    </row>
    <row r="121" s="1" customFormat="1" ht="7.5" customHeight="1">
      <c r="B121" s="307"/>
      <c r="C121" s="308"/>
      <c r="D121" s="308"/>
      <c r="E121" s="308"/>
      <c r="F121" s="308"/>
      <c r="G121" s="308"/>
      <c r="H121" s="308"/>
      <c r="I121" s="308"/>
      <c r="J121" s="308"/>
      <c r="K121" s="309"/>
    </row>
    <row r="122" s="1" customFormat="1" ht="45" customHeight="1">
      <c r="B122" s="310"/>
      <c r="C122" s="260" t="s">
        <v>641</v>
      </c>
      <c r="D122" s="260"/>
      <c r="E122" s="260"/>
      <c r="F122" s="260"/>
      <c r="G122" s="260"/>
      <c r="H122" s="260"/>
      <c r="I122" s="260"/>
      <c r="J122" s="260"/>
      <c r="K122" s="311"/>
    </row>
    <row r="123" s="1" customFormat="1" ht="17.25" customHeight="1">
      <c r="B123" s="312"/>
      <c r="C123" s="284" t="s">
        <v>587</v>
      </c>
      <c r="D123" s="284"/>
      <c r="E123" s="284"/>
      <c r="F123" s="284" t="s">
        <v>588</v>
      </c>
      <c r="G123" s="285"/>
      <c r="H123" s="284" t="s">
        <v>55</v>
      </c>
      <c r="I123" s="284" t="s">
        <v>58</v>
      </c>
      <c r="J123" s="284" t="s">
        <v>589</v>
      </c>
      <c r="K123" s="313"/>
    </row>
    <row r="124" s="1" customFormat="1" ht="17.25" customHeight="1">
      <c r="B124" s="312"/>
      <c r="C124" s="286" t="s">
        <v>590</v>
      </c>
      <c r="D124" s="286"/>
      <c r="E124" s="286"/>
      <c r="F124" s="287" t="s">
        <v>591</v>
      </c>
      <c r="G124" s="288"/>
      <c r="H124" s="286"/>
      <c r="I124" s="286"/>
      <c r="J124" s="286" t="s">
        <v>592</v>
      </c>
      <c r="K124" s="313"/>
    </row>
    <row r="125" s="1" customFormat="1" ht="5.25" customHeight="1">
      <c r="B125" s="314"/>
      <c r="C125" s="289"/>
      <c r="D125" s="289"/>
      <c r="E125" s="289"/>
      <c r="F125" s="289"/>
      <c r="G125" s="315"/>
      <c r="H125" s="289"/>
      <c r="I125" s="289"/>
      <c r="J125" s="289"/>
      <c r="K125" s="316"/>
    </row>
    <row r="126" s="1" customFormat="1" ht="15" customHeight="1">
      <c r="B126" s="314"/>
      <c r="C126" s="269" t="s">
        <v>596</v>
      </c>
      <c r="D126" s="291"/>
      <c r="E126" s="291"/>
      <c r="F126" s="292" t="s">
        <v>593</v>
      </c>
      <c r="G126" s="269"/>
      <c r="H126" s="269" t="s">
        <v>633</v>
      </c>
      <c r="I126" s="269" t="s">
        <v>595</v>
      </c>
      <c r="J126" s="269">
        <v>120</v>
      </c>
      <c r="K126" s="317"/>
    </row>
    <row r="127" s="1" customFormat="1" ht="15" customHeight="1">
      <c r="B127" s="314"/>
      <c r="C127" s="269" t="s">
        <v>642</v>
      </c>
      <c r="D127" s="269"/>
      <c r="E127" s="269"/>
      <c r="F127" s="292" t="s">
        <v>593</v>
      </c>
      <c r="G127" s="269"/>
      <c r="H127" s="269" t="s">
        <v>643</v>
      </c>
      <c r="I127" s="269" t="s">
        <v>595</v>
      </c>
      <c r="J127" s="269" t="s">
        <v>644</v>
      </c>
      <c r="K127" s="317"/>
    </row>
    <row r="128" s="1" customFormat="1" ht="15" customHeight="1">
      <c r="B128" s="314"/>
      <c r="C128" s="269" t="s">
        <v>541</v>
      </c>
      <c r="D128" s="269"/>
      <c r="E128" s="269"/>
      <c r="F128" s="292" t="s">
        <v>593</v>
      </c>
      <c r="G128" s="269"/>
      <c r="H128" s="269" t="s">
        <v>645</v>
      </c>
      <c r="I128" s="269" t="s">
        <v>595</v>
      </c>
      <c r="J128" s="269" t="s">
        <v>644</v>
      </c>
      <c r="K128" s="317"/>
    </row>
    <row r="129" s="1" customFormat="1" ht="15" customHeight="1">
      <c r="B129" s="314"/>
      <c r="C129" s="269" t="s">
        <v>604</v>
      </c>
      <c r="D129" s="269"/>
      <c r="E129" s="269"/>
      <c r="F129" s="292" t="s">
        <v>599</v>
      </c>
      <c r="G129" s="269"/>
      <c r="H129" s="269" t="s">
        <v>605</v>
      </c>
      <c r="I129" s="269" t="s">
        <v>595</v>
      </c>
      <c r="J129" s="269">
        <v>15</v>
      </c>
      <c r="K129" s="317"/>
    </row>
    <row r="130" s="1" customFormat="1" ht="15" customHeight="1">
      <c r="B130" s="314"/>
      <c r="C130" s="295" t="s">
        <v>606</v>
      </c>
      <c r="D130" s="295"/>
      <c r="E130" s="295"/>
      <c r="F130" s="296" t="s">
        <v>599</v>
      </c>
      <c r="G130" s="295"/>
      <c r="H130" s="295" t="s">
        <v>607</v>
      </c>
      <c r="I130" s="295" t="s">
        <v>595</v>
      </c>
      <c r="J130" s="295">
        <v>15</v>
      </c>
      <c r="K130" s="317"/>
    </row>
    <row r="131" s="1" customFormat="1" ht="15" customHeight="1">
      <c r="B131" s="314"/>
      <c r="C131" s="295" t="s">
        <v>608</v>
      </c>
      <c r="D131" s="295"/>
      <c r="E131" s="295"/>
      <c r="F131" s="296" t="s">
        <v>599</v>
      </c>
      <c r="G131" s="295"/>
      <c r="H131" s="295" t="s">
        <v>609</v>
      </c>
      <c r="I131" s="295" t="s">
        <v>595</v>
      </c>
      <c r="J131" s="295">
        <v>20</v>
      </c>
      <c r="K131" s="317"/>
    </row>
    <row r="132" s="1" customFormat="1" ht="15" customHeight="1">
      <c r="B132" s="314"/>
      <c r="C132" s="295" t="s">
        <v>610</v>
      </c>
      <c r="D132" s="295"/>
      <c r="E132" s="295"/>
      <c r="F132" s="296" t="s">
        <v>599</v>
      </c>
      <c r="G132" s="295"/>
      <c r="H132" s="295" t="s">
        <v>611</v>
      </c>
      <c r="I132" s="295" t="s">
        <v>595</v>
      </c>
      <c r="J132" s="295">
        <v>20</v>
      </c>
      <c r="K132" s="317"/>
    </row>
    <row r="133" s="1" customFormat="1" ht="15" customHeight="1">
      <c r="B133" s="314"/>
      <c r="C133" s="269" t="s">
        <v>598</v>
      </c>
      <c r="D133" s="269"/>
      <c r="E133" s="269"/>
      <c r="F133" s="292" t="s">
        <v>599</v>
      </c>
      <c r="G133" s="269"/>
      <c r="H133" s="269" t="s">
        <v>633</v>
      </c>
      <c r="I133" s="269" t="s">
        <v>595</v>
      </c>
      <c r="J133" s="269">
        <v>50</v>
      </c>
      <c r="K133" s="317"/>
    </row>
    <row r="134" s="1" customFormat="1" ht="15" customHeight="1">
      <c r="B134" s="314"/>
      <c r="C134" s="269" t="s">
        <v>612</v>
      </c>
      <c r="D134" s="269"/>
      <c r="E134" s="269"/>
      <c r="F134" s="292" t="s">
        <v>599</v>
      </c>
      <c r="G134" s="269"/>
      <c r="H134" s="269" t="s">
        <v>633</v>
      </c>
      <c r="I134" s="269" t="s">
        <v>595</v>
      </c>
      <c r="J134" s="269">
        <v>50</v>
      </c>
      <c r="K134" s="317"/>
    </row>
    <row r="135" s="1" customFormat="1" ht="15" customHeight="1">
      <c r="B135" s="314"/>
      <c r="C135" s="269" t="s">
        <v>618</v>
      </c>
      <c r="D135" s="269"/>
      <c r="E135" s="269"/>
      <c r="F135" s="292" t="s">
        <v>599</v>
      </c>
      <c r="G135" s="269"/>
      <c r="H135" s="269" t="s">
        <v>633</v>
      </c>
      <c r="I135" s="269" t="s">
        <v>595</v>
      </c>
      <c r="J135" s="269">
        <v>50</v>
      </c>
      <c r="K135" s="317"/>
    </row>
    <row r="136" s="1" customFormat="1" ht="15" customHeight="1">
      <c r="B136" s="314"/>
      <c r="C136" s="269" t="s">
        <v>620</v>
      </c>
      <c r="D136" s="269"/>
      <c r="E136" s="269"/>
      <c r="F136" s="292" t="s">
        <v>599</v>
      </c>
      <c r="G136" s="269"/>
      <c r="H136" s="269" t="s">
        <v>633</v>
      </c>
      <c r="I136" s="269" t="s">
        <v>595</v>
      </c>
      <c r="J136" s="269">
        <v>50</v>
      </c>
      <c r="K136" s="317"/>
    </row>
    <row r="137" s="1" customFormat="1" ht="15" customHeight="1">
      <c r="B137" s="314"/>
      <c r="C137" s="269" t="s">
        <v>621</v>
      </c>
      <c r="D137" s="269"/>
      <c r="E137" s="269"/>
      <c r="F137" s="292" t="s">
        <v>599</v>
      </c>
      <c r="G137" s="269"/>
      <c r="H137" s="269" t="s">
        <v>646</v>
      </c>
      <c r="I137" s="269" t="s">
        <v>595</v>
      </c>
      <c r="J137" s="269">
        <v>255</v>
      </c>
      <c r="K137" s="317"/>
    </row>
    <row r="138" s="1" customFormat="1" ht="15" customHeight="1">
      <c r="B138" s="314"/>
      <c r="C138" s="269" t="s">
        <v>623</v>
      </c>
      <c r="D138" s="269"/>
      <c r="E138" s="269"/>
      <c r="F138" s="292" t="s">
        <v>593</v>
      </c>
      <c r="G138" s="269"/>
      <c r="H138" s="269" t="s">
        <v>647</v>
      </c>
      <c r="I138" s="269" t="s">
        <v>625</v>
      </c>
      <c r="J138" s="269"/>
      <c r="K138" s="317"/>
    </row>
    <row r="139" s="1" customFormat="1" ht="15" customHeight="1">
      <c r="B139" s="314"/>
      <c r="C139" s="269" t="s">
        <v>626</v>
      </c>
      <c r="D139" s="269"/>
      <c r="E139" s="269"/>
      <c r="F139" s="292" t="s">
        <v>593</v>
      </c>
      <c r="G139" s="269"/>
      <c r="H139" s="269" t="s">
        <v>648</v>
      </c>
      <c r="I139" s="269" t="s">
        <v>628</v>
      </c>
      <c r="J139" s="269"/>
      <c r="K139" s="317"/>
    </row>
    <row r="140" s="1" customFormat="1" ht="15" customHeight="1">
      <c r="B140" s="314"/>
      <c r="C140" s="269" t="s">
        <v>629</v>
      </c>
      <c r="D140" s="269"/>
      <c r="E140" s="269"/>
      <c r="F140" s="292" t="s">
        <v>593</v>
      </c>
      <c r="G140" s="269"/>
      <c r="H140" s="269" t="s">
        <v>629</v>
      </c>
      <c r="I140" s="269" t="s">
        <v>628</v>
      </c>
      <c r="J140" s="269"/>
      <c r="K140" s="317"/>
    </row>
    <row r="141" s="1" customFormat="1" ht="15" customHeight="1">
      <c r="B141" s="314"/>
      <c r="C141" s="269" t="s">
        <v>39</v>
      </c>
      <c r="D141" s="269"/>
      <c r="E141" s="269"/>
      <c r="F141" s="292" t="s">
        <v>593</v>
      </c>
      <c r="G141" s="269"/>
      <c r="H141" s="269" t="s">
        <v>649</v>
      </c>
      <c r="I141" s="269" t="s">
        <v>628</v>
      </c>
      <c r="J141" s="269"/>
      <c r="K141" s="317"/>
    </row>
    <row r="142" s="1" customFormat="1" ht="15" customHeight="1">
      <c r="B142" s="314"/>
      <c r="C142" s="269" t="s">
        <v>650</v>
      </c>
      <c r="D142" s="269"/>
      <c r="E142" s="269"/>
      <c r="F142" s="292" t="s">
        <v>593</v>
      </c>
      <c r="G142" s="269"/>
      <c r="H142" s="269" t="s">
        <v>651</v>
      </c>
      <c r="I142" s="269" t="s">
        <v>628</v>
      </c>
      <c r="J142" s="269"/>
      <c r="K142" s="317"/>
    </row>
    <row r="143" s="1" customFormat="1" ht="15" customHeight="1">
      <c r="B143" s="318"/>
      <c r="C143" s="319"/>
      <c r="D143" s="319"/>
      <c r="E143" s="319"/>
      <c r="F143" s="319"/>
      <c r="G143" s="319"/>
      <c r="H143" s="319"/>
      <c r="I143" s="319"/>
      <c r="J143" s="319"/>
      <c r="K143" s="320"/>
    </row>
    <row r="144" s="1" customFormat="1" ht="18.75" customHeight="1">
      <c r="B144" s="305"/>
      <c r="C144" s="305"/>
      <c r="D144" s="305"/>
      <c r="E144" s="305"/>
      <c r="F144" s="306"/>
      <c r="G144" s="305"/>
      <c r="H144" s="305"/>
      <c r="I144" s="305"/>
      <c r="J144" s="305"/>
      <c r="K144" s="305"/>
    </row>
    <row r="145" s="1" customFormat="1" ht="18.75" customHeight="1">
      <c r="B145" s="277"/>
      <c r="C145" s="277"/>
      <c r="D145" s="277"/>
      <c r="E145" s="277"/>
      <c r="F145" s="277"/>
      <c r="G145" s="277"/>
      <c r="H145" s="277"/>
      <c r="I145" s="277"/>
      <c r="J145" s="277"/>
      <c r="K145" s="277"/>
    </row>
    <row r="146" s="1" customFormat="1" ht="7.5" customHeight="1">
      <c r="B146" s="278"/>
      <c r="C146" s="279"/>
      <c r="D146" s="279"/>
      <c r="E146" s="279"/>
      <c r="F146" s="279"/>
      <c r="G146" s="279"/>
      <c r="H146" s="279"/>
      <c r="I146" s="279"/>
      <c r="J146" s="279"/>
      <c r="K146" s="280"/>
    </row>
    <row r="147" s="1" customFormat="1" ht="45" customHeight="1">
      <c r="B147" s="281"/>
      <c r="C147" s="282" t="s">
        <v>652</v>
      </c>
      <c r="D147" s="282"/>
      <c r="E147" s="282"/>
      <c r="F147" s="282"/>
      <c r="G147" s="282"/>
      <c r="H147" s="282"/>
      <c r="I147" s="282"/>
      <c r="J147" s="282"/>
      <c r="K147" s="283"/>
    </row>
    <row r="148" s="1" customFormat="1" ht="17.25" customHeight="1">
      <c r="B148" s="281"/>
      <c r="C148" s="284" t="s">
        <v>587</v>
      </c>
      <c r="D148" s="284"/>
      <c r="E148" s="284"/>
      <c r="F148" s="284" t="s">
        <v>588</v>
      </c>
      <c r="G148" s="285"/>
      <c r="H148" s="284" t="s">
        <v>55</v>
      </c>
      <c r="I148" s="284" t="s">
        <v>58</v>
      </c>
      <c r="J148" s="284" t="s">
        <v>589</v>
      </c>
      <c r="K148" s="283"/>
    </row>
    <row r="149" s="1" customFormat="1" ht="17.25" customHeight="1">
      <c r="B149" s="281"/>
      <c r="C149" s="286" t="s">
        <v>590</v>
      </c>
      <c r="D149" s="286"/>
      <c r="E149" s="286"/>
      <c r="F149" s="287" t="s">
        <v>591</v>
      </c>
      <c r="G149" s="288"/>
      <c r="H149" s="286"/>
      <c r="I149" s="286"/>
      <c r="J149" s="286" t="s">
        <v>592</v>
      </c>
      <c r="K149" s="283"/>
    </row>
    <row r="150" s="1" customFormat="1" ht="5.25" customHeight="1">
      <c r="B150" s="294"/>
      <c r="C150" s="289"/>
      <c r="D150" s="289"/>
      <c r="E150" s="289"/>
      <c r="F150" s="289"/>
      <c r="G150" s="290"/>
      <c r="H150" s="289"/>
      <c r="I150" s="289"/>
      <c r="J150" s="289"/>
      <c r="K150" s="317"/>
    </row>
    <row r="151" s="1" customFormat="1" ht="15" customHeight="1">
      <c r="B151" s="294"/>
      <c r="C151" s="321" t="s">
        <v>596</v>
      </c>
      <c r="D151" s="269"/>
      <c r="E151" s="269"/>
      <c r="F151" s="322" t="s">
        <v>593</v>
      </c>
      <c r="G151" s="269"/>
      <c r="H151" s="321" t="s">
        <v>633</v>
      </c>
      <c r="I151" s="321" t="s">
        <v>595</v>
      </c>
      <c r="J151" s="321">
        <v>120</v>
      </c>
      <c r="K151" s="317"/>
    </row>
    <row r="152" s="1" customFormat="1" ht="15" customHeight="1">
      <c r="B152" s="294"/>
      <c r="C152" s="321" t="s">
        <v>642</v>
      </c>
      <c r="D152" s="269"/>
      <c r="E152" s="269"/>
      <c r="F152" s="322" t="s">
        <v>593</v>
      </c>
      <c r="G152" s="269"/>
      <c r="H152" s="321" t="s">
        <v>653</v>
      </c>
      <c r="I152" s="321" t="s">
        <v>595</v>
      </c>
      <c r="J152" s="321" t="s">
        <v>644</v>
      </c>
      <c r="K152" s="317"/>
    </row>
    <row r="153" s="1" customFormat="1" ht="15" customHeight="1">
      <c r="B153" s="294"/>
      <c r="C153" s="321" t="s">
        <v>541</v>
      </c>
      <c r="D153" s="269"/>
      <c r="E153" s="269"/>
      <c r="F153" s="322" t="s">
        <v>593</v>
      </c>
      <c r="G153" s="269"/>
      <c r="H153" s="321" t="s">
        <v>654</v>
      </c>
      <c r="I153" s="321" t="s">
        <v>595</v>
      </c>
      <c r="J153" s="321" t="s">
        <v>644</v>
      </c>
      <c r="K153" s="317"/>
    </row>
    <row r="154" s="1" customFormat="1" ht="15" customHeight="1">
      <c r="B154" s="294"/>
      <c r="C154" s="321" t="s">
        <v>598</v>
      </c>
      <c r="D154" s="269"/>
      <c r="E154" s="269"/>
      <c r="F154" s="322" t="s">
        <v>599</v>
      </c>
      <c r="G154" s="269"/>
      <c r="H154" s="321" t="s">
        <v>633</v>
      </c>
      <c r="I154" s="321" t="s">
        <v>595</v>
      </c>
      <c r="J154" s="321">
        <v>50</v>
      </c>
      <c r="K154" s="317"/>
    </row>
    <row r="155" s="1" customFormat="1" ht="15" customHeight="1">
      <c r="B155" s="294"/>
      <c r="C155" s="321" t="s">
        <v>601</v>
      </c>
      <c r="D155" s="269"/>
      <c r="E155" s="269"/>
      <c r="F155" s="322" t="s">
        <v>593</v>
      </c>
      <c r="G155" s="269"/>
      <c r="H155" s="321" t="s">
        <v>633</v>
      </c>
      <c r="I155" s="321" t="s">
        <v>603</v>
      </c>
      <c r="J155" s="321"/>
      <c r="K155" s="317"/>
    </row>
    <row r="156" s="1" customFormat="1" ht="15" customHeight="1">
      <c r="B156" s="294"/>
      <c r="C156" s="321" t="s">
        <v>612</v>
      </c>
      <c r="D156" s="269"/>
      <c r="E156" s="269"/>
      <c r="F156" s="322" t="s">
        <v>599</v>
      </c>
      <c r="G156" s="269"/>
      <c r="H156" s="321" t="s">
        <v>633</v>
      </c>
      <c r="I156" s="321" t="s">
        <v>595</v>
      </c>
      <c r="J156" s="321">
        <v>50</v>
      </c>
      <c r="K156" s="317"/>
    </row>
    <row r="157" s="1" customFormat="1" ht="15" customHeight="1">
      <c r="B157" s="294"/>
      <c r="C157" s="321" t="s">
        <v>620</v>
      </c>
      <c r="D157" s="269"/>
      <c r="E157" s="269"/>
      <c r="F157" s="322" t="s">
        <v>599</v>
      </c>
      <c r="G157" s="269"/>
      <c r="H157" s="321" t="s">
        <v>633</v>
      </c>
      <c r="I157" s="321" t="s">
        <v>595</v>
      </c>
      <c r="J157" s="321">
        <v>50</v>
      </c>
      <c r="K157" s="317"/>
    </row>
    <row r="158" s="1" customFormat="1" ht="15" customHeight="1">
      <c r="B158" s="294"/>
      <c r="C158" s="321" t="s">
        <v>618</v>
      </c>
      <c r="D158" s="269"/>
      <c r="E158" s="269"/>
      <c r="F158" s="322" t="s">
        <v>599</v>
      </c>
      <c r="G158" s="269"/>
      <c r="H158" s="321" t="s">
        <v>633</v>
      </c>
      <c r="I158" s="321" t="s">
        <v>595</v>
      </c>
      <c r="J158" s="321">
        <v>50</v>
      </c>
      <c r="K158" s="317"/>
    </row>
    <row r="159" s="1" customFormat="1" ht="15" customHeight="1">
      <c r="B159" s="294"/>
      <c r="C159" s="321" t="s">
        <v>132</v>
      </c>
      <c r="D159" s="269"/>
      <c r="E159" s="269"/>
      <c r="F159" s="322" t="s">
        <v>593</v>
      </c>
      <c r="G159" s="269"/>
      <c r="H159" s="321" t="s">
        <v>655</v>
      </c>
      <c r="I159" s="321" t="s">
        <v>595</v>
      </c>
      <c r="J159" s="321" t="s">
        <v>656</v>
      </c>
      <c r="K159" s="317"/>
    </row>
    <row r="160" s="1" customFormat="1" ht="15" customHeight="1">
      <c r="B160" s="294"/>
      <c r="C160" s="321" t="s">
        <v>657</v>
      </c>
      <c r="D160" s="269"/>
      <c r="E160" s="269"/>
      <c r="F160" s="322" t="s">
        <v>593</v>
      </c>
      <c r="G160" s="269"/>
      <c r="H160" s="321" t="s">
        <v>658</v>
      </c>
      <c r="I160" s="321" t="s">
        <v>628</v>
      </c>
      <c r="J160" s="321"/>
      <c r="K160" s="317"/>
    </row>
    <row r="161" s="1" customFormat="1" ht="15" customHeight="1">
      <c r="B161" s="323"/>
      <c r="C161" s="303"/>
      <c r="D161" s="303"/>
      <c r="E161" s="303"/>
      <c r="F161" s="303"/>
      <c r="G161" s="303"/>
      <c r="H161" s="303"/>
      <c r="I161" s="303"/>
      <c r="J161" s="303"/>
      <c r="K161" s="324"/>
    </row>
    <row r="162" s="1" customFormat="1" ht="18.75" customHeight="1">
      <c r="B162" s="305"/>
      <c r="C162" s="315"/>
      <c r="D162" s="315"/>
      <c r="E162" s="315"/>
      <c r="F162" s="325"/>
      <c r="G162" s="315"/>
      <c r="H162" s="315"/>
      <c r="I162" s="315"/>
      <c r="J162" s="315"/>
      <c r="K162" s="305"/>
    </row>
    <row r="163" s="1" customFormat="1" ht="18.75" customHeight="1">
      <c r="B163" s="277"/>
      <c r="C163" s="277"/>
      <c r="D163" s="277"/>
      <c r="E163" s="277"/>
      <c r="F163" s="277"/>
      <c r="G163" s="277"/>
      <c r="H163" s="277"/>
      <c r="I163" s="277"/>
      <c r="J163" s="277"/>
      <c r="K163" s="277"/>
    </row>
    <row r="164" s="1" customFormat="1" ht="7.5" customHeight="1">
      <c r="B164" s="256"/>
      <c r="C164" s="257"/>
      <c r="D164" s="257"/>
      <c r="E164" s="257"/>
      <c r="F164" s="257"/>
      <c r="G164" s="257"/>
      <c r="H164" s="257"/>
      <c r="I164" s="257"/>
      <c r="J164" s="257"/>
      <c r="K164" s="258"/>
    </row>
    <row r="165" s="1" customFormat="1" ht="45" customHeight="1">
      <c r="B165" s="259"/>
      <c r="C165" s="260" t="s">
        <v>659</v>
      </c>
      <c r="D165" s="260"/>
      <c r="E165" s="260"/>
      <c r="F165" s="260"/>
      <c r="G165" s="260"/>
      <c r="H165" s="260"/>
      <c r="I165" s="260"/>
      <c r="J165" s="260"/>
      <c r="K165" s="261"/>
    </row>
    <row r="166" s="1" customFormat="1" ht="17.25" customHeight="1">
      <c r="B166" s="259"/>
      <c r="C166" s="284" t="s">
        <v>587</v>
      </c>
      <c r="D166" s="284"/>
      <c r="E166" s="284"/>
      <c r="F166" s="284" t="s">
        <v>588</v>
      </c>
      <c r="G166" s="326"/>
      <c r="H166" s="327" t="s">
        <v>55</v>
      </c>
      <c r="I166" s="327" t="s">
        <v>58</v>
      </c>
      <c r="J166" s="284" t="s">
        <v>589</v>
      </c>
      <c r="K166" s="261"/>
    </row>
    <row r="167" s="1" customFormat="1" ht="17.25" customHeight="1">
      <c r="B167" s="262"/>
      <c r="C167" s="286" t="s">
        <v>590</v>
      </c>
      <c r="D167" s="286"/>
      <c r="E167" s="286"/>
      <c r="F167" s="287" t="s">
        <v>591</v>
      </c>
      <c r="G167" s="328"/>
      <c r="H167" s="329"/>
      <c r="I167" s="329"/>
      <c r="J167" s="286" t="s">
        <v>592</v>
      </c>
      <c r="K167" s="264"/>
    </row>
    <row r="168" s="1" customFormat="1" ht="5.25" customHeight="1">
      <c r="B168" s="294"/>
      <c r="C168" s="289"/>
      <c r="D168" s="289"/>
      <c r="E168" s="289"/>
      <c r="F168" s="289"/>
      <c r="G168" s="290"/>
      <c r="H168" s="289"/>
      <c r="I168" s="289"/>
      <c r="J168" s="289"/>
      <c r="K168" s="317"/>
    </row>
    <row r="169" s="1" customFormat="1" ht="15" customHeight="1">
      <c r="B169" s="294"/>
      <c r="C169" s="269" t="s">
        <v>596</v>
      </c>
      <c r="D169" s="269"/>
      <c r="E169" s="269"/>
      <c r="F169" s="292" t="s">
        <v>593</v>
      </c>
      <c r="G169" s="269"/>
      <c r="H169" s="269" t="s">
        <v>633</v>
      </c>
      <c r="I169" s="269" t="s">
        <v>595</v>
      </c>
      <c r="J169" s="269">
        <v>120</v>
      </c>
      <c r="K169" s="317"/>
    </row>
    <row r="170" s="1" customFormat="1" ht="15" customHeight="1">
      <c r="B170" s="294"/>
      <c r="C170" s="269" t="s">
        <v>642</v>
      </c>
      <c r="D170" s="269"/>
      <c r="E170" s="269"/>
      <c r="F170" s="292" t="s">
        <v>593</v>
      </c>
      <c r="G170" s="269"/>
      <c r="H170" s="269" t="s">
        <v>643</v>
      </c>
      <c r="I170" s="269" t="s">
        <v>595</v>
      </c>
      <c r="J170" s="269" t="s">
        <v>644</v>
      </c>
      <c r="K170" s="317"/>
    </row>
    <row r="171" s="1" customFormat="1" ht="15" customHeight="1">
      <c r="B171" s="294"/>
      <c r="C171" s="269" t="s">
        <v>541</v>
      </c>
      <c r="D171" s="269"/>
      <c r="E171" s="269"/>
      <c r="F171" s="292" t="s">
        <v>593</v>
      </c>
      <c r="G171" s="269"/>
      <c r="H171" s="269" t="s">
        <v>660</v>
      </c>
      <c r="I171" s="269" t="s">
        <v>595</v>
      </c>
      <c r="J171" s="269" t="s">
        <v>644</v>
      </c>
      <c r="K171" s="317"/>
    </row>
    <row r="172" s="1" customFormat="1" ht="15" customHeight="1">
      <c r="B172" s="294"/>
      <c r="C172" s="269" t="s">
        <v>598</v>
      </c>
      <c r="D172" s="269"/>
      <c r="E172" s="269"/>
      <c r="F172" s="292" t="s">
        <v>599</v>
      </c>
      <c r="G172" s="269"/>
      <c r="H172" s="269" t="s">
        <v>660</v>
      </c>
      <c r="I172" s="269" t="s">
        <v>595</v>
      </c>
      <c r="J172" s="269">
        <v>50</v>
      </c>
      <c r="K172" s="317"/>
    </row>
    <row r="173" s="1" customFormat="1" ht="15" customHeight="1">
      <c r="B173" s="294"/>
      <c r="C173" s="269" t="s">
        <v>601</v>
      </c>
      <c r="D173" s="269"/>
      <c r="E173" s="269"/>
      <c r="F173" s="292" t="s">
        <v>593</v>
      </c>
      <c r="G173" s="269"/>
      <c r="H173" s="269" t="s">
        <v>660</v>
      </c>
      <c r="I173" s="269" t="s">
        <v>603</v>
      </c>
      <c r="J173" s="269"/>
      <c r="K173" s="317"/>
    </row>
    <row r="174" s="1" customFormat="1" ht="15" customHeight="1">
      <c r="B174" s="294"/>
      <c r="C174" s="269" t="s">
        <v>612</v>
      </c>
      <c r="D174" s="269"/>
      <c r="E174" s="269"/>
      <c r="F174" s="292" t="s">
        <v>599</v>
      </c>
      <c r="G174" s="269"/>
      <c r="H174" s="269" t="s">
        <v>660</v>
      </c>
      <c r="I174" s="269" t="s">
        <v>595</v>
      </c>
      <c r="J174" s="269">
        <v>50</v>
      </c>
      <c r="K174" s="317"/>
    </row>
    <row r="175" s="1" customFormat="1" ht="15" customHeight="1">
      <c r="B175" s="294"/>
      <c r="C175" s="269" t="s">
        <v>620</v>
      </c>
      <c r="D175" s="269"/>
      <c r="E175" s="269"/>
      <c r="F175" s="292" t="s">
        <v>599</v>
      </c>
      <c r="G175" s="269"/>
      <c r="H175" s="269" t="s">
        <v>660</v>
      </c>
      <c r="I175" s="269" t="s">
        <v>595</v>
      </c>
      <c r="J175" s="269">
        <v>50</v>
      </c>
      <c r="K175" s="317"/>
    </row>
    <row r="176" s="1" customFormat="1" ht="15" customHeight="1">
      <c r="B176" s="294"/>
      <c r="C176" s="269" t="s">
        <v>618</v>
      </c>
      <c r="D176" s="269"/>
      <c r="E176" s="269"/>
      <c r="F176" s="292" t="s">
        <v>599</v>
      </c>
      <c r="G176" s="269"/>
      <c r="H176" s="269" t="s">
        <v>660</v>
      </c>
      <c r="I176" s="269" t="s">
        <v>595</v>
      </c>
      <c r="J176" s="269">
        <v>50</v>
      </c>
      <c r="K176" s="317"/>
    </row>
    <row r="177" s="1" customFormat="1" ht="15" customHeight="1">
      <c r="B177" s="294"/>
      <c r="C177" s="269" t="s">
        <v>151</v>
      </c>
      <c r="D177" s="269"/>
      <c r="E177" s="269"/>
      <c r="F177" s="292" t="s">
        <v>593</v>
      </c>
      <c r="G177" s="269"/>
      <c r="H177" s="269" t="s">
        <v>661</v>
      </c>
      <c r="I177" s="269" t="s">
        <v>662</v>
      </c>
      <c r="J177" s="269"/>
      <c r="K177" s="317"/>
    </row>
    <row r="178" s="1" customFormat="1" ht="15" customHeight="1">
      <c r="B178" s="294"/>
      <c r="C178" s="269" t="s">
        <v>58</v>
      </c>
      <c r="D178" s="269"/>
      <c r="E178" s="269"/>
      <c r="F178" s="292" t="s">
        <v>593</v>
      </c>
      <c r="G178" s="269"/>
      <c r="H178" s="269" t="s">
        <v>663</v>
      </c>
      <c r="I178" s="269" t="s">
        <v>664</v>
      </c>
      <c r="J178" s="269">
        <v>1</v>
      </c>
      <c r="K178" s="317"/>
    </row>
    <row r="179" s="1" customFormat="1" ht="15" customHeight="1">
      <c r="B179" s="294"/>
      <c r="C179" s="269" t="s">
        <v>54</v>
      </c>
      <c r="D179" s="269"/>
      <c r="E179" s="269"/>
      <c r="F179" s="292" t="s">
        <v>593</v>
      </c>
      <c r="G179" s="269"/>
      <c r="H179" s="269" t="s">
        <v>665</v>
      </c>
      <c r="I179" s="269" t="s">
        <v>595</v>
      </c>
      <c r="J179" s="269">
        <v>20</v>
      </c>
      <c r="K179" s="317"/>
    </row>
    <row r="180" s="1" customFormat="1" ht="15" customHeight="1">
      <c r="B180" s="294"/>
      <c r="C180" s="269" t="s">
        <v>55</v>
      </c>
      <c r="D180" s="269"/>
      <c r="E180" s="269"/>
      <c r="F180" s="292" t="s">
        <v>593</v>
      </c>
      <c r="G180" s="269"/>
      <c r="H180" s="269" t="s">
        <v>666</v>
      </c>
      <c r="I180" s="269" t="s">
        <v>595</v>
      </c>
      <c r="J180" s="269">
        <v>255</v>
      </c>
      <c r="K180" s="317"/>
    </row>
    <row r="181" s="1" customFormat="1" ht="15" customHeight="1">
      <c r="B181" s="294"/>
      <c r="C181" s="269" t="s">
        <v>152</v>
      </c>
      <c r="D181" s="269"/>
      <c r="E181" s="269"/>
      <c r="F181" s="292" t="s">
        <v>593</v>
      </c>
      <c r="G181" s="269"/>
      <c r="H181" s="269" t="s">
        <v>557</v>
      </c>
      <c r="I181" s="269" t="s">
        <v>595</v>
      </c>
      <c r="J181" s="269">
        <v>10</v>
      </c>
      <c r="K181" s="317"/>
    </row>
    <row r="182" s="1" customFormat="1" ht="15" customHeight="1">
      <c r="B182" s="294"/>
      <c r="C182" s="269" t="s">
        <v>153</v>
      </c>
      <c r="D182" s="269"/>
      <c r="E182" s="269"/>
      <c r="F182" s="292" t="s">
        <v>593</v>
      </c>
      <c r="G182" s="269"/>
      <c r="H182" s="269" t="s">
        <v>667</v>
      </c>
      <c r="I182" s="269" t="s">
        <v>628</v>
      </c>
      <c r="J182" s="269"/>
      <c r="K182" s="317"/>
    </row>
    <row r="183" s="1" customFormat="1" ht="15" customHeight="1">
      <c r="B183" s="294"/>
      <c r="C183" s="269" t="s">
        <v>668</v>
      </c>
      <c r="D183" s="269"/>
      <c r="E183" s="269"/>
      <c r="F183" s="292" t="s">
        <v>593</v>
      </c>
      <c r="G183" s="269"/>
      <c r="H183" s="269" t="s">
        <v>669</v>
      </c>
      <c r="I183" s="269" t="s">
        <v>628</v>
      </c>
      <c r="J183" s="269"/>
      <c r="K183" s="317"/>
    </row>
    <row r="184" s="1" customFormat="1" ht="15" customHeight="1">
      <c r="B184" s="294"/>
      <c r="C184" s="269" t="s">
        <v>657</v>
      </c>
      <c r="D184" s="269"/>
      <c r="E184" s="269"/>
      <c r="F184" s="292" t="s">
        <v>593</v>
      </c>
      <c r="G184" s="269"/>
      <c r="H184" s="269" t="s">
        <v>670</v>
      </c>
      <c r="I184" s="269" t="s">
        <v>628</v>
      </c>
      <c r="J184" s="269"/>
      <c r="K184" s="317"/>
    </row>
    <row r="185" s="1" customFormat="1" ht="15" customHeight="1">
      <c r="B185" s="294"/>
      <c r="C185" s="269" t="s">
        <v>155</v>
      </c>
      <c r="D185" s="269"/>
      <c r="E185" s="269"/>
      <c r="F185" s="292" t="s">
        <v>599</v>
      </c>
      <c r="G185" s="269"/>
      <c r="H185" s="269" t="s">
        <v>671</v>
      </c>
      <c r="I185" s="269" t="s">
        <v>595</v>
      </c>
      <c r="J185" s="269">
        <v>50</v>
      </c>
      <c r="K185" s="317"/>
    </row>
    <row r="186" s="1" customFormat="1" ht="15" customHeight="1">
      <c r="B186" s="294"/>
      <c r="C186" s="269" t="s">
        <v>672</v>
      </c>
      <c r="D186" s="269"/>
      <c r="E186" s="269"/>
      <c r="F186" s="292" t="s">
        <v>599</v>
      </c>
      <c r="G186" s="269"/>
      <c r="H186" s="269" t="s">
        <v>673</v>
      </c>
      <c r="I186" s="269" t="s">
        <v>674</v>
      </c>
      <c r="J186" s="269"/>
      <c r="K186" s="317"/>
    </row>
    <row r="187" s="1" customFormat="1" ht="15" customHeight="1">
      <c r="B187" s="294"/>
      <c r="C187" s="269" t="s">
        <v>675</v>
      </c>
      <c r="D187" s="269"/>
      <c r="E187" s="269"/>
      <c r="F187" s="292" t="s">
        <v>599</v>
      </c>
      <c r="G187" s="269"/>
      <c r="H187" s="269" t="s">
        <v>676</v>
      </c>
      <c r="I187" s="269" t="s">
        <v>674</v>
      </c>
      <c r="J187" s="269"/>
      <c r="K187" s="317"/>
    </row>
    <row r="188" s="1" customFormat="1" ht="15" customHeight="1">
      <c r="B188" s="294"/>
      <c r="C188" s="269" t="s">
        <v>677</v>
      </c>
      <c r="D188" s="269"/>
      <c r="E188" s="269"/>
      <c r="F188" s="292" t="s">
        <v>599</v>
      </c>
      <c r="G188" s="269"/>
      <c r="H188" s="269" t="s">
        <v>678</v>
      </c>
      <c r="I188" s="269" t="s">
        <v>674</v>
      </c>
      <c r="J188" s="269"/>
      <c r="K188" s="317"/>
    </row>
    <row r="189" s="1" customFormat="1" ht="15" customHeight="1">
      <c r="B189" s="294"/>
      <c r="C189" s="330" t="s">
        <v>679</v>
      </c>
      <c r="D189" s="269"/>
      <c r="E189" s="269"/>
      <c r="F189" s="292" t="s">
        <v>599</v>
      </c>
      <c r="G189" s="269"/>
      <c r="H189" s="269" t="s">
        <v>680</v>
      </c>
      <c r="I189" s="269" t="s">
        <v>681</v>
      </c>
      <c r="J189" s="331" t="s">
        <v>682</v>
      </c>
      <c r="K189" s="317"/>
    </row>
    <row r="190" s="1" customFormat="1" ht="15" customHeight="1">
      <c r="B190" s="294"/>
      <c r="C190" s="330" t="s">
        <v>43</v>
      </c>
      <c r="D190" s="269"/>
      <c r="E190" s="269"/>
      <c r="F190" s="292" t="s">
        <v>593</v>
      </c>
      <c r="G190" s="269"/>
      <c r="H190" s="266" t="s">
        <v>683</v>
      </c>
      <c r="I190" s="269" t="s">
        <v>684</v>
      </c>
      <c r="J190" s="269"/>
      <c r="K190" s="317"/>
    </row>
    <row r="191" s="1" customFormat="1" ht="15" customHeight="1">
      <c r="B191" s="294"/>
      <c r="C191" s="330" t="s">
        <v>685</v>
      </c>
      <c r="D191" s="269"/>
      <c r="E191" s="269"/>
      <c r="F191" s="292" t="s">
        <v>593</v>
      </c>
      <c r="G191" s="269"/>
      <c r="H191" s="269" t="s">
        <v>686</v>
      </c>
      <c r="I191" s="269" t="s">
        <v>628</v>
      </c>
      <c r="J191" s="269"/>
      <c r="K191" s="317"/>
    </row>
    <row r="192" s="1" customFormat="1" ht="15" customHeight="1">
      <c r="B192" s="294"/>
      <c r="C192" s="330" t="s">
        <v>687</v>
      </c>
      <c r="D192" s="269"/>
      <c r="E192" s="269"/>
      <c r="F192" s="292" t="s">
        <v>593</v>
      </c>
      <c r="G192" s="269"/>
      <c r="H192" s="269" t="s">
        <v>688</v>
      </c>
      <c r="I192" s="269" t="s">
        <v>628</v>
      </c>
      <c r="J192" s="269"/>
      <c r="K192" s="317"/>
    </row>
    <row r="193" s="1" customFormat="1" ht="15" customHeight="1">
      <c r="B193" s="294"/>
      <c r="C193" s="330" t="s">
        <v>689</v>
      </c>
      <c r="D193" s="269"/>
      <c r="E193" s="269"/>
      <c r="F193" s="292" t="s">
        <v>599</v>
      </c>
      <c r="G193" s="269"/>
      <c r="H193" s="269" t="s">
        <v>690</v>
      </c>
      <c r="I193" s="269" t="s">
        <v>628</v>
      </c>
      <c r="J193" s="269"/>
      <c r="K193" s="317"/>
    </row>
    <row r="194" s="1" customFormat="1" ht="15" customHeight="1">
      <c r="B194" s="323"/>
      <c r="C194" s="332"/>
      <c r="D194" s="303"/>
      <c r="E194" s="303"/>
      <c r="F194" s="303"/>
      <c r="G194" s="303"/>
      <c r="H194" s="303"/>
      <c r="I194" s="303"/>
      <c r="J194" s="303"/>
      <c r="K194" s="324"/>
    </row>
    <row r="195" s="1" customFormat="1" ht="18.75" customHeight="1">
      <c r="B195" s="305"/>
      <c r="C195" s="315"/>
      <c r="D195" s="315"/>
      <c r="E195" s="315"/>
      <c r="F195" s="325"/>
      <c r="G195" s="315"/>
      <c r="H195" s="315"/>
      <c r="I195" s="315"/>
      <c r="J195" s="315"/>
      <c r="K195" s="305"/>
    </row>
    <row r="196" s="1" customFormat="1" ht="18.75" customHeight="1">
      <c r="B196" s="305"/>
      <c r="C196" s="315"/>
      <c r="D196" s="315"/>
      <c r="E196" s="315"/>
      <c r="F196" s="325"/>
      <c r="G196" s="315"/>
      <c r="H196" s="315"/>
      <c r="I196" s="315"/>
      <c r="J196" s="315"/>
      <c r="K196" s="305"/>
    </row>
    <row r="197" s="1" customFormat="1" ht="18.75" customHeight="1">
      <c r="B197" s="277"/>
      <c r="C197" s="277"/>
      <c r="D197" s="277"/>
      <c r="E197" s="277"/>
      <c r="F197" s="277"/>
      <c r="G197" s="277"/>
      <c r="H197" s="277"/>
      <c r="I197" s="277"/>
      <c r="J197" s="277"/>
      <c r="K197" s="277"/>
    </row>
    <row r="198" s="1" customFormat="1" ht="13.5">
      <c r="B198" s="256"/>
      <c r="C198" s="257"/>
      <c r="D198" s="257"/>
      <c r="E198" s="257"/>
      <c r="F198" s="257"/>
      <c r="G198" s="257"/>
      <c r="H198" s="257"/>
      <c r="I198" s="257"/>
      <c r="J198" s="257"/>
      <c r="K198" s="258"/>
    </row>
    <row r="199" s="1" customFormat="1" ht="21">
      <c r="B199" s="259"/>
      <c r="C199" s="260" t="s">
        <v>691</v>
      </c>
      <c r="D199" s="260"/>
      <c r="E199" s="260"/>
      <c r="F199" s="260"/>
      <c r="G199" s="260"/>
      <c r="H199" s="260"/>
      <c r="I199" s="260"/>
      <c r="J199" s="260"/>
      <c r="K199" s="261"/>
    </row>
    <row r="200" s="1" customFormat="1" ht="25.5" customHeight="1">
      <c r="B200" s="259"/>
      <c r="C200" s="333" t="s">
        <v>692</v>
      </c>
      <c r="D200" s="333"/>
      <c r="E200" s="333"/>
      <c r="F200" s="333" t="s">
        <v>693</v>
      </c>
      <c r="G200" s="334"/>
      <c r="H200" s="333" t="s">
        <v>694</v>
      </c>
      <c r="I200" s="333"/>
      <c r="J200" s="333"/>
      <c r="K200" s="261"/>
    </row>
    <row r="201" s="1" customFormat="1" ht="5.25" customHeight="1">
      <c r="B201" s="294"/>
      <c r="C201" s="289"/>
      <c r="D201" s="289"/>
      <c r="E201" s="289"/>
      <c r="F201" s="289"/>
      <c r="G201" s="315"/>
      <c r="H201" s="289"/>
      <c r="I201" s="289"/>
      <c r="J201" s="289"/>
      <c r="K201" s="317"/>
    </row>
    <row r="202" s="1" customFormat="1" ht="15" customHeight="1">
      <c r="B202" s="294"/>
      <c r="C202" s="269" t="s">
        <v>684</v>
      </c>
      <c r="D202" s="269"/>
      <c r="E202" s="269"/>
      <c r="F202" s="292" t="s">
        <v>44</v>
      </c>
      <c r="G202" s="269"/>
      <c r="H202" s="269" t="s">
        <v>695</v>
      </c>
      <c r="I202" s="269"/>
      <c r="J202" s="269"/>
      <c r="K202" s="317"/>
    </row>
    <row r="203" s="1" customFormat="1" ht="15" customHeight="1">
      <c r="B203" s="294"/>
      <c r="C203" s="269"/>
      <c r="D203" s="269"/>
      <c r="E203" s="269"/>
      <c r="F203" s="292" t="s">
        <v>45</v>
      </c>
      <c r="G203" s="269"/>
      <c r="H203" s="269" t="s">
        <v>696</v>
      </c>
      <c r="I203" s="269"/>
      <c r="J203" s="269"/>
      <c r="K203" s="317"/>
    </row>
    <row r="204" s="1" customFormat="1" ht="15" customHeight="1">
      <c r="B204" s="294"/>
      <c r="C204" s="269"/>
      <c r="D204" s="269"/>
      <c r="E204" s="269"/>
      <c r="F204" s="292" t="s">
        <v>48</v>
      </c>
      <c r="G204" s="269"/>
      <c r="H204" s="269" t="s">
        <v>697</v>
      </c>
      <c r="I204" s="269"/>
      <c r="J204" s="269"/>
      <c r="K204" s="317"/>
    </row>
    <row r="205" s="1" customFormat="1" ht="15" customHeight="1">
      <c r="B205" s="294"/>
      <c r="C205" s="269"/>
      <c r="D205" s="269"/>
      <c r="E205" s="269"/>
      <c r="F205" s="292" t="s">
        <v>46</v>
      </c>
      <c r="G205" s="269"/>
      <c r="H205" s="269" t="s">
        <v>698</v>
      </c>
      <c r="I205" s="269"/>
      <c r="J205" s="269"/>
      <c r="K205" s="317"/>
    </row>
    <row r="206" s="1" customFormat="1" ht="15" customHeight="1">
      <c r="B206" s="294"/>
      <c r="C206" s="269"/>
      <c r="D206" s="269"/>
      <c r="E206" s="269"/>
      <c r="F206" s="292" t="s">
        <v>47</v>
      </c>
      <c r="G206" s="269"/>
      <c r="H206" s="269" t="s">
        <v>699</v>
      </c>
      <c r="I206" s="269"/>
      <c r="J206" s="269"/>
      <c r="K206" s="317"/>
    </row>
    <row r="207" s="1" customFormat="1" ht="15" customHeight="1">
      <c r="B207" s="294"/>
      <c r="C207" s="269"/>
      <c r="D207" s="269"/>
      <c r="E207" s="269"/>
      <c r="F207" s="292"/>
      <c r="G207" s="269"/>
      <c r="H207" s="269"/>
      <c r="I207" s="269"/>
      <c r="J207" s="269"/>
      <c r="K207" s="317"/>
    </row>
    <row r="208" s="1" customFormat="1" ht="15" customHeight="1">
      <c r="B208" s="294"/>
      <c r="C208" s="269" t="s">
        <v>640</v>
      </c>
      <c r="D208" s="269"/>
      <c r="E208" s="269"/>
      <c r="F208" s="292" t="s">
        <v>77</v>
      </c>
      <c r="G208" s="269"/>
      <c r="H208" s="269" t="s">
        <v>700</v>
      </c>
      <c r="I208" s="269"/>
      <c r="J208" s="269"/>
      <c r="K208" s="317"/>
    </row>
    <row r="209" s="1" customFormat="1" ht="15" customHeight="1">
      <c r="B209" s="294"/>
      <c r="C209" s="269"/>
      <c r="D209" s="269"/>
      <c r="E209" s="269"/>
      <c r="F209" s="292" t="s">
        <v>535</v>
      </c>
      <c r="G209" s="269"/>
      <c r="H209" s="269" t="s">
        <v>536</v>
      </c>
      <c r="I209" s="269"/>
      <c r="J209" s="269"/>
      <c r="K209" s="317"/>
    </row>
    <row r="210" s="1" customFormat="1" ht="15" customHeight="1">
      <c r="B210" s="294"/>
      <c r="C210" s="269"/>
      <c r="D210" s="269"/>
      <c r="E210" s="269"/>
      <c r="F210" s="292" t="s">
        <v>533</v>
      </c>
      <c r="G210" s="269"/>
      <c r="H210" s="269" t="s">
        <v>701</v>
      </c>
      <c r="I210" s="269"/>
      <c r="J210" s="269"/>
      <c r="K210" s="317"/>
    </row>
    <row r="211" s="1" customFormat="1" ht="15" customHeight="1">
      <c r="B211" s="335"/>
      <c r="C211" s="269"/>
      <c r="D211" s="269"/>
      <c r="E211" s="269"/>
      <c r="F211" s="292" t="s">
        <v>537</v>
      </c>
      <c r="G211" s="330"/>
      <c r="H211" s="321" t="s">
        <v>538</v>
      </c>
      <c r="I211" s="321"/>
      <c r="J211" s="321"/>
      <c r="K211" s="336"/>
    </row>
    <row r="212" s="1" customFormat="1" ht="15" customHeight="1">
      <c r="B212" s="335"/>
      <c r="C212" s="269"/>
      <c r="D212" s="269"/>
      <c r="E212" s="269"/>
      <c r="F212" s="292" t="s">
        <v>539</v>
      </c>
      <c r="G212" s="330"/>
      <c r="H212" s="321" t="s">
        <v>702</v>
      </c>
      <c r="I212" s="321"/>
      <c r="J212" s="321"/>
      <c r="K212" s="336"/>
    </row>
    <row r="213" s="1" customFormat="1" ht="15" customHeight="1">
      <c r="B213" s="335"/>
      <c r="C213" s="269"/>
      <c r="D213" s="269"/>
      <c r="E213" s="269"/>
      <c r="F213" s="292"/>
      <c r="G213" s="330"/>
      <c r="H213" s="321"/>
      <c r="I213" s="321"/>
      <c r="J213" s="321"/>
      <c r="K213" s="336"/>
    </row>
    <row r="214" s="1" customFormat="1" ht="15" customHeight="1">
      <c r="B214" s="335"/>
      <c r="C214" s="269" t="s">
        <v>664</v>
      </c>
      <c r="D214" s="269"/>
      <c r="E214" s="269"/>
      <c r="F214" s="292">
        <v>1</v>
      </c>
      <c r="G214" s="330"/>
      <c r="H214" s="321" t="s">
        <v>703</v>
      </c>
      <c r="I214" s="321"/>
      <c r="J214" s="321"/>
      <c r="K214" s="336"/>
    </row>
    <row r="215" s="1" customFormat="1" ht="15" customHeight="1">
      <c r="B215" s="335"/>
      <c r="C215" s="269"/>
      <c r="D215" s="269"/>
      <c r="E215" s="269"/>
      <c r="F215" s="292">
        <v>2</v>
      </c>
      <c r="G215" s="330"/>
      <c r="H215" s="321" t="s">
        <v>704</v>
      </c>
      <c r="I215" s="321"/>
      <c r="J215" s="321"/>
      <c r="K215" s="336"/>
    </row>
    <row r="216" s="1" customFormat="1" ht="15" customHeight="1">
      <c r="B216" s="335"/>
      <c r="C216" s="269"/>
      <c r="D216" s="269"/>
      <c r="E216" s="269"/>
      <c r="F216" s="292">
        <v>3</v>
      </c>
      <c r="G216" s="330"/>
      <c r="H216" s="321" t="s">
        <v>705</v>
      </c>
      <c r="I216" s="321"/>
      <c r="J216" s="321"/>
      <c r="K216" s="336"/>
    </row>
    <row r="217" s="1" customFormat="1" ht="15" customHeight="1">
      <c r="B217" s="335"/>
      <c r="C217" s="269"/>
      <c r="D217" s="269"/>
      <c r="E217" s="269"/>
      <c r="F217" s="292">
        <v>4</v>
      </c>
      <c r="G217" s="330"/>
      <c r="H217" s="321" t="s">
        <v>706</v>
      </c>
      <c r="I217" s="321"/>
      <c r="J217" s="321"/>
      <c r="K217" s="336"/>
    </row>
    <row r="218" s="1" customFormat="1" ht="12.75" customHeight="1">
      <c r="B218" s="337"/>
      <c r="C218" s="338"/>
      <c r="D218" s="338"/>
      <c r="E218" s="338"/>
      <c r="F218" s="338"/>
      <c r="G218" s="338"/>
      <c r="H218" s="338"/>
      <c r="I218" s="338"/>
      <c r="J218" s="338"/>
      <c r="K218" s="33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Hrnčíř Rudolf Ing.</dc:creator>
  <cp:lastModifiedBy>Hrnčíř Rudolf Ing.</cp:lastModifiedBy>
  <dcterms:created xsi:type="dcterms:W3CDTF">2022-03-15T12:34:04Z</dcterms:created>
  <dcterms:modified xsi:type="dcterms:W3CDTF">2022-03-15T12:34:14Z</dcterms:modified>
</cp:coreProperties>
</file>