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70" yWindow="570" windowWidth="25575" windowHeight="13485" firstSheet="2" activeTab="5"/>
  </bookViews>
  <sheets>
    <sheet name="Rekapitulace stavby" sheetId="1" r:id="rId1"/>
    <sheet name="001 - Ostatní a vedlejší ..." sheetId="2" r:id="rId2"/>
    <sheet name="SO103 - RCV17 V ZASTAVITE..." sheetId="3" r:id="rId3"/>
    <sheet name="SO104 - POLNÍ CESTY RCV17..." sheetId="4" r:id="rId4"/>
    <sheet name="SO105 - POLNÍ CESTA RCV21" sheetId="5" r:id="rId5"/>
    <sheet name="SO801 - Náhradní výsadba" sheetId="6" r:id="rId6"/>
  </sheets>
  <definedNames>
    <definedName name="_xlnm._FilterDatabase" localSheetId="1" hidden="1">'001 - Ostatní a vedlejší ...'!$C$85:$K$133</definedName>
    <definedName name="_xlnm._FilterDatabase" localSheetId="2" hidden="1">'SO103 - RCV17 V ZASTAVITE...'!$C$85:$K$201</definedName>
    <definedName name="_xlnm._FilterDatabase" localSheetId="3" hidden="1">'SO104 - POLNÍ CESTY RCV17...'!$C$85:$K$276</definedName>
    <definedName name="_xlnm._FilterDatabase" localSheetId="4" hidden="1">'SO105 - POLNÍ CESTA RCV21'!$C$89:$K$443</definedName>
    <definedName name="_xlnm._FilterDatabase" localSheetId="5" hidden="1">'SO801 - Náhradní výsadba'!$C$81:$K$123</definedName>
    <definedName name="_xlnm.Print_Titles" localSheetId="1">'001 - Ostatní a vedlejší ...'!$85:$85</definedName>
    <definedName name="_xlnm.Print_Titles" localSheetId="0">'Rekapitulace stavby'!$52:$52</definedName>
    <definedName name="_xlnm.Print_Titles" localSheetId="2">'SO103 - RCV17 V ZASTAVITE...'!$85:$85</definedName>
    <definedName name="_xlnm.Print_Titles" localSheetId="3">'SO104 - POLNÍ CESTY RCV17...'!$85:$85</definedName>
    <definedName name="_xlnm.Print_Titles" localSheetId="4">'SO105 - POLNÍ CESTA RCV21'!$89:$89</definedName>
    <definedName name="_xlnm.Print_Titles" localSheetId="5">'SO801 - Náhradní výsadba'!$81:$81</definedName>
    <definedName name="_xlnm.Print_Area" localSheetId="1">'001 - Ostatní a vedlejší ...'!$C$73:$K$133</definedName>
    <definedName name="_xlnm.Print_Area" localSheetId="0">'Rekapitulace stavby'!$D$4:$AO$36,'Rekapitulace stavby'!$C$42:$AQ$60</definedName>
    <definedName name="_xlnm.Print_Area" localSheetId="2">'SO103 - RCV17 V ZASTAVITE...'!$C$73:$K$201</definedName>
    <definedName name="_xlnm.Print_Area" localSheetId="3">'SO104 - POLNÍ CESTY RCV17...'!$C$73:$K$276</definedName>
    <definedName name="_xlnm.Print_Area" localSheetId="4">'SO105 - POLNÍ CESTA RCV21'!$C$77:$K$443</definedName>
    <definedName name="_xlnm.Print_Area" localSheetId="5">'SO801 - Náhradní výsadba'!$C$69:$K$123</definedName>
  </definedNames>
  <calcPr calcId="145621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0" i="6"/>
  <c r="BH100" i="6"/>
  <c r="BG100" i="6"/>
  <c r="BF100" i="6"/>
  <c r="T100" i="6"/>
  <c r="R100" i="6"/>
  <c r="P100" i="6"/>
  <c r="BI97" i="6"/>
  <c r="BH97" i="6"/>
  <c r="BG97" i="6"/>
  <c r="BF97" i="6"/>
  <c r="T97" i="6"/>
  <c r="R97" i="6"/>
  <c r="P97" i="6"/>
  <c r="BI94" i="6"/>
  <c r="BH94" i="6"/>
  <c r="BG94" i="6"/>
  <c r="BF94" i="6"/>
  <c r="T94" i="6"/>
  <c r="R94" i="6"/>
  <c r="P94" i="6"/>
  <c r="BI91" i="6"/>
  <c r="BH91" i="6"/>
  <c r="BG91" i="6"/>
  <c r="BF91" i="6"/>
  <c r="T91" i="6"/>
  <c r="R91" i="6"/>
  <c r="P91" i="6"/>
  <c r="BI89" i="6"/>
  <c r="BH89" i="6"/>
  <c r="BG89" i="6"/>
  <c r="BF89" i="6"/>
  <c r="T89" i="6"/>
  <c r="R89" i="6"/>
  <c r="P89" i="6"/>
  <c r="BI86" i="6"/>
  <c r="BH86" i="6"/>
  <c r="BG86" i="6"/>
  <c r="BF86" i="6"/>
  <c r="T86" i="6"/>
  <c r="R86" i="6"/>
  <c r="P86" i="6"/>
  <c r="J78" i="6"/>
  <c r="F78" i="6"/>
  <c r="F76" i="6"/>
  <c r="E74" i="6"/>
  <c r="J54" i="6"/>
  <c r="F54" i="6"/>
  <c r="F52" i="6"/>
  <c r="E50" i="6"/>
  <c r="J24" i="6"/>
  <c r="E24" i="6"/>
  <c r="J79" i="6"/>
  <c r="J23" i="6"/>
  <c r="J18" i="6"/>
  <c r="E18" i="6"/>
  <c r="F79" i="6" s="1"/>
  <c r="J17" i="6"/>
  <c r="J12" i="6"/>
  <c r="J76" i="6"/>
  <c r="E7" i="6"/>
  <c r="E72" i="6" s="1"/>
  <c r="J37" i="5"/>
  <c r="J36" i="5"/>
  <c r="AY58" i="1" s="1"/>
  <c r="J35" i="5"/>
  <c r="AX58" i="1" s="1"/>
  <c r="BI441" i="5"/>
  <c r="BH441" i="5"/>
  <c r="BG441" i="5"/>
  <c r="BF441" i="5"/>
  <c r="T441" i="5"/>
  <c r="T440" i="5" s="1"/>
  <c r="R441" i="5"/>
  <c r="R440" i="5" s="1"/>
  <c r="P441" i="5"/>
  <c r="P440" i="5"/>
  <c r="BI436" i="5"/>
  <c r="BH436" i="5"/>
  <c r="BG436" i="5"/>
  <c r="BF436" i="5"/>
  <c r="T436" i="5"/>
  <c r="R436" i="5"/>
  <c r="P436" i="5"/>
  <c r="BI434" i="5"/>
  <c r="BH434" i="5"/>
  <c r="BG434" i="5"/>
  <c r="BF434" i="5"/>
  <c r="T434" i="5"/>
  <c r="R434" i="5"/>
  <c r="P434" i="5"/>
  <c r="BI431" i="5"/>
  <c r="BH431" i="5"/>
  <c r="BG431" i="5"/>
  <c r="BF431" i="5"/>
  <c r="T431" i="5"/>
  <c r="R431" i="5"/>
  <c r="P431" i="5"/>
  <c r="BI426" i="5"/>
  <c r="BH426" i="5"/>
  <c r="BG426" i="5"/>
  <c r="BF426" i="5"/>
  <c r="T426" i="5"/>
  <c r="R426" i="5"/>
  <c r="P426" i="5"/>
  <c r="BI423" i="5"/>
  <c r="BH423" i="5"/>
  <c r="BG423" i="5"/>
  <c r="BF423" i="5"/>
  <c r="T423" i="5"/>
  <c r="R423" i="5"/>
  <c r="P423" i="5"/>
  <c r="BI420" i="5"/>
  <c r="BH420" i="5"/>
  <c r="BG420" i="5"/>
  <c r="BF420" i="5"/>
  <c r="T420" i="5"/>
  <c r="R420" i="5"/>
  <c r="P420" i="5"/>
  <c r="BI417" i="5"/>
  <c r="BH417" i="5"/>
  <c r="BG417" i="5"/>
  <c r="BF417" i="5"/>
  <c r="T417" i="5"/>
  <c r="R417" i="5"/>
  <c r="P417" i="5"/>
  <c r="BI413" i="5"/>
  <c r="BH413" i="5"/>
  <c r="BG413" i="5"/>
  <c r="BF413" i="5"/>
  <c r="T413" i="5"/>
  <c r="R413" i="5"/>
  <c r="P413" i="5"/>
  <c r="BI409" i="5"/>
  <c r="BH409" i="5"/>
  <c r="BG409" i="5"/>
  <c r="BF409" i="5"/>
  <c r="T409" i="5"/>
  <c r="R409" i="5"/>
  <c r="P409" i="5"/>
  <c r="BI407" i="5"/>
  <c r="BH407" i="5"/>
  <c r="BG407" i="5"/>
  <c r="BF407" i="5"/>
  <c r="T407" i="5"/>
  <c r="R407" i="5"/>
  <c r="P407" i="5"/>
  <c r="BI405" i="5"/>
  <c r="BH405" i="5"/>
  <c r="BG405" i="5"/>
  <c r="BF405" i="5"/>
  <c r="T405" i="5"/>
  <c r="R405" i="5"/>
  <c r="P405" i="5"/>
  <c r="BI402" i="5"/>
  <c r="BH402" i="5"/>
  <c r="BG402" i="5"/>
  <c r="BF402" i="5"/>
  <c r="T402" i="5"/>
  <c r="R402" i="5"/>
  <c r="P402" i="5"/>
  <c r="BI401" i="5"/>
  <c r="BH401" i="5"/>
  <c r="BG401" i="5"/>
  <c r="BF401" i="5"/>
  <c r="T401" i="5"/>
  <c r="R401" i="5"/>
  <c r="P401" i="5"/>
  <c r="BI400" i="5"/>
  <c r="BH400" i="5"/>
  <c r="BG400" i="5"/>
  <c r="BF400" i="5"/>
  <c r="T400" i="5"/>
  <c r="R400" i="5"/>
  <c r="P400" i="5"/>
  <c r="BI397" i="5"/>
  <c r="BH397" i="5"/>
  <c r="BG397" i="5"/>
  <c r="BF397" i="5"/>
  <c r="T397" i="5"/>
  <c r="R397" i="5"/>
  <c r="P397" i="5"/>
  <c r="BI392" i="5"/>
  <c r="BH392" i="5"/>
  <c r="BG392" i="5"/>
  <c r="BF392" i="5"/>
  <c r="T392" i="5"/>
  <c r="R392" i="5"/>
  <c r="P392" i="5"/>
  <c r="BI389" i="5"/>
  <c r="BH389" i="5"/>
  <c r="BG389" i="5"/>
  <c r="BF389" i="5"/>
  <c r="T389" i="5"/>
  <c r="R389" i="5"/>
  <c r="P389" i="5"/>
  <c r="BI384" i="5"/>
  <c r="BH384" i="5"/>
  <c r="BG384" i="5"/>
  <c r="BF384" i="5"/>
  <c r="T384" i="5"/>
  <c r="R384" i="5"/>
  <c r="P384" i="5"/>
  <c r="BI381" i="5"/>
  <c r="BH381" i="5"/>
  <c r="BG381" i="5"/>
  <c r="BF381" i="5"/>
  <c r="T381" i="5"/>
  <c r="R381" i="5"/>
  <c r="P381" i="5"/>
  <c r="BI379" i="5"/>
  <c r="BH379" i="5"/>
  <c r="BG379" i="5"/>
  <c r="BF379" i="5"/>
  <c r="T379" i="5"/>
  <c r="R379" i="5"/>
  <c r="P379" i="5"/>
  <c r="BI376" i="5"/>
  <c r="BH376" i="5"/>
  <c r="BG376" i="5"/>
  <c r="BF376" i="5"/>
  <c r="T376" i="5"/>
  <c r="R376" i="5"/>
  <c r="P376" i="5"/>
  <c r="BI373" i="5"/>
  <c r="BH373" i="5"/>
  <c r="BG373" i="5"/>
  <c r="BF373" i="5"/>
  <c r="T373" i="5"/>
  <c r="R373" i="5"/>
  <c r="P373" i="5"/>
  <c r="BI369" i="5"/>
  <c r="BH369" i="5"/>
  <c r="BG369" i="5"/>
  <c r="BF369" i="5"/>
  <c r="T369" i="5"/>
  <c r="R369" i="5"/>
  <c r="P369" i="5"/>
  <c r="BI367" i="5"/>
  <c r="BH367" i="5"/>
  <c r="BG367" i="5"/>
  <c r="BF367" i="5"/>
  <c r="T367" i="5"/>
  <c r="R367" i="5"/>
  <c r="P367" i="5"/>
  <c r="BI363" i="5"/>
  <c r="BH363" i="5"/>
  <c r="BG363" i="5"/>
  <c r="BF363" i="5"/>
  <c r="T363" i="5"/>
  <c r="R363" i="5"/>
  <c r="P363" i="5"/>
  <c r="BI360" i="5"/>
  <c r="BH360" i="5"/>
  <c r="BG360" i="5"/>
  <c r="BF360" i="5"/>
  <c r="T360" i="5"/>
  <c r="R360" i="5"/>
  <c r="P360" i="5"/>
  <c r="BI357" i="5"/>
  <c r="BH357" i="5"/>
  <c r="BG357" i="5"/>
  <c r="BF357" i="5"/>
  <c r="T357" i="5"/>
  <c r="R357" i="5"/>
  <c r="P357" i="5"/>
  <c r="BI354" i="5"/>
  <c r="BH354" i="5"/>
  <c r="BG354" i="5"/>
  <c r="BF354" i="5"/>
  <c r="T354" i="5"/>
  <c r="R354" i="5"/>
  <c r="P354" i="5"/>
  <c r="BI351" i="5"/>
  <c r="BH351" i="5"/>
  <c r="BG351" i="5"/>
  <c r="BF351" i="5"/>
  <c r="T351" i="5"/>
  <c r="R351" i="5"/>
  <c r="P351" i="5"/>
  <c r="BI349" i="5"/>
  <c r="BH349" i="5"/>
  <c r="BG349" i="5"/>
  <c r="BF349" i="5"/>
  <c r="T349" i="5"/>
  <c r="R349" i="5"/>
  <c r="P349" i="5"/>
  <c r="BI346" i="5"/>
  <c r="BH346" i="5"/>
  <c r="BG346" i="5"/>
  <c r="BF346" i="5"/>
  <c r="T346" i="5"/>
  <c r="R346" i="5"/>
  <c r="P346" i="5"/>
  <c r="BI342" i="5"/>
  <c r="BH342" i="5"/>
  <c r="BG342" i="5"/>
  <c r="BF342" i="5"/>
  <c r="T342" i="5"/>
  <c r="R342" i="5"/>
  <c r="P342" i="5"/>
  <c r="BI339" i="5"/>
  <c r="BH339" i="5"/>
  <c r="BG339" i="5"/>
  <c r="BF339" i="5"/>
  <c r="T339" i="5"/>
  <c r="R339" i="5"/>
  <c r="P339" i="5"/>
  <c r="BI336" i="5"/>
  <c r="BH336" i="5"/>
  <c r="BG336" i="5"/>
  <c r="BF336" i="5"/>
  <c r="T336" i="5"/>
  <c r="R336" i="5"/>
  <c r="P336" i="5"/>
  <c r="BI332" i="5"/>
  <c r="BH332" i="5"/>
  <c r="BG332" i="5"/>
  <c r="BF332" i="5"/>
  <c r="T332" i="5"/>
  <c r="R332" i="5"/>
  <c r="P332" i="5"/>
  <c r="BI329" i="5"/>
  <c r="BH329" i="5"/>
  <c r="BG329" i="5"/>
  <c r="BF329" i="5"/>
  <c r="T329" i="5"/>
  <c r="R329" i="5"/>
  <c r="P329" i="5"/>
  <c r="BI327" i="5"/>
  <c r="BH327" i="5"/>
  <c r="BG327" i="5"/>
  <c r="BF327" i="5"/>
  <c r="T327" i="5"/>
  <c r="R327" i="5"/>
  <c r="P327" i="5"/>
  <c r="BI324" i="5"/>
  <c r="BH324" i="5"/>
  <c r="BG324" i="5"/>
  <c r="BF324" i="5"/>
  <c r="T324" i="5"/>
  <c r="R324" i="5"/>
  <c r="P324" i="5"/>
  <c r="BI321" i="5"/>
  <c r="BH321" i="5"/>
  <c r="BG321" i="5"/>
  <c r="BF321" i="5"/>
  <c r="T321" i="5"/>
  <c r="R321" i="5"/>
  <c r="P321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0" i="5"/>
  <c r="BH310" i="5"/>
  <c r="BG310" i="5"/>
  <c r="BF310" i="5"/>
  <c r="T310" i="5"/>
  <c r="R310" i="5"/>
  <c r="P310" i="5"/>
  <c r="BI307" i="5"/>
  <c r="BH307" i="5"/>
  <c r="BG307" i="5"/>
  <c r="BF307" i="5"/>
  <c r="T307" i="5"/>
  <c r="R307" i="5"/>
  <c r="P307" i="5"/>
  <c r="BI303" i="5"/>
  <c r="BH303" i="5"/>
  <c r="BG303" i="5"/>
  <c r="BF303" i="5"/>
  <c r="T303" i="5"/>
  <c r="R303" i="5"/>
  <c r="P303" i="5"/>
  <c r="BI299" i="5"/>
  <c r="BH299" i="5"/>
  <c r="BG299" i="5"/>
  <c r="BF299" i="5"/>
  <c r="T299" i="5"/>
  <c r="R299" i="5"/>
  <c r="P299" i="5"/>
  <c r="BI295" i="5"/>
  <c r="BH295" i="5"/>
  <c r="BG295" i="5"/>
  <c r="BF295" i="5"/>
  <c r="T295" i="5"/>
  <c r="R295" i="5"/>
  <c r="P295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4" i="5"/>
  <c r="BH284" i="5"/>
  <c r="BG284" i="5"/>
  <c r="BF284" i="5"/>
  <c r="T284" i="5"/>
  <c r="R284" i="5"/>
  <c r="P284" i="5"/>
  <c r="BI281" i="5"/>
  <c r="BH281" i="5"/>
  <c r="BG281" i="5"/>
  <c r="BF281" i="5"/>
  <c r="T281" i="5"/>
  <c r="R281" i="5"/>
  <c r="P281" i="5"/>
  <c r="BI278" i="5"/>
  <c r="BH278" i="5"/>
  <c r="BG278" i="5"/>
  <c r="BF278" i="5"/>
  <c r="T278" i="5"/>
  <c r="R278" i="5"/>
  <c r="P278" i="5"/>
  <c r="BI275" i="5"/>
  <c r="BH275" i="5"/>
  <c r="BG275" i="5"/>
  <c r="BF275" i="5"/>
  <c r="T275" i="5"/>
  <c r="R275" i="5"/>
  <c r="P275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2" i="5"/>
  <c r="BH152" i="5"/>
  <c r="BG152" i="5"/>
  <c r="BF152" i="5"/>
  <c r="T152" i="5"/>
  <c r="R152" i="5"/>
  <c r="P152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3" i="5"/>
  <c r="BH123" i="5"/>
  <c r="BG123" i="5"/>
  <c r="BF123" i="5"/>
  <c r="T123" i="5"/>
  <c r="R123" i="5"/>
  <c r="P123" i="5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02" i="5"/>
  <c r="BH102" i="5"/>
  <c r="BG102" i="5"/>
  <c r="BF102" i="5"/>
  <c r="T102" i="5"/>
  <c r="R102" i="5"/>
  <c r="P102" i="5"/>
  <c r="BI98" i="5"/>
  <c r="BH98" i="5"/>
  <c r="BG98" i="5"/>
  <c r="BF98" i="5"/>
  <c r="T98" i="5"/>
  <c r="R98" i="5"/>
  <c r="P98" i="5"/>
  <c r="BI93" i="5"/>
  <c r="BH93" i="5"/>
  <c r="BG93" i="5"/>
  <c r="BF93" i="5"/>
  <c r="T93" i="5"/>
  <c r="R93" i="5"/>
  <c r="P93" i="5"/>
  <c r="J86" i="5"/>
  <c r="F86" i="5"/>
  <c r="F84" i="5"/>
  <c r="E82" i="5"/>
  <c r="J54" i="5"/>
  <c r="F54" i="5"/>
  <c r="F52" i="5"/>
  <c r="E50" i="5"/>
  <c r="J24" i="5"/>
  <c r="E24" i="5"/>
  <c r="J55" i="5" s="1"/>
  <c r="J23" i="5"/>
  <c r="J18" i="5"/>
  <c r="E18" i="5"/>
  <c r="F55" i="5" s="1"/>
  <c r="J17" i="5"/>
  <c r="J12" i="5"/>
  <c r="J52" i="5" s="1"/>
  <c r="E7" i="5"/>
  <c r="E80" i="5" s="1"/>
  <c r="J37" i="4"/>
  <c r="J36" i="4"/>
  <c r="AY57" i="1" s="1"/>
  <c r="J35" i="4"/>
  <c r="AX57" i="1"/>
  <c r="BI274" i="4"/>
  <c r="BH274" i="4"/>
  <c r="BG274" i="4"/>
  <c r="BF274" i="4"/>
  <c r="T274" i="4"/>
  <c r="T273" i="4" s="1"/>
  <c r="R274" i="4"/>
  <c r="R273" i="4"/>
  <c r="P274" i="4"/>
  <c r="P273" i="4" s="1"/>
  <c r="BI270" i="4"/>
  <c r="BH270" i="4"/>
  <c r="BG270" i="4"/>
  <c r="BF270" i="4"/>
  <c r="T270" i="4"/>
  <c r="R270" i="4"/>
  <c r="P270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4" i="4"/>
  <c r="BH114" i="4"/>
  <c r="BG114" i="4"/>
  <c r="BF114" i="4"/>
  <c r="T114" i="4"/>
  <c r="R114" i="4"/>
  <c r="P114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89" i="4"/>
  <c r="BH89" i="4"/>
  <c r="BG89" i="4"/>
  <c r="BF89" i="4"/>
  <c r="T89" i="4"/>
  <c r="R89" i="4"/>
  <c r="P89" i="4"/>
  <c r="J82" i="4"/>
  <c r="F82" i="4"/>
  <c r="F80" i="4"/>
  <c r="E78" i="4"/>
  <c r="J54" i="4"/>
  <c r="F54" i="4"/>
  <c r="F52" i="4"/>
  <c r="E50" i="4"/>
  <c r="J24" i="4"/>
  <c r="E24" i="4"/>
  <c r="J83" i="4" s="1"/>
  <c r="J23" i="4"/>
  <c r="J18" i="4"/>
  <c r="E18" i="4"/>
  <c r="F83" i="4"/>
  <c r="J17" i="4"/>
  <c r="J12" i="4"/>
  <c r="J52" i="4"/>
  <c r="E7" i="4"/>
  <c r="E76" i="4" s="1"/>
  <c r="J37" i="3"/>
  <c r="J36" i="3"/>
  <c r="AY56" i="1"/>
  <c r="J35" i="3"/>
  <c r="AX56" i="1" s="1"/>
  <c r="BI199" i="3"/>
  <c r="BH199" i="3"/>
  <c r="BG199" i="3"/>
  <c r="BF199" i="3"/>
  <c r="T199" i="3"/>
  <c r="T198" i="3"/>
  <c r="R199" i="3"/>
  <c r="R198" i="3" s="1"/>
  <c r="P199" i="3"/>
  <c r="P198" i="3" s="1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2" i="3"/>
  <c r="F82" i="3"/>
  <c r="F80" i="3"/>
  <c r="E78" i="3"/>
  <c r="J54" i="3"/>
  <c r="F54" i="3"/>
  <c r="F52" i="3"/>
  <c r="E50" i="3"/>
  <c r="J24" i="3"/>
  <c r="E24" i="3"/>
  <c r="J83" i="3"/>
  <c r="J23" i="3"/>
  <c r="J18" i="3"/>
  <c r="E18" i="3"/>
  <c r="F83" i="3"/>
  <c r="J17" i="3"/>
  <c r="J12" i="3"/>
  <c r="J52" i="3" s="1"/>
  <c r="E7" i="3"/>
  <c r="E76" i="3"/>
  <c r="J37" i="2"/>
  <c r="J36" i="2"/>
  <c r="AY55" i="1"/>
  <c r="J35" i="2"/>
  <c r="AX55" i="1" s="1"/>
  <c r="BI133" i="2"/>
  <c r="BH133" i="2"/>
  <c r="BG133" i="2"/>
  <c r="BF133" i="2"/>
  <c r="T133" i="2"/>
  <c r="T132" i="2"/>
  <c r="R133" i="2"/>
  <c r="R132" i="2" s="1"/>
  <c r="P133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T101" i="2" s="1"/>
  <c r="R102" i="2"/>
  <c r="R101" i="2"/>
  <c r="P102" i="2"/>
  <c r="P101" i="2" s="1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J82" i="2"/>
  <c r="F82" i="2"/>
  <c r="F80" i="2"/>
  <c r="E78" i="2"/>
  <c r="J54" i="2"/>
  <c r="F54" i="2"/>
  <c r="F52" i="2"/>
  <c r="E50" i="2"/>
  <c r="J24" i="2"/>
  <c r="E24" i="2"/>
  <c r="J83" i="2" s="1"/>
  <c r="J23" i="2"/>
  <c r="J18" i="2"/>
  <c r="E18" i="2"/>
  <c r="F55" i="2" s="1"/>
  <c r="J17" i="2"/>
  <c r="J12" i="2"/>
  <c r="J80" i="2"/>
  <c r="E7" i="2"/>
  <c r="E48" i="2" s="1"/>
  <c r="L50" i="1"/>
  <c r="AM50" i="1"/>
  <c r="AM49" i="1"/>
  <c r="L49" i="1"/>
  <c r="AM47" i="1"/>
  <c r="L47" i="1"/>
  <c r="L45" i="1"/>
  <c r="L44" i="1"/>
  <c r="J133" i="2"/>
  <c r="BK89" i="2"/>
  <c r="BK90" i="2"/>
  <c r="BK109" i="2"/>
  <c r="J91" i="2"/>
  <c r="J109" i="2"/>
  <c r="J170" i="3"/>
  <c r="BK140" i="3"/>
  <c r="J100" i="2"/>
  <c r="J94" i="2"/>
  <c r="J126" i="2"/>
  <c r="BK129" i="2"/>
  <c r="J107" i="2"/>
  <c r="BK91" i="2"/>
  <c r="BK188" i="3"/>
  <c r="BK164" i="3"/>
  <c r="BK112" i="3"/>
  <c r="BK126" i="3"/>
  <c r="J176" i="3"/>
  <c r="BK150" i="3"/>
  <c r="J112" i="3"/>
  <c r="J182" i="3"/>
  <c r="J129" i="3"/>
  <c r="BK167" i="3"/>
  <c r="J192" i="3"/>
  <c r="J159" i="3"/>
  <c r="J126" i="3"/>
  <c r="J262" i="4"/>
  <c r="J201" i="4"/>
  <c r="BK224" i="4"/>
  <c r="J162" i="4"/>
  <c r="BK126" i="4"/>
  <c r="BK216" i="4"/>
  <c r="BK181" i="4"/>
  <c r="J89" i="4"/>
  <c r="J179" i="4"/>
  <c r="BK141" i="4"/>
  <c r="J244" i="4"/>
  <c r="J177" i="4"/>
  <c r="J232" i="4"/>
  <c r="BK166" i="4"/>
  <c r="BK106" i="4"/>
  <c r="BK252" i="4"/>
  <c r="BK173" i="4"/>
  <c r="BK274" i="4"/>
  <c r="BK262" i="4"/>
  <c r="BK162" i="4"/>
  <c r="BK93" i="4"/>
  <c r="J373" i="5"/>
  <c r="BK316" i="5"/>
  <c r="BK245" i="5"/>
  <c r="BK211" i="5"/>
  <c r="J137" i="5"/>
  <c r="BK402" i="5"/>
  <c r="BK357" i="5"/>
  <c r="J295" i="5"/>
  <c r="BK223" i="5"/>
  <c r="J152" i="5"/>
  <c r="J318" i="5"/>
  <c r="BK272" i="5"/>
  <c r="J173" i="5"/>
  <c r="BK441" i="5"/>
  <c r="J349" i="5"/>
  <c r="BK275" i="5"/>
  <c r="J195" i="5"/>
  <c r="BK137" i="5"/>
  <c r="J426" i="5"/>
  <c r="BK336" i="5"/>
  <c r="BK278" i="5"/>
  <c r="BK229" i="5"/>
  <c r="BK163" i="5"/>
  <c r="J405" i="5"/>
  <c r="J263" i="5"/>
  <c r="J211" i="5"/>
  <c r="BK152" i="5"/>
  <c r="J111" i="5"/>
  <c r="J402" i="5"/>
  <c r="J357" i="5"/>
  <c r="J201" i="5"/>
  <c r="J251" i="5"/>
  <c r="BK114" i="5"/>
  <c r="J111" i="6"/>
  <c r="BK104" i="6"/>
  <c r="BK94" i="6"/>
  <c r="J118" i="6"/>
  <c r="BK111" i="6"/>
  <c r="BK89" i="6"/>
  <c r="J121" i="6"/>
  <c r="J113" i="6"/>
  <c r="J104" i="6"/>
  <c r="BK97" i="6"/>
  <c r="BK111" i="2"/>
  <c r="BK93" i="2"/>
  <c r="J104" i="2"/>
  <c r="J120" i="2"/>
  <c r="BK133" i="2"/>
  <c r="BK117" i="2"/>
  <c r="J98" i="2"/>
  <c r="BK161" i="3"/>
  <c r="J122" i="3"/>
  <c r="BK143" i="3"/>
  <c r="BK89" i="3"/>
  <c r="J140" i="3"/>
  <c r="J104" i="3"/>
  <c r="J156" i="3"/>
  <c r="BK182" i="3"/>
  <c r="BK122" i="3"/>
  <c r="J173" i="3"/>
  <c r="J147" i="3"/>
  <c r="BK95" i="3"/>
  <c r="J241" i="4"/>
  <c r="BK239" i="4"/>
  <c r="J192" i="4"/>
  <c r="BK109" i="4"/>
  <c r="J189" i="4"/>
  <c r="J93" i="4"/>
  <c r="J207" i="4"/>
  <c r="J106" i="4"/>
  <c r="J229" i="4"/>
  <c r="J204" i="4"/>
  <c r="J164" i="4"/>
  <c r="J252" i="4"/>
  <c r="J157" i="4"/>
  <c r="BK103" i="4"/>
  <c r="BK157" i="4"/>
  <c r="J119" i="4"/>
  <c r="J267" i="4"/>
  <c r="BK119" i="4"/>
  <c r="J397" i="5"/>
  <c r="BK342" i="5"/>
  <c r="BK260" i="5"/>
  <c r="J223" i="5"/>
  <c r="J188" i="5"/>
  <c r="J401" i="5"/>
  <c r="BK303" i="5"/>
  <c r="J275" i="5"/>
  <c r="BK188" i="5"/>
  <c r="BK159" i="5"/>
  <c r="J434" i="5"/>
  <c r="J299" i="5"/>
  <c r="J163" i="5"/>
  <c r="BK436" i="5"/>
  <c r="J321" i="5"/>
  <c r="BK254" i="5"/>
  <c r="BK141" i="5"/>
  <c r="J413" i="5"/>
  <c r="BK373" i="5"/>
  <c r="BK329" i="5"/>
  <c r="BK248" i="5"/>
  <c r="BK227" i="5"/>
  <c r="J135" i="5"/>
  <c r="BK376" i="5"/>
  <c r="BK267" i="5"/>
  <c r="J235" i="5"/>
  <c r="J203" i="5"/>
  <c r="BK107" i="2"/>
  <c r="J90" i="2"/>
  <c r="BK98" i="2"/>
  <c r="J93" i="2"/>
  <c r="J117" i="2"/>
  <c r="J114" i="2"/>
  <c r="J185" i="3"/>
  <c r="J195" i="3"/>
  <c r="BK176" i="3"/>
  <c r="BK199" i="3"/>
  <c r="J131" i="3"/>
  <c r="J89" i="3"/>
  <c r="J119" i="3"/>
  <c r="BK147" i="3"/>
  <c r="J199" i="3"/>
  <c r="BK156" i="3"/>
  <c r="BK104" i="3"/>
  <c r="BK183" i="4"/>
  <c r="BK213" i="4"/>
  <c r="BK154" i="4"/>
  <c r="J96" i="4"/>
  <c r="BK164" i="4"/>
  <c r="BK229" i="4"/>
  <c r="J154" i="4"/>
  <c r="J128" i="4"/>
  <c r="J210" i="4"/>
  <c r="J166" i="4"/>
  <c r="BK122" i="4"/>
  <c r="BK204" i="4"/>
  <c r="BK148" i="4"/>
  <c r="BK195" i="4"/>
  <c r="J152" i="4"/>
  <c r="J274" i="4"/>
  <c r="BK232" i="4"/>
  <c r="J171" i="4"/>
  <c r="J103" i="4"/>
  <c r="BK369" i="5"/>
  <c r="BK321" i="5"/>
  <c r="J241" i="5"/>
  <c r="J192" i="5"/>
  <c r="BK434" i="5"/>
  <c r="J384" i="5"/>
  <c r="J307" i="5"/>
  <c r="BK251" i="5"/>
  <c r="J205" i="5"/>
  <c r="J167" i="5"/>
  <c r="BK423" i="5"/>
  <c r="BK307" i="5"/>
  <c r="BK233" i="5"/>
  <c r="J156" i="5"/>
  <c r="BK354" i="5"/>
  <c r="J278" i="5"/>
  <c r="BK239" i="5"/>
  <c r="BK111" i="5"/>
  <c r="BK389" i="5"/>
  <c r="J303" i="5"/>
  <c r="J243" i="5"/>
  <c r="BK185" i="5"/>
  <c r="BK420" i="5"/>
  <c r="BK327" i="5"/>
  <c r="J233" i="5"/>
  <c r="J197" i="5"/>
  <c r="J129" i="5"/>
  <c r="J441" i="5"/>
  <c r="J392" i="5"/>
  <c r="J339" i="5"/>
  <c r="J267" i="5"/>
  <c r="J131" i="5"/>
  <c r="J93" i="5"/>
  <c r="J106" i="6"/>
  <c r="J91" i="6"/>
  <c r="J100" i="6"/>
  <c r="BK116" i="6"/>
  <c r="J103" i="6"/>
  <c r="BK126" i="2"/>
  <c r="J102" i="2"/>
  <c r="J129" i="2"/>
  <c r="J89" i="2"/>
  <c r="BK113" i="2"/>
  <c r="J110" i="2"/>
  <c r="BK104" i="2"/>
  <c r="J92" i="3"/>
  <c r="BK119" i="3"/>
  <c r="J134" i="3"/>
  <c r="J188" i="3"/>
  <c r="BK159" i="3"/>
  <c r="J116" i="3"/>
  <c r="J161" i="3"/>
  <c r="BK106" i="3"/>
  <c r="J137" i="3"/>
  <c r="BK185" i="3"/>
  <c r="BK134" i="3"/>
  <c r="BK248" i="4"/>
  <c r="J224" i="4"/>
  <c r="J248" i="4"/>
  <c r="BK159" i="4"/>
  <c r="J114" i="4"/>
  <c r="BK186" i="4"/>
  <c r="BK152" i="4"/>
  <c r="BK221" i="4"/>
  <c r="J159" i="4"/>
  <c r="BK96" i="4"/>
  <c r="J221" i="4"/>
  <c r="J198" i="4"/>
  <c r="BK259" i="4"/>
  <c r="BK175" i="4"/>
  <c r="J265" i="4"/>
  <c r="J186" i="4"/>
  <c r="BK132" i="4"/>
  <c r="BK201" i="4"/>
  <c r="J183" i="4"/>
  <c r="BK114" i="4"/>
  <c r="BK379" i="5"/>
  <c r="BK299" i="5"/>
  <c r="J229" i="5"/>
  <c r="BK190" i="5"/>
  <c r="J420" i="5"/>
  <c r="BK367" i="5"/>
  <c r="J332" i="5"/>
  <c r="BK231" i="5"/>
  <c r="J190" i="5"/>
  <c r="J177" i="5"/>
  <c r="J123" i="5"/>
  <c r="J417" i="5"/>
  <c r="BK263" i="5"/>
  <c r="J217" i="5"/>
  <c r="J102" i="5"/>
  <c r="BK392" i="5"/>
  <c r="BK295" i="5"/>
  <c r="BK179" i="5"/>
  <c r="BK131" i="5"/>
  <c r="J360" i="5"/>
  <c r="BK310" i="5"/>
  <c r="J245" i="5"/>
  <c r="BK215" i="5"/>
  <c r="J98" i="5"/>
  <c r="J389" i="5"/>
  <c r="J310" i="5"/>
  <c r="J225" i="5"/>
  <c r="BK192" i="5"/>
  <c r="J141" i="5"/>
  <c r="BK93" i="5"/>
  <c r="BK349" i="5"/>
  <c r="BK284" i="5"/>
  <c r="J254" i="5"/>
  <c r="BK120" i="5"/>
  <c r="J86" i="6"/>
  <c r="BK103" i="6"/>
  <c r="BK86" i="6"/>
  <c r="BK100" i="6"/>
  <c r="J138" i="4"/>
  <c r="BK270" i="4"/>
  <c r="BK138" i="4"/>
  <c r="BK381" i="5"/>
  <c r="J327" i="5"/>
  <c r="BK270" i="5"/>
  <c r="BK195" i="5"/>
  <c r="J423" i="5"/>
  <c r="J363" i="5"/>
  <c r="J336" i="5"/>
  <c r="J292" i="5"/>
  <c r="BK225" i="5"/>
  <c r="J185" i="5"/>
  <c r="BK243" i="5"/>
  <c r="BK167" i="5"/>
  <c r="BK426" i="5"/>
  <c r="BK339" i="5"/>
  <c r="BK181" i="5"/>
  <c r="J407" i="5"/>
  <c r="J324" i="5"/>
  <c r="J231" i="5"/>
  <c r="BK173" i="5"/>
  <c r="J409" i="5"/>
  <c r="BK332" i="5"/>
  <c r="J289" i="5"/>
  <c r="BK237" i="5"/>
  <c r="J215" i="5"/>
  <c r="J117" i="5"/>
  <c r="J400" i="5"/>
  <c r="BK360" i="5"/>
  <c r="BK129" i="5"/>
  <c r="BK106" i="6"/>
  <c r="BK109" i="6"/>
  <c r="J116" i="6"/>
  <c r="BK110" i="2"/>
  <c r="BK100" i="2"/>
  <c r="BK114" i="2"/>
  <c r="BK123" i="2"/>
  <c r="AS54" i="1"/>
  <c r="J179" i="3"/>
  <c r="BK192" i="3"/>
  <c r="J98" i="3"/>
  <c r="J110" i="3"/>
  <c r="BK173" i="3"/>
  <c r="BK137" i="3"/>
  <c r="BK101" i="3"/>
  <c r="BK179" i="3"/>
  <c r="J143" i="3"/>
  <c r="BK170" i="3"/>
  <c r="J101" i="3"/>
  <c r="BK153" i="3"/>
  <c r="BK98" i="3"/>
  <c r="J239" i="4"/>
  <c r="BK171" i="4"/>
  <c r="J219" i="4"/>
  <c r="BK144" i="4"/>
  <c r="J213" i="4"/>
  <c r="BK179" i="4"/>
  <c r="J144" i="4"/>
  <c r="BK210" i="4"/>
  <c r="J148" i="4"/>
  <c r="BK89" i="4"/>
  <c r="BK219" i="4"/>
  <c r="BK192" i="4"/>
  <c r="J141" i="4"/>
  <c r="J256" i="4"/>
  <c r="J169" i="4"/>
  <c r="J259" i="4"/>
  <c r="BK177" i="4"/>
  <c r="J126" i="4"/>
  <c r="J270" i="4"/>
  <c r="BK189" i="4"/>
  <c r="J122" i="4"/>
  <c r="BK384" i="5"/>
  <c r="BK363" i="5"/>
  <c r="BK292" i="5"/>
  <c r="BK217" i="5"/>
  <c r="BK102" i="5"/>
  <c r="BK397" i="5"/>
  <c r="BK351" i="5"/>
  <c r="BK281" i="5"/>
  <c r="BK197" i="5"/>
  <c r="J181" i="5"/>
  <c r="J120" i="5"/>
  <c r="BK409" i="5"/>
  <c r="J257" i="5"/>
  <c r="J227" i="5"/>
  <c r="BK117" i="5"/>
  <c r="J381" i="5"/>
  <c r="BK318" i="5"/>
  <c r="BK203" i="5"/>
  <c r="BK135" i="5"/>
  <c r="BK417" i="5"/>
  <c r="J351" i="5"/>
  <c r="J281" i="5"/>
  <c r="BK235" i="5"/>
  <c r="J114" i="5"/>
  <c r="BK401" i="5"/>
  <c r="J316" i="5"/>
  <c r="J260" i="5"/>
  <c r="BK209" i="5"/>
  <c r="BK177" i="5"/>
  <c r="BK413" i="5"/>
  <c r="J379" i="5"/>
  <c r="J329" i="5"/>
  <c r="BK257" i="5"/>
  <c r="BK98" i="5"/>
  <c r="J109" i="6"/>
  <c r="J97" i="6"/>
  <c r="J89" i="6"/>
  <c r="BK113" i="6"/>
  <c r="J113" i="2"/>
  <c r="J123" i="2"/>
  <c r="BK102" i="2"/>
  <c r="BK120" i="2"/>
  <c r="J111" i="2"/>
  <c r="BK94" i="2"/>
  <c r="BK131" i="3"/>
  <c r="BK129" i="3"/>
  <c r="BK195" i="3"/>
  <c r="J106" i="3"/>
  <c r="J167" i="3"/>
  <c r="J95" i="3"/>
  <c r="J150" i="3"/>
  <c r="BK92" i="3"/>
  <c r="J153" i="3"/>
  <c r="BK110" i="3"/>
  <c r="J164" i="3"/>
  <c r="BK116" i="3"/>
  <c r="BK244" i="4"/>
  <c r="J195" i="4"/>
  <c r="BK256" i="4"/>
  <c r="BK207" i="4"/>
  <c r="BK128" i="4"/>
  <c r="BK241" i="4"/>
  <c r="J175" i="4"/>
  <c r="J109" i="4"/>
  <c r="J173" i="4"/>
  <c r="J132" i="4"/>
  <c r="BK235" i="4"/>
  <c r="J181" i="4"/>
  <c r="BK265" i="4"/>
  <c r="J216" i="4"/>
  <c r="BK267" i="4"/>
  <c r="J235" i="4"/>
  <c r="BK100" i="4"/>
  <c r="BK198" i="4"/>
  <c r="BK169" i="4"/>
  <c r="J100" i="4"/>
  <c r="BK324" i="5"/>
  <c r="J239" i="5"/>
  <c r="BK205" i="5"/>
  <c r="J431" i="5"/>
  <c r="J369" i="5"/>
  <c r="J342" i="5"/>
  <c r="J248" i="5"/>
  <c r="BK201" i="5"/>
  <c r="J169" i="5"/>
  <c r="J436" i="5"/>
  <c r="J376" i="5"/>
  <c r="J284" i="5"/>
  <c r="BK169" i="5"/>
  <c r="BK405" i="5"/>
  <c r="BK346" i="5"/>
  <c r="J270" i="5"/>
  <c r="BK219" i="5"/>
  <c r="BK156" i="5"/>
  <c r="BK400" i="5"/>
  <c r="J346" i="5"/>
  <c r="BK289" i="5"/>
  <c r="J237" i="5"/>
  <c r="J209" i="5"/>
  <c r="BK431" i="5"/>
  <c r="J354" i="5"/>
  <c r="BK241" i="5"/>
  <c r="J219" i="5"/>
  <c r="J179" i="5"/>
  <c r="BK123" i="5"/>
  <c r="BK407" i="5"/>
  <c r="J367" i="5"/>
  <c r="J272" i="5"/>
  <c r="J159" i="5"/>
  <c r="BK121" i="6"/>
  <c r="J94" i="6"/>
  <c r="BK118" i="6"/>
  <c r="BK91" i="6"/>
  <c r="BK88" i="2" l="1"/>
  <c r="J88" i="2" s="1"/>
  <c r="J61" i="2" s="1"/>
  <c r="P103" i="2"/>
  <c r="BK112" i="2"/>
  <c r="J112" i="2" s="1"/>
  <c r="J65" i="2" s="1"/>
  <c r="P125" i="3"/>
  <c r="P155" i="3"/>
  <c r="BK185" i="4"/>
  <c r="BK88" i="4" s="1"/>
  <c r="P185" i="4"/>
  <c r="BK255" i="4"/>
  <c r="J255" i="4"/>
  <c r="J65" i="4" s="1"/>
  <c r="P331" i="5"/>
  <c r="P277" i="5" s="1"/>
  <c r="R430" i="5"/>
  <c r="BK133" i="3"/>
  <c r="J133" i="3"/>
  <c r="J63" i="3" s="1"/>
  <c r="P133" i="3"/>
  <c r="P88" i="3" s="1"/>
  <c r="P87" i="3" s="1"/>
  <c r="P86" i="3" s="1"/>
  <c r="AU56" i="1" s="1"/>
  <c r="BK191" i="3"/>
  <c r="J191" i="3"/>
  <c r="J65" i="3" s="1"/>
  <c r="BK158" i="4"/>
  <c r="J158" i="4" s="1"/>
  <c r="J62" i="4" s="1"/>
  <c r="R209" i="4"/>
  <c r="R331" i="5"/>
  <c r="R277" i="5" s="1"/>
  <c r="P430" i="5"/>
  <c r="T331" i="5"/>
  <c r="T277" i="5" s="1"/>
  <c r="T88" i="2"/>
  <c r="P112" i="2"/>
  <c r="T125" i="3"/>
  <c r="R133" i="3"/>
  <c r="R88" i="3" s="1"/>
  <c r="R87" i="3" s="1"/>
  <c r="R86" i="3" s="1"/>
  <c r="R191" i="3"/>
  <c r="P209" i="4"/>
  <c r="BK331" i="5"/>
  <c r="J331" i="5" s="1"/>
  <c r="J66" i="5" s="1"/>
  <c r="BK430" i="5"/>
  <c r="J430" i="5"/>
  <c r="J69" i="5" s="1"/>
  <c r="R88" i="2"/>
  <c r="R112" i="2"/>
  <c r="BK155" i="3"/>
  <c r="J155" i="3" s="1"/>
  <c r="J64" i="3" s="1"/>
  <c r="T191" i="3"/>
  <c r="P158" i="4"/>
  <c r="P88" i="4"/>
  <c r="P87" i="4" s="1"/>
  <c r="P86" i="4" s="1"/>
  <c r="AU57" i="1" s="1"/>
  <c r="R185" i="4"/>
  <c r="P255" i="4"/>
  <c r="BK172" i="5"/>
  <c r="J172" i="5"/>
  <c r="J62" i="5"/>
  <c r="T247" i="5"/>
  <c r="R269" i="5"/>
  <c r="R416" i="5"/>
  <c r="R412" i="5" s="1"/>
  <c r="BK85" i="6"/>
  <c r="J85" i="6" s="1"/>
  <c r="J62" i="6" s="1"/>
  <c r="T103" i="2"/>
  <c r="P108" i="2"/>
  <c r="T108" i="2"/>
  <c r="BK125" i="3"/>
  <c r="J125" i="3" s="1"/>
  <c r="J62" i="3" s="1"/>
  <c r="R155" i="3"/>
  <c r="R158" i="4"/>
  <c r="R88" i="4"/>
  <c r="R87" i="4" s="1"/>
  <c r="R86" i="4" s="1"/>
  <c r="T209" i="4"/>
  <c r="T172" i="5"/>
  <c r="T92" i="5"/>
  <c r="P247" i="5"/>
  <c r="P92" i="5" s="1"/>
  <c r="T269" i="5"/>
  <c r="T416" i="5"/>
  <c r="T412" i="5"/>
  <c r="P85" i="6"/>
  <c r="P84" i="6"/>
  <c r="P83" i="6" s="1"/>
  <c r="P82" i="6" s="1"/>
  <c r="AU59" i="1" s="1"/>
  <c r="P88" i="2"/>
  <c r="P87" i="2" s="1"/>
  <c r="P86" i="2" s="1"/>
  <c r="AU55" i="1" s="1"/>
  <c r="R103" i="2"/>
  <c r="BK108" i="2"/>
  <c r="J108" i="2"/>
  <c r="J64" i="2"/>
  <c r="R108" i="2"/>
  <c r="T155" i="3"/>
  <c r="T158" i="4"/>
  <c r="T185" i="4"/>
  <c r="T88" i="4" s="1"/>
  <c r="T87" i="4" s="1"/>
  <c r="T86" i="4" s="1"/>
  <c r="T255" i="4"/>
  <c r="P172" i="5"/>
  <c r="BK247" i="5"/>
  <c r="J247" i="5" s="1"/>
  <c r="J63" i="5" s="1"/>
  <c r="BK269" i="5"/>
  <c r="J269" i="5"/>
  <c r="J64" i="5"/>
  <c r="P416" i="5"/>
  <c r="P412" i="5" s="1"/>
  <c r="R85" i="6"/>
  <c r="R84" i="6" s="1"/>
  <c r="R83" i="6" s="1"/>
  <c r="R82" i="6" s="1"/>
  <c r="BK103" i="2"/>
  <c r="J103" i="2"/>
  <c r="J63" i="2" s="1"/>
  <c r="T112" i="2"/>
  <c r="R125" i="3"/>
  <c r="T133" i="3"/>
  <c r="T88" i="3" s="1"/>
  <c r="T87" i="3" s="1"/>
  <c r="T86" i="3" s="1"/>
  <c r="P191" i="3"/>
  <c r="BK209" i="4"/>
  <c r="J209" i="4" s="1"/>
  <c r="J64" i="4" s="1"/>
  <c r="R255" i="4"/>
  <c r="R172" i="5"/>
  <c r="R247" i="5"/>
  <c r="R92" i="5" s="1"/>
  <c r="P269" i="5"/>
  <c r="BK416" i="5"/>
  <c r="J416" i="5" s="1"/>
  <c r="J68" i="5" s="1"/>
  <c r="T430" i="5"/>
  <c r="T85" i="6"/>
  <c r="T84" i="6"/>
  <c r="T83" i="6" s="1"/>
  <c r="T82" i="6" s="1"/>
  <c r="BK412" i="5"/>
  <c r="J412" i="5" s="1"/>
  <c r="J67" i="5" s="1"/>
  <c r="BK92" i="5"/>
  <c r="J92" i="5" s="1"/>
  <c r="J61" i="5" s="1"/>
  <c r="BK440" i="5"/>
  <c r="J440" i="5"/>
  <c r="J70" i="5" s="1"/>
  <c r="BK101" i="2"/>
  <c r="J101" i="2"/>
  <c r="J62" i="2"/>
  <c r="BK198" i="3"/>
  <c r="J198" i="3"/>
  <c r="J66" i="3" s="1"/>
  <c r="BK273" i="4"/>
  <c r="J273" i="4" s="1"/>
  <c r="J66" i="4" s="1"/>
  <c r="BK132" i="2"/>
  <c r="J132" i="2"/>
  <c r="J66" i="2" s="1"/>
  <c r="BK88" i="3"/>
  <c r="J88" i="3" s="1"/>
  <c r="J61" i="3" s="1"/>
  <c r="BK277" i="5"/>
  <c r="J277" i="5"/>
  <c r="J65" i="5"/>
  <c r="F55" i="6"/>
  <c r="J55" i="6"/>
  <c r="BE104" i="6"/>
  <c r="J52" i="6"/>
  <c r="BE86" i="6"/>
  <c r="BE89" i="6"/>
  <c r="BE94" i="6"/>
  <c r="BE100" i="6"/>
  <c r="BE106" i="6"/>
  <c r="BE121" i="6"/>
  <c r="E48" i="6"/>
  <c r="BE109" i="6"/>
  <c r="BE97" i="6"/>
  <c r="BE103" i="6"/>
  <c r="BE113" i="6"/>
  <c r="BE116" i="6"/>
  <c r="BE91" i="6"/>
  <c r="BE111" i="6"/>
  <c r="BE118" i="6"/>
  <c r="J84" i="5"/>
  <c r="BE135" i="5"/>
  <c r="BE137" i="5"/>
  <c r="BE260" i="5"/>
  <c r="F87" i="5"/>
  <c r="BE389" i="5"/>
  <c r="BE423" i="5"/>
  <c r="BE426" i="5"/>
  <c r="BE434" i="5"/>
  <c r="BE436" i="5"/>
  <c r="BE102" i="5"/>
  <c r="BE156" i="5"/>
  <c r="BE159" i="5"/>
  <c r="BE163" i="5"/>
  <c r="BE169" i="5"/>
  <c r="BE188" i="5"/>
  <c r="BE190" i="5"/>
  <c r="BE201" i="5"/>
  <c r="BE281" i="5"/>
  <c r="BE295" i="5"/>
  <c r="BE303" i="5"/>
  <c r="BE324" i="5"/>
  <c r="BE346" i="5"/>
  <c r="BE367" i="5"/>
  <c r="BE384" i="5"/>
  <c r="BE402" i="5"/>
  <c r="BE93" i="5"/>
  <c r="BE111" i="5"/>
  <c r="BE117" i="5"/>
  <c r="BE120" i="5"/>
  <c r="BE181" i="5"/>
  <c r="BE239" i="5"/>
  <c r="BE254" i="5"/>
  <c r="BE270" i="5"/>
  <c r="BE272" i="5"/>
  <c r="BE275" i="5"/>
  <c r="BE299" i="5"/>
  <c r="BE307" i="5"/>
  <c r="BE318" i="5"/>
  <c r="BE381" i="5"/>
  <c r="E48" i="5"/>
  <c r="J87" i="5"/>
  <c r="BE173" i="5"/>
  <c r="BE217" i="5"/>
  <c r="BE231" i="5"/>
  <c r="BE235" i="5"/>
  <c r="BE245" i="5"/>
  <c r="BE289" i="5"/>
  <c r="BE292" i="5"/>
  <c r="BE316" i="5"/>
  <c r="BE327" i="5"/>
  <c r="BE329" i="5"/>
  <c r="BE336" i="5"/>
  <c r="BE342" i="5"/>
  <c r="BE357" i="5"/>
  <c r="BE360" i="5"/>
  <c r="BE376" i="5"/>
  <c r="BE379" i="5"/>
  <c r="BE397" i="5"/>
  <c r="BE114" i="5"/>
  <c r="BE123" i="5"/>
  <c r="BE129" i="5"/>
  <c r="BE131" i="5"/>
  <c r="BE141" i="5"/>
  <c r="BE152" i="5"/>
  <c r="BE177" i="5"/>
  <c r="BE179" i="5"/>
  <c r="BE192" i="5"/>
  <c r="BE195" i="5"/>
  <c r="BE197" i="5"/>
  <c r="BE205" i="5"/>
  <c r="BE209" i="5"/>
  <c r="BE211" i="5"/>
  <c r="BE215" i="5"/>
  <c r="BE219" i="5"/>
  <c r="BE223" i="5"/>
  <c r="BE225" i="5"/>
  <c r="BE248" i="5"/>
  <c r="BE332" i="5"/>
  <c r="BE351" i="5"/>
  <c r="BE363" i="5"/>
  <c r="BE369" i="5"/>
  <c r="BE373" i="5"/>
  <c r="BE420" i="5"/>
  <c r="BE431" i="5"/>
  <c r="BE98" i="5"/>
  <c r="BE203" i="5"/>
  <c r="BE227" i="5"/>
  <c r="BE229" i="5"/>
  <c r="BE241" i="5"/>
  <c r="BE243" i="5"/>
  <c r="BE263" i="5"/>
  <c r="BE267" i="5"/>
  <c r="BE278" i="5"/>
  <c r="BE284" i="5"/>
  <c r="BE310" i="5"/>
  <c r="BE321" i="5"/>
  <c r="BE354" i="5"/>
  <c r="BE392" i="5"/>
  <c r="BE405" i="5"/>
  <c r="BE409" i="5"/>
  <c r="BE413" i="5"/>
  <c r="BE167" i="5"/>
  <c r="BE185" i="5"/>
  <c r="BE233" i="5"/>
  <c r="BE237" i="5"/>
  <c r="BE251" i="5"/>
  <c r="BE257" i="5"/>
  <c r="BE339" i="5"/>
  <c r="BE349" i="5"/>
  <c r="BE400" i="5"/>
  <c r="BE401" i="5"/>
  <c r="BE407" i="5"/>
  <c r="BE417" i="5"/>
  <c r="BE441" i="5"/>
  <c r="J55" i="4"/>
  <c r="BE89" i="4"/>
  <c r="BE159" i="4"/>
  <c r="BE204" i="4"/>
  <c r="BE224" i="4"/>
  <c r="BE270" i="4"/>
  <c r="BE274" i="4"/>
  <c r="J80" i="4"/>
  <c r="BE138" i="4"/>
  <c r="BE141" i="4"/>
  <c r="BE154" i="4"/>
  <c r="BE181" i="4"/>
  <c r="BE189" i="4"/>
  <c r="BE207" i="4"/>
  <c r="BE221" i="4"/>
  <c r="BE229" i="4"/>
  <c r="BE239" i="4"/>
  <c r="BE171" i="4"/>
  <c r="BE177" i="4"/>
  <c r="BE183" i="4"/>
  <c r="BE186" i="4"/>
  <c r="BE235" i="4"/>
  <c r="BE119" i="4"/>
  <c r="BE148" i="4"/>
  <c r="BE173" i="4"/>
  <c r="BE179" i="4"/>
  <c r="BK87" i="3"/>
  <c r="J87" i="3"/>
  <c r="J60" i="3" s="1"/>
  <c r="F55" i="4"/>
  <c r="BE109" i="4"/>
  <c r="BE162" i="4"/>
  <c r="BE169" i="4"/>
  <c r="BE175" i="4"/>
  <c r="BE241" i="4"/>
  <c r="BE244" i="4"/>
  <c r="BE248" i="4"/>
  <c r="BE252" i="4"/>
  <c r="BE259" i="4"/>
  <c r="BE262" i="4"/>
  <c r="BE100" i="4"/>
  <c r="BE103" i="4"/>
  <c r="BE106" i="4"/>
  <c r="BE126" i="4"/>
  <c r="BE232" i="4"/>
  <c r="BE265" i="4"/>
  <c r="BE93" i="4"/>
  <c r="BE122" i="4"/>
  <c r="BE132" i="4"/>
  <c r="BE192" i="4"/>
  <c r="BE195" i="4"/>
  <c r="BE198" i="4"/>
  <c r="BE201" i="4"/>
  <c r="BE267" i="4"/>
  <c r="E48" i="4"/>
  <c r="BE96" i="4"/>
  <c r="BE114" i="4"/>
  <c r="BE128" i="4"/>
  <c r="BE144" i="4"/>
  <c r="BE152" i="4"/>
  <c r="BE157" i="4"/>
  <c r="BE164" i="4"/>
  <c r="BE166" i="4"/>
  <c r="BE210" i="4"/>
  <c r="BE213" i="4"/>
  <c r="BE216" i="4"/>
  <c r="BE219" i="4"/>
  <c r="BE256" i="4"/>
  <c r="BK87" i="2"/>
  <c r="J87" i="2"/>
  <c r="J60" i="2"/>
  <c r="J55" i="3"/>
  <c r="J80" i="3"/>
  <c r="BE101" i="3"/>
  <c r="BE106" i="3"/>
  <c r="BE110" i="3"/>
  <c r="BE112" i="3"/>
  <c r="BE95" i="3"/>
  <c r="BE119" i="3"/>
  <c r="BE159" i="3"/>
  <c r="BE173" i="3"/>
  <c r="BE176" i="3"/>
  <c r="BE179" i="3"/>
  <c r="BE195" i="3"/>
  <c r="BE199" i="3"/>
  <c r="BE89" i="3"/>
  <c r="BE116" i="3"/>
  <c r="BE126" i="3"/>
  <c r="BE131" i="3"/>
  <c r="BE150" i="3"/>
  <c r="BE153" i="3"/>
  <c r="BE164" i="3"/>
  <c r="BE167" i="3"/>
  <c r="E48" i="3"/>
  <c r="F55" i="3"/>
  <c r="BE92" i="3"/>
  <c r="BE98" i="3"/>
  <c r="BE161" i="3"/>
  <c r="BE170" i="3"/>
  <c r="BE104" i="3"/>
  <c r="BE122" i="3"/>
  <c r="BE129" i="3"/>
  <c r="BE182" i="3"/>
  <c r="BE192" i="3"/>
  <c r="BE134" i="3"/>
  <c r="BE185" i="3"/>
  <c r="BE188" i="3"/>
  <c r="BE137" i="3"/>
  <c r="BE140" i="3"/>
  <c r="BE143" i="3"/>
  <c r="BE147" i="3"/>
  <c r="BE156" i="3"/>
  <c r="E76" i="2"/>
  <c r="BE100" i="2"/>
  <c r="BE123" i="2"/>
  <c r="J55" i="2"/>
  <c r="F83" i="2"/>
  <c r="BE98" i="2"/>
  <c r="BE102" i="2"/>
  <c r="BE90" i="2"/>
  <c r="BE129" i="2"/>
  <c r="BE89" i="2"/>
  <c r="BE91" i="2"/>
  <c r="BE104" i="2"/>
  <c r="BE114" i="2"/>
  <c r="BE117" i="2"/>
  <c r="BE126" i="2"/>
  <c r="BE133" i="2"/>
  <c r="BE94" i="2"/>
  <c r="BE107" i="2"/>
  <c r="J52" i="2"/>
  <c r="BE109" i="2"/>
  <c r="BE110" i="2"/>
  <c r="BE111" i="2"/>
  <c r="BE120" i="2"/>
  <c r="BE93" i="2"/>
  <c r="BE113" i="2"/>
  <c r="J34" i="2"/>
  <c r="AW55" i="1" s="1"/>
  <c r="F36" i="3"/>
  <c r="BC56" i="1" s="1"/>
  <c r="F35" i="5"/>
  <c r="BB58" i="1"/>
  <c r="F36" i="2"/>
  <c r="BC55" i="1" s="1"/>
  <c r="F34" i="3"/>
  <c r="BA56" i="1" s="1"/>
  <c r="F36" i="4"/>
  <c r="BC57" i="1" s="1"/>
  <c r="J34" i="6"/>
  <c r="AW59" i="1"/>
  <c r="F36" i="6"/>
  <c r="BC59" i="1" s="1"/>
  <c r="F37" i="3"/>
  <c r="BD56" i="1" s="1"/>
  <c r="F37" i="4"/>
  <c r="BD57" i="1" s="1"/>
  <c r="F34" i="6"/>
  <c r="BA59" i="1"/>
  <c r="F37" i="6"/>
  <c r="BD59" i="1" s="1"/>
  <c r="J34" i="4"/>
  <c r="AW57" i="1" s="1"/>
  <c r="J34" i="5"/>
  <c r="AW58" i="1" s="1"/>
  <c r="F35" i="2"/>
  <c r="BB55" i="1"/>
  <c r="F35" i="3"/>
  <c r="BB56" i="1" s="1"/>
  <c r="F34" i="5"/>
  <c r="BA58" i="1" s="1"/>
  <c r="J34" i="3"/>
  <c r="AW56" i="1" s="1"/>
  <c r="F36" i="5"/>
  <c r="BC58" i="1" s="1"/>
  <c r="F37" i="2"/>
  <c r="BD55" i="1" s="1"/>
  <c r="F34" i="4"/>
  <c r="BA57" i="1" s="1"/>
  <c r="F35" i="6"/>
  <c r="BB59" i="1" s="1"/>
  <c r="F34" i="2"/>
  <c r="BA55" i="1"/>
  <c r="F35" i="4"/>
  <c r="BB57" i="1" s="1"/>
  <c r="F37" i="5"/>
  <c r="BD58" i="1" s="1"/>
  <c r="R91" i="5" l="1"/>
  <c r="R90" i="5" s="1"/>
  <c r="T91" i="5"/>
  <c r="T90" i="5" s="1"/>
  <c r="BK87" i="4"/>
  <c r="J87" i="4" s="1"/>
  <c r="J60" i="4" s="1"/>
  <c r="J88" i="4"/>
  <c r="J61" i="4" s="1"/>
  <c r="J185" i="4"/>
  <c r="J63" i="4" s="1"/>
  <c r="P91" i="5"/>
  <c r="P90" i="5"/>
  <c r="AU58" i="1" s="1"/>
  <c r="AU54" i="1" s="1"/>
  <c r="R87" i="2"/>
  <c r="R86" i="2"/>
  <c r="T87" i="2"/>
  <c r="T86" i="2"/>
  <c r="BK91" i="5"/>
  <c r="BK90" i="5" s="1"/>
  <c r="J90" i="5" s="1"/>
  <c r="J30" i="5" s="1"/>
  <c r="BK84" i="6"/>
  <c r="BK83" i="6"/>
  <c r="J83" i="6"/>
  <c r="J60" i="6"/>
  <c r="BK86" i="3"/>
  <c r="J86" i="3"/>
  <c r="J59" i="3"/>
  <c r="BK86" i="2"/>
  <c r="J86" i="2"/>
  <c r="J30" i="2" s="1"/>
  <c r="AG55" i="1" s="1"/>
  <c r="J33" i="3"/>
  <c r="AV56" i="1"/>
  <c r="AT56" i="1" s="1"/>
  <c r="BD54" i="1"/>
  <c r="W33" i="1"/>
  <c r="F33" i="4"/>
  <c r="AZ57" i="1"/>
  <c r="F33" i="2"/>
  <c r="AZ55" i="1"/>
  <c r="F33" i="5"/>
  <c r="AZ58" i="1"/>
  <c r="F33" i="3"/>
  <c r="AZ56" i="1"/>
  <c r="J33" i="6"/>
  <c r="AV59" i="1"/>
  <c r="AT59" i="1" s="1"/>
  <c r="J33" i="5"/>
  <c r="AV58" i="1"/>
  <c r="AT58" i="1"/>
  <c r="J33" i="4"/>
  <c r="AV57" i="1"/>
  <c r="AT57" i="1" s="1"/>
  <c r="J33" i="2"/>
  <c r="AV55" i="1" s="1"/>
  <c r="AT55" i="1" s="1"/>
  <c r="F33" i="6"/>
  <c r="AZ59" i="1"/>
  <c r="BB54" i="1"/>
  <c r="W31" i="1"/>
  <c r="BA54" i="1"/>
  <c r="AW54" i="1"/>
  <c r="AK30" i="1" s="1"/>
  <c r="BC54" i="1"/>
  <c r="AY54" i="1"/>
  <c r="J91" i="5" l="1"/>
  <c r="J60" i="5" s="1"/>
  <c r="BK86" i="4"/>
  <c r="J86" i="4" s="1"/>
  <c r="J30" i="4" s="1"/>
  <c r="AG57" i="1" s="1"/>
  <c r="J59" i="5"/>
  <c r="AG58" i="1"/>
  <c r="AN58" i="1" s="1"/>
  <c r="BK82" i="6"/>
  <c r="J82" i="6"/>
  <c r="J59" i="6"/>
  <c r="J84" i="6"/>
  <c r="J61" i="6"/>
  <c r="AN57" i="1"/>
  <c r="J59" i="4"/>
  <c r="J39" i="5"/>
  <c r="J39" i="4"/>
  <c r="AN55" i="1"/>
  <c r="J59" i="2"/>
  <c r="J39" i="2"/>
  <c r="AX54" i="1"/>
  <c r="W30" i="1"/>
  <c r="J30" i="3"/>
  <c r="AG56" i="1"/>
  <c r="W32" i="1"/>
  <c r="AZ54" i="1"/>
  <c r="W29" i="1" s="1"/>
  <c r="J39" i="3" l="1"/>
  <c r="AN56" i="1"/>
  <c r="J30" i="6"/>
  <c r="AG59" i="1"/>
  <c r="AG54" i="1" s="1"/>
  <c r="AK26" i="1" s="1"/>
  <c r="AV54" i="1"/>
  <c r="AK29" i="1" s="1"/>
  <c r="AK35" i="1" l="1"/>
  <c r="J39" i="6"/>
  <c r="AN59" i="1"/>
  <c r="AT54" i="1"/>
  <c r="AN54" i="1" l="1"/>
</calcChain>
</file>

<file path=xl/sharedStrings.xml><?xml version="1.0" encoding="utf-8"?>
<sst xmlns="http://schemas.openxmlformats.org/spreadsheetml/2006/main" count="7642" uniqueCount="1235">
  <si>
    <t>Export Komplet</t>
  </si>
  <si>
    <t>VZ</t>
  </si>
  <si>
    <t>2.0</t>
  </si>
  <si>
    <t>ZAMOK</t>
  </si>
  <si>
    <t>False</t>
  </si>
  <si>
    <t>{110d219c-fae7-4c23-a0e7-71e375d5d9e3}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</si>
  <si>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</si>
  <si>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</si>
  <si>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</si>
  <si>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</si>
  <si>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</si>
  <si>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</si>
  <si>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</si>
  <si>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</si>
  <si>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18-08-21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</si>
  <si>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</si>
  <si>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</si>
  <si>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PD Polní cesty RCV17, RCV18 a RCV21, Cehnice - 2021/02</t>
  </si>
  <si>
    <t>KSO:</t>
  </si>
  <si>
    <t>822 29 71</t>
  </si>
  <si>
    <t>CC-CZ:</t>
  </si>
  <si>
    <t>21121</t>
  </si>
  <si>
    <t>Místo:</t>
  </si>
  <si>
    <t>Cehnice</t>
  </si>
  <si>
    <t>Datum:</t>
  </si>
  <si>
    <t>14. 1. 2021</t>
  </si>
  <si>
    <t>CZ-CPV:</t>
  </si>
  <si>
    <t>45233123-7</t>
  </si>
  <si>
    <t>CZ-CPA:</t>
  </si>
  <si>
    <t>42.11.20</t>
  </si>
  <si>
    <t>Zadavatel:</t>
  </si>
  <si>
    <t>IČ:</t>
  </si>
  <si>
    <t>01312774</t>
  </si>
  <si>
    <t>Česká republika - Státní pozemkový úřad</t>
  </si>
  <si>
    <t>DIČ:</t>
  </si>
  <si>
    <t>CZ01312774</t>
  </si>
  <si>
    <t>Uchazeč:</t>
  </si>
  <si>
    <t>Vyplň údaj</t>
  </si>
  <si>
    <t>Projektant:</t>
  </si>
  <si>
    <t>28144864</t>
  </si>
  <si>
    <t>ATELIÉR DoPI, s.r.o.</t>
  </si>
  <si>
    <t>CZ28144864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</si>
  <si>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</si>
  <si>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</si>
  <si>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</si>
  <si>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</si>
  <si>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</si>
  <si>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</si>
  <si>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</si>
  <si>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</si>
  <si>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</si>
  <si>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</si>
  <si>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</si>
  <si>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</si>
  <si>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</si>
  <si>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</si>
  <si>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</si>
  <si>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</si>
  <si>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</si>
  <si>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</si>
  <si>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</si>
  <si>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</si>
  <si>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</si>
  <si>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</si>
  <si>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</si>
  <si>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</si>
  <si>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</si>
  <si>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</si>
  <si>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</si>
  <si>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</si>
  <si>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</si>
  <si>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</si>
  <si>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</si>
  <si>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</si>
  <si>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</si>
  <si>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</si>
  <si>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</si>
  <si>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</si>
  <si>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</si>
  <si>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</si>
  <si>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</si>
  <si>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</si>
  <si>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</si>
  <si>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</si>
  <si>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</si>
  <si>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</si>
  <si>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</si>
  <si>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</si>
  <si>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Ostatní a vedlejší náklady - RCV17, RCV18, RCV21</t>
  </si>
  <si>
    <t>VON</t>
  </si>
  <si>
    <t>1</t>
  </si>
  <si>
    <t>{889dfb62-c71c-4324-8f3c-5b705546c7fa}</t>
  </si>
  <si>
    <t>2</t>
  </si>
  <si>
    <t>SO103</t>
  </si>
  <si>
    <t>RCV17 V ZASTAVITELNÉM ÚZEMÍ</t>
  </si>
  <si>
    <t>STA</t>
  </si>
  <si>
    <t>{73588dd7-16c8-4de4-bd1a-527c53b2d147}</t>
  </si>
  <si>
    <t>822 29 72</t>
  </si>
  <si>
    <t>SO104</t>
  </si>
  <si>
    <t>POLNÍ CESTY RCV17 A RCV18</t>
  </si>
  <si>
    <t>{940e91c7-77b1-444b-95de-5afacfab629f}</t>
  </si>
  <si>
    <t>822 29 62</t>
  </si>
  <si>
    <t>SO105</t>
  </si>
  <si>
    <t>POLNÍ CESTA RCV21</t>
  </si>
  <si>
    <t>{fda8ed03-75d6-4897-bc84-a5a0d5fa96be}</t>
  </si>
  <si>
    <t>SO801</t>
  </si>
  <si>
    <t>Náhradní výsadba</t>
  </si>
  <si>
    <t>{09713f86-38c6-4d90-ab12-c382c3c94f30}</t>
  </si>
  <si>
    <t>823 27 12</t>
  </si>
  <si>
    <t>KRYCÍ LIST SOUPISU PRACÍ</t>
  </si>
  <si>
    <t>Objekt:</t>
  </si>
  <si>
    <t>001 - Ostatní a vedlejší náklady - RCV17, RCV18, RCV21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</si>
  <si>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</si>
  <si>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</si>
  <si>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</si>
  <si>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</si>
  <si>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</si>
  <si>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</si>
  <si>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</si>
  <si>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</si>
  <si>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</si>
  <si>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</si>
  <si>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</si>
  <si>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</si>
  <si>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</si>
  <si>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</si>
  <si>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</si>
  <si>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</si>
  <si>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</si>
  <si>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</si>
  <si>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</si>
  <si>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</si>
  <si>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</si>
  <si>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</si>
  <si>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</si>
  <si>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</si>
  <si>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</si>
  <si>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</si>
  <si>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</si>
  <si>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</si>
  <si>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</si>
  <si>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</si>
  <si>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</si>
  <si>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011314000</t>
  </si>
  <si>
    <t>Archeologický dohled</t>
  </si>
  <si>
    <t>kus</t>
  </si>
  <si>
    <t>1024</t>
  </si>
  <si>
    <t>255317662</t>
  </si>
  <si>
    <t>011324000</t>
  </si>
  <si>
    <t>Archeologický průzkum</t>
  </si>
  <si>
    <t>-1525491220</t>
  </si>
  <si>
    <t>3</t>
  </si>
  <si>
    <t>011403000</t>
  </si>
  <si>
    <t>Průzkum výskytu nebezpečných látek bez rozlišení</t>
  </si>
  <si>
    <t>1288235466</t>
  </si>
  <si>
    <t>VV</t>
  </si>
  <si>
    <t>"v suti, ve vykopávkách nebo v ornici" 3</t>
  </si>
  <si>
    <t>4</t>
  </si>
  <si>
    <t>011701000AD</t>
  </si>
  <si>
    <t>Laboratorní zkoušky pro stanovení receptury úpravy podloží pojivem</t>
  </si>
  <si>
    <t>954200870</t>
  </si>
  <si>
    <t>012203000</t>
  </si>
  <si>
    <t>Geodetické práce při provádění stavby</t>
  </si>
  <si>
    <t>1615384180</t>
  </si>
  <si>
    <t>"vytyč. body SO103, osa+krajnice+lomy pozemků" 2+4+5</t>
  </si>
  <si>
    <t>"SO104, osa+krajnice+lomy pozemků" 13+71+34</t>
  </si>
  <si>
    <t>"SO105, osa+krajnice+lomy pozemků" 46+147+88</t>
  </si>
  <si>
    <t>6</t>
  </si>
  <si>
    <t>012303000</t>
  </si>
  <si>
    <t>Geodetické práce po výstavbě</t>
  </si>
  <si>
    <t>-1832486634</t>
  </si>
  <si>
    <t>"skutečné zaměření celé stavby" 1</t>
  </si>
  <si>
    <t>7</t>
  </si>
  <si>
    <t>013254000</t>
  </si>
  <si>
    <t>Dokumentace skutečného provedení stavby</t>
  </si>
  <si>
    <t>-786985023</t>
  </si>
  <si>
    <t>VRN3</t>
  </si>
  <si>
    <t>Zařízení staveniště</t>
  </si>
  <si>
    <t>8</t>
  </si>
  <si>
    <t>030001000</t>
  </si>
  <si>
    <t>-1050322564</t>
  </si>
  <si>
    <t>VRN4</t>
  </si>
  <si>
    <t>Inženýrská činnost</t>
  </si>
  <si>
    <t>9</t>
  </si>
  <si>
    <t>043002000</t>
  </si>
  <si>
    <t>Zkoušky a ostatní měření</t>
  </si>
  <si>
    <t>-428309279</t>
  </si>
  <si>
    <t>P</t>
  </si>
  <si>
    <t>Poznámka k položce:_x000D_
Statické zkoušky přetvárnosti pláně a podkladní vrstvy</t>
  </si>
  <si>
    <t>"SO103" 1+2+ "SO104" 2+4+ "SO105" 4+8</t>
  </si>
  <si>
    <t>10</t>
  </si>
  <si>
    <t>045002000</t>
  </si>
  <si>
    <t>Kompletační a koordinační činnost</t>
  </si>
  <si>
    <t>-633982876</t>
  </si>
  <si>
    <t>VRN6</t>
  </si>
  <si>
    <t>Územní vlivy</t>
  </si>
  <si>
    <t>11</t>
  </si>
  <si>
    <t>060001000</t>
  </si>
  <si>
    <t>-687500865</t>
  </si>
  <si>
    <t>12</t>
  </si>
  <si>
    <t>06000200AD</t>
  </si>
  <si>
    <t>Čištění navazujících komunikací, uvedení okolí stavby do původního stavu</t>
  </si>
  <si>
    <t>1209215732</t>
  </si>
  <si>
    <t>13</t>
  </si>
  <si>
    <t>46001001AD</t>
  </si>
  <si>
    <t>Vytyčení ochranného pásma vzdušného vedení VN a vytýčení výškového odstupu 6m od vedení</t>
  </si>
  <si>
    <t>km</t>
  </si>
  <si>
    <t>868866558</t>
  </si>
  <si>
    <t>VRN7</t>
  </si>
  <si>
    <t>Provozní vlivy</t>
  </si>
  <si>
    <t>14</t>
  </si>
  <si>
    <t>072002001AD</t>
  </si>
  <si>
    <t>Silniční provoz - "vyřízení přechodné úpravy provozu a zvláštního užívání komunikací"</t>
  </si>
  <si>
    <t>-51364270</t>
  </si>
  <si>
    <t>913111115</t>
  </si>
  <si>
    <t>Montáž a demontáž dočasných dopravních značek samostatných značek základních</t>
  </si>
  <si>
    <t>CS ÚRS 2021 02</t>
  </si>
  <si>
    <t>557752150</t>
  </si>
  <si>
    <t>Online PSC</t>
  </si>
  <si>
    <t>https://podminky.urs.cz/item/CS_URS_2021_02/913111115</t>
  </si>
  <si>
    <t>"uzavření konců cesty" 3</t>
  </si>
  <si>
    <t>16</t>
  </si>
  <si>
    <t>913111215</t>
  </si>
  <si>
    <t>Montáž a demontáž dočasných dopravních značek Příplatek za první a každý další den použití dočasných dopravních značek k ceně 11-1115</t>
  </si>
  <si>
    <t>-638568333</t>
  </si>
  <si>
    <t>https://podminky.urs.cz/item/CS_URS_2021_02/913111215</t>
  </si>
  <si>
    <t>"uzavření konců cesty" 3*120</t>
  </si>
  <si>
    <t>17</t>
  </si>
  <si>
    <t>913121111</t>
  </si>
  <si>
    <t>Montáž a demontáž dočasných dopravních značek kompletních značek vč. podstavce a sloupku základních</t>
  </si>
  <si>
    <t>-593083576</t>
  </si>
  <si>
    <t>https://podminky.urs.cz/item/CS_URS_2021_02/913121111</t>
  </si>
  <si>
    <t>18</t>
  </si>
  <si>
    <t>913121211</t>
  </si>
  <si>
    <t>Montáž a demontáž dočasných dopravních značek Příplatek za první a každý další den použití dočasných dopravních značek k ceně 12-1111</t>
  </si>
  <si>
    <t>-575111889</t>
  </si>
  <si>
    <t>https://podminky.urs.cz/item/CS_URS_2021_02/913121211</t>
  </si>
  <si>
    <t>"uzavření konců cest" 3*120</t>
  </si>
  <si>
    <t>19</t>
  </si>
  <si>
    <t>913211112</t>
  </si>
  <si>
    <t>Montáž a demontáž dočasných dopravních zábran reflexních, šířky 2,5 m</t>
  </si>
  <si>
    <t>-705371959</t>
  </si>
  <si>
    <t>https://podminky.urs.cz/item/CS_URS_2021_02/913211112</t>
  </si>
  <si>
    <t>"uzavření konců cest" 3</t>
  </si>
  <si>
    <t>20</t>
  </si>
  <si>
    <t>913211212</t>
  </si>
  <si>
    <t>Montáž a demontáž dočasných dopravních zábran Příplatek za první a každý další den použití dočasných dopravních zábran k ceně 21-1112</t>
  </si>
  <si>
    <t>1154439558</t>
  </si>
  <si>
    <t>https://podminky.urs.cz/item/CS_URS_2021_02/913211212</t>
  </si>
  <si>
    <t>VRN9</t>
  </si>
  <si>
    <t>Ostatní náklady</t>
  </si>
  <si>
    <t>091003001AD.1</t>
  </si>
  <si>
    <t>Prezentační cedule dotačního programu - dodání a montáž</t>
  </si>
  <si>
    <t>230863878</t>
  </si>
  <si>
    <t>SO103 - RCV17 V ZASTAVITELNÉM ÚZEMÍ</t>
  </si>
  <si>
    <t>2112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</si>
  <si>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</si>
  <si>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</si>
  <si>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</si>
  <si>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18 - Zemní práce - povrchové úpravy terénu</t>
  </si>
  <si>
    <t xml:space="preserve">    5 - Komunikace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</si>
  <si>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</si>
  <si>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</si>
  <si>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</si>
  <si>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</si>
  <si>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</si>
  <si>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122252203</t>
  </si>
  <si>
    <t>Odkopávky a prokopávky nezapažené pro silnice a dálnice strojně v hornině třídy těžitelnosti I do 100 m3</t>
  </si>
  <si>
    <t>m3</t>
  </si>
  <si>
    <t>192512150</t>
  </si>
  <si>
    <t>https://podminky.urs.cz/item/CS_URS_2021_02/122252203</t>
  </si>
  <si>
    <t>"objem výkopů z příčných řezů" 21</t>
  </si>
  <si>
    <t>132151252</t>
  </si>
  <si>
    <t>Hloubení nezapažených rýh šířky přes 800 do 2 000 mm strojně s urovnáním dna do předepsaného profilu a spádu v hornině třídy těžitelnosti I skupiny 1 a 2 přes 20 do 50 m3</t>
  </si>
  <si>
    <t>413801912</t>
  </si>
  <si>
    <t>https://podminky.urs.cz/item/CS_URS_2021_02/132151252</t>
  </si>
  <si>
    <t>"hloubení příkopu" 47,48* "průměrný objem" 0,80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</si>
  <si>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</si>
  <si>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</si>
  <si>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2100044481</t>
  </si>
  <si>
    <t>https://podminky.urs.cz/item/CS_URS_2021_02/171152111</t>
  </si>
  <si>
    <t>"násypy v hlavní trase" 54</t>
  </si>
  <si>
    <t>M</t>
  </si>
  <si>
    <t>58344229</t>
  </si>
  <si>
    <t>štěrkodrť frakce 0/125</t>
  </si>
  <si>
    <t>t</t>
  </si>
  <si>
    <t>-1812259113</t>
  </si>
  <si>
    <t>https://podminky.urs.cz/item/CS_URS_2021_02/58344229</t>
  </si>
  <si>
    <t>(54- 4)* 1,8</t>
  </si>
  <si>
    <t>122861101</t>
  </si>
  <si>
    <t>Těžení a rozpojení jednotlivých balvanů velikosti přes 0,5 m z horniny třídy těžitelnosti III skupiny 6 a 7</t>
  </si>
  <si>
    <t>1367582972</t>
  </si>
  <si>
    <t>https://podminky.urs.cz/item/CS_URS_2021_02/122861101</t>
  </si>
  <si>
    <t>"balvany a kameny v trase" 4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</si>
  <si>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</si>
  <si>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</si>
  <si>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-1802432062</t>
  </si>
  <si>
    <t>https://podminky.urs.cz/item/CS_URS_2021_02/162351104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</si>
  <si>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</si>
  <si>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</si>
  <si>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1818104739</t>
  </si>
  <si>
    <t>https://podminky.urs.cz/item/CS_URS_2021_02/162751119</t>
  </si>
  <si>
    <t>Poznámka k položce:_x000D_
Automaticky sečtený objem výkopku ze všech položek v dílu 1  je násoben koeficientem 14 pro přesun na celkovou vzdálenost 15 km na skládku TSST v bývalé pískovně u Strakonic.</t>
  </si>
  <si>
    <t>58,984*14 'Přepočtené koeficientem množství</t>
  </si>
  <si>
    <t>171251201</t>
  </si>
  <si>
    <t>Uložení sypaniny na skládky nebo meziskládky bez hutnění s upravením uložené sypaniny do předepsaného tvaru</t>
  </si>
  <si>
    <t>849148288</t>
  </si>
  <si>
    <t>https://podminky.urs.cz/item/CS_URS_2021_02/171251201</t>
  </si>
  <si>
    <t>171201221</t>
  </si>
  <si>
    <t>Poplatek za uložení stavebního odpadu na skládce (skládkovné) zeminy a kamení zatříděného do Katalogu odpadů pod kódem 17 05 04</t>
  </si>
  <si>
    <t>1046364410</t>
  </si>
  <si>
    <t>https://podminky.urs.cz/item/CS_URS_2021_02/171201221</t>
  </si>
  <si>
    <t>Poznámka k položce:_x000D_
Násobeno koeficientem 1,8 t/m3.</t>
  </si>
  <si>
    <t>58,984*1,8 'Přepočtené koeficientem množství</t>
  </si>
  <si>
    <t>181152302</t>
  </si>
  <si>
    <t>Úprava pláně na stavbách silnic a dálnic strojně v zářezech mimo skalních se zhutněním</t>
  </si>
  <si>
    <t>m2</t>
  </si>
  <si>
    <t>675500872</t>
  </si>
  <si>
    <t>https://podminky.urs.cz/item/CS_URS_2021_02/181152302</t>
  </si>
  <si>
    <t>"plocha drenážní vrstvy" 315</t>
  </si>
  <si>
    <t>182151111</t>
  </si>
  <si>
    <t>Svahování trvalých svahů do projektovaných profilů strojně s potřebným přemístěním výkopku při svahování v zářezech v hornině třídy těžitelnosti I, skupiny 1 až 3</t>
  </si>
  <si>
    <t>2038755231</t>
  </si>
  <si>
    <t>https://podminky.urs.cz/item/CS_URS_2021_02/182151111</t>
  </si>
  <si>
    <t>"svahy příkopů" 162</t>
  </si>
  <si>
    <t>182201101</t>
  </si>
  <si>
    <t>Svahování trvalých svahů do projektovaných profilů strojně s potřebným přemístěním výkopku při svahování násypů v jakékoliv hornině</t>
  </si>
  <si>
    <t>-1977594233</t>
  </si>
  <si>
    <t>https://podminky.urs.cz/item/CS_URS_2021_02/182201101</t>
  </si>
  <si>
    <t>"svahy násypů hlavní trasy" 97</t>
  </si>
  <si>
    <t>Zemní práce - přípravné a přidružené práce</t>
  </si>
  <si>
    <t>111251102</t>
  </si>
  <si>
    <t>Odstranění křovin a stromů s odstraněním kořenů strojně průměru kmene do 100 mm v rovině nebo ve svahu sklonu terénu do 1:5, při celkové ploše přes 100 do 500 m2</t>
  </si>
  <si>
    <t>1015395567</t>
  </si>
  <si>
    <t>https://podminky.urs.cz/item/CS_URS_2021_02/111251102</t>
  </si>
  <si>
    <t>"křoviny a stromy do 10 cm" 335</t>
  </si>
  <si>
    <t>111209111</t>
  </si>
  <si>
    <t>Spálení proutí, klestu z prořezávek a odstraněných křovin pro jakoukoliv dřevinu</t>
  </si>
  <si>
    <t>935966980</t>
  </si>
  <si>
    <t>https://podminky.urs.cz/item/CS_URS_2021_02/111209111</t>
  </si>
  <si>
    <t>162301501</t>
  </si>
  <si>
    <t>Vodorovné přemístění smýcených křovin do průměru kmene 100 mm na vzdálenost do 5 000 m</t>
  </si>
  <si>
    <t>-1031804590</t>
  </si>
  <si>
    <t>https://podminky.urs.cz/item/CS_URS_2021_02/162301501</t>
  </si>
  <si>
    <t>Zemní práce - povrchové úpravy terénu</t>
  </si>
  <si>
    <t>121151113</t>
  </si>
  <si>
    <t>Sejmutí ornice strojně při souvislé ploše přes 100 do 500 m2, tl. vrstvy do 200 mm</t>
  </si>
  <si>
    <t>-727304128</t>
  </si>
  <si>
    <t>https://podminky.urs.cz/item/CS_URS_2021_02/121151113</t>
  </si>
  <si>
    <t>"plocha sejmutí ornice" 448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</si>
  <si>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</si>
  <si>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</si>
  <si>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569222361</t>
  </si>
  <si>
    <t>https://podminky.urs.cz/item/CS_URS_2021_02/162451105</t>
  </si>
  <si>
    <t>"objem ze sejmutí ornice*2cesty" 448*0,15*2</t>
  </si>
  <si>
    <t>167151101</t>
  </si>
  <si>
    <t>Nakládání, skládání a překládání neulehlého výkopku nebo sypaniny strojně nakládání, množství do 100 m3, z horniny třídy těžitelnosti I, skupiny 1 až 3</t>
  </si>
  <si>
    <t>-1466110459</t>
  </si>
  <si>
    <t>https://podminky.urs.cz/item/CS_URS_2021_02/167151101</t>
  </si>
  <si>
    <t>"objem ze sejmutí ornice" 448*0,15</t>
  </si>
  <si>
    <t>181301111</t>
  </si>
  <si>
    <t>Rozprostření a urovnání ornice v rovině nebo ve svahu sklonu do 1:5 strojně při souvislé ploše přes 500 m2, tl. vrstvy do 200 mm</t>
  </si>
  <si>
    <t>438614572</t>
  </si>
  <si>
    <t>https://podminky.urs.cz/item/CS_URS_2021_02/181301111</t>
  </si>
  <si>
    <t>Poznámka k položce:_x000D_
Rozsah položky je zvolen přes 500m2, protože se jedná o rozprostření pro zúrodnění na velkých plochách.</t>
  </si>
  <si>
    <t>"ROZPROSTŘENÍ PŘEBYTEČNÉ ORNICE" (67,2-259*0,15)/0,1 "tloušťka rozprostření přebytečné ornice"</t>
  </si>
  <si>
    <t>182351123</t>
  </si>
  <si>
    <t>Rozprostření a urovnání ornice ve svahu sklonu přes 1:5 strojně při souvislé ploše přes 100 do 500 m2, tl. vrstvy do 200 mm</t>
  </si>
  <si>
    <t>-770391941</t>
  </si>
  <si>
    <t>https://podminky.urs.cz/item/CS_URS_2021_02/182351123</t>
  </si>
  <si>
    <t>"plocha ohumusování" 162+97</t>
  </si>
  <si>
    <t>181411122</t>
  </si>
  <si>
    <t>Založení trávníku na půdě předem připravené plochy do 1000 m2 výsevem včetně utažení lučního na svahu přes 1:5 do 1:2</t>
  </si>
  <si>
    <t>-357986724</t>
  </si>
  <si>
    <t>https://podminky.urs.cz/item/CS_URS_2021_02/181411122</t>
  </si>
  <si>
    <t>"plocha ohumusování" 162+97+ "okolní plocha pozemku" 78</t>
  </si>
  <si>
    <t>22</t>
  </si>
  <si>
    <t>005724801AD</t>
  </si>
  <si>
    <t>osiva pícnin směsi travní luční</t>
  </si>
  <si>
    <t>kg</t>
  </si>
  <si>
    <t>-1615102152</t>
  </si>
  <si>
    <t>"plocha založení trávníku" 337* 0,015 "kg/m2"</t>
  </si>
  <si>
    <t>Komunikace</t>
  </si>
  <si>
    <t>23</t>
  </si>
  <si>
    <t>564581111</t>
  </si>
  <si>
    <t>Zřízení podsypu nebo podkladu ze sypaniny s rozprostřením, vlhčením, a zhutněním, po zhutnění tl. 300 mm</t>
  </si>
  <si>
    <t>-418790593</t>
  </si>
  <si>
    <t>https://podminky.urs.cz/item/CS_URS_2021_02/564581111</t>
  </si>
  <si>
    <t>"drenážní a stabilizační vrstva pod násypem" 315</t>
  </si>
  <si>
    <t>24</t>
  </si>
  <si>
    <t>58344009AD</t>
  </si>
  <si>
    <t>kamenivo drcené hrubé frakce 63-250</t>
  </si>
  <si>
    <t>-1268340002</t>
  </si>
  <si>
    <t>315*0,3*1,8</t>
  </si>
  <si>
    <t>25</t>
  </si>
  <si>
    <t>919726122</t>
  </si>
  <si>
    <t>Geotextilie netkaná pro ochranu, separaci nebo filtraci měrná hmotnost přes 200 do 300 g/m2</t>
  </si>
  <si>
    <t>-882871241</t>
  </si>
  <si>
    <t>https://podminky.urs.cz/item/CS_URS_2021_02/919726122</t>
  </si>
  <si>
    <t>"drenážní a stabilizační vrstva pod násypem" 315*2 "vrstvy"* 1,1 "koeficient šířky vrstvy"</t>
  </si>
  <si>
    <t>26</t>
  </si>
  <si>
    <t>564861112</t>
  </si>
  <si>
    <t>Podklad ze štěrkodrti ŠD s rozprostřením a zhutněním, po zhutnění tl. 210 mm</t>
  </si>
  <si>
    <t>-2102255981</t>
  </si>
  <si>
    <t>https://podminky.urs.cz/item/CS_URS_2021_02/564861112</t>
  </si>
  <si>
    <t>"plocha ACO11+" 166,18* "koeficient šířky vrstvy" 1,15</t>
  </si>
  <si>
    <t>27</t>
  </si>
  <si>
    <t>564952111</t>
  </si>
  <si>
    <t>Podklad z mechanicky zpevněného kameniva MZK (minerální beton) s rozprostřením a s hutněním, po zhutnění tl. 150 mm</t>
  </si>
  <si>
    <t>1160659366</t>
  </si>
  <si>
    <t>https://podminky.urs.cz/item/CS_URS_2021_02/564952111</t>
  </si>
  <si>
    <t>"plocha ACO11+" 166,18* "koeficient šířky vrstvy" 1,1</t>
  </si>
  <si>
    <t>28</t>
  </si>
  <si>
    <t>565135121</t>
  </si>
  <si>
    <t>Asfaltový beton vrstva podkladní ACP 16 (obalované kamenivo střednězrnné - OKS) s rozprostřením a zhutněním v pruhu šířky přes 3 m, po zhutnění tl. 50 mm</t>
  </si>
  <si>
    <t>-128318895</t>
  </si>
  <si>
    <t>https://podminky.urs.cz/item/CS_URS_2021_02/565135121</t>
  </si>
  <si>
    <t>"plocha ACO11+" 166,18* "koeficient šířky vrstvy" 1,04</t>
  </si>
  <si>
    <t>29</t>
  </si>
  <si>
    <t>569831111</t>
  </si>
  <si>
    <t>Zpevnění krajnic nebo komunikací pro pěší s rozprostřením a zhutněním, po zhutnění štěrkodrtí tl. 100 mm</t>
  </si>
  <si>
    <t>289026496</t>
  </si>
  <si>
    <t>https://podminky.urs.cz/item/CS_URS_2021_02/569831111</t>
  </si>
  <si>
    <t>("krajnice levá" 47,48+ "krajnice pravá" 47,48)* 0,25 "m"</t>
  </si>
  <si>
    <t>30</t>
  </si>
  <si>
    <t>569903311</t>
  </si>
  <si>
    <t>Zřízení zemních krajnic z hornin jakékoliv třídy se zhutněním</t>
  </si>
  <si>
    <t>1714725146</t>
  </si>
  <si>
    <t>https://podminky.urs.cz/item/CS_URS_2021_02/569903311</t>
  </si>
  <si>
    <t>("krajnice levá" 47,48+ "krajnice pravá" 47,48)* 0,05 "m3/m"</t>
  </si>
  <si>
    <t>31</t>
  </si>
  <si>
    <t>58344171</t>
  </si>
  <si>
    <t>štěrkodrť frakce 0/32</t>
  </si>
  <si>
    <t>1926121133</t>
  </si>
  <si>
    <t>https://podminky.urs.cz/item/CS_URS_2021_02/58344171</t>
  </si>
  <si>
    <t>"objem zemních krajnic" 4,748 * 1,8 "kg/m3"</t>
  </si>
  <si>
    <t>32</t>
  </si>
  <si>
    <t>573111112</t>
  </si>
  <si>
    <t>Postřik infiltrační PI z asfaltu silničního s posypem kamenivem, v množství 1,00 kg/m2</t>
  </si>
  <si>
    <t>-228119567</t>
  </si>
  <si>
    <t>https://podminky.urs.cz/item/CS_URS_2021_02/573111112</t>
  </si>
  <si>
    <t>"plocha ACO11+" 166,18* "koeficient šířky vrstvy" 1,08</t>
  </si>
  <si>
    <t>33</t>
  </si>
  <si>
    <t>573211109</t>
  </si>
  <si>
    <t>Postřik spojovací PS bez posypu kamenivem z asfaltu silničního, v množství 0,50 kg/m2</t>
  </si>
  <si>
    <t>-249578602</t>
  </si>
  <si>
    <t>https://podminky.urs.cz/item/CS_URS_2021_02/573211109</t>
  </si>
  <si>
    <t>34</t>
  </si>
  <si>
    <t>577134121</t>
  </si>
  <si>
    <t>Asfaltový beton vrstva obrusná ACO 11 (ABS) s rozprostřením a se zhutněním z nemodifikovaného asfaltu v pruhu šířky přes 3 m tř. I, po zhutnění tl. 40 mm</t>
  </si>
  <si>
    <t>1007350147</t>
  </si>
  <si>
    <t>https://podminky.urs.cz/item/CS_URS_2021_02/577134121</t>
  </si>
  <si>
    <t>"délka*šířka" 47,48*3,5</t>
  </si>
  <si>
    <t>Ostatní konstrukce a práce, bourání</t>
  </si>
  <si>
    <t>35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</si>
  <si>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</si>
  <si>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</si>
  <si>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m</t>
  </si>
  <si>
    <t>345462880</t>
  </si>
  <si>
    <t>https://podminky.urs.cz/item/CS_URS_2021_02/919732211</t>
  </si>
  <si>
    <t>"napojení na cestu NCH3" 3,5</t>
  </si>
  <si>
    <t>36</t>
  </si>
  <si>
    <t>919735112</t>
  </si>
  <si>
    <t>Řezání stávajícího živičného krytu nebo podkladu hloubky přes 50 do 100 mm</t>
  </si>
  <si>
    <t>1873612049</t>
  </si>
  <si>
    <t>https://podminky.urs.cz/item/CS_URS_2021_02/919735112</t>
  </si>
  <si>
    <t>998</t>
  </si>
  <si>
    <t>Přesun hmot</t>
  </si>
  <si>
    <t>37</t>
  </si>
  <si>
    <t>998225111</t>
  </si>
  <si>
    <t>Přesun hmot pro komunikace s krytem z kameniva, monolitickým betonovým nebo živičným dopravní vzdálenost do 200 m jakékoliv délky objektu</t>
  </si>
  <si>
    <t>-1156925009</t>
  </si>
  <si>
    <t>https://podminky.urs.cz/item/CS_URS_2021_02/998225111</t>
  </si>
  <si>
    <t>Poznámka k položce:_x000D_
Automaticky sečtená hmotnost (dodávaných materiálů) ze všech položek rozpočtu.</t>
  </si>
  <si>
    <t>SO104 - POLNÍ CESTY RCV17 A RCV18</t>
  </si>
  <si>
    <t xml:space="preserve">    8 - Trubní vedení</t>
  </si>
  <si>
    <t>122252205</t>
  </si>
  <si>
    <t>Odkopávky a prokopávky nezapažené pro silnice a dálnice strojně v hornině třídy těžitelnosti I přes 500 do 1 000 m3</t>
  </si>
  <si>
    <t>1991613176</t>
  </si>
  <si>
    <t>https://podminky.urs.cz/item/CS_URS_2021_02/122252205</t>
  </si>
  <si>
    <t>"odkopávky pro trasu a stabilizační drenážní vrstvu" 558</t>
  </si>
  <si>
    <t>"odkopávky pro sjezdy" 161,5* "průměrná tloušťka" 0,25</t>
  </si>
  <si>
    <t>132251104</t>
  </si>
  <si>
    <t>Hloubení nezapažených rýh šířky do 800 mm strojně s urovnáním dna do předepsaného profilu a spádu v hornině třídy těžitelnosti I skupiny 3 přes 100 m3</t>
  </si>
  <si>
    <t>1592470524</t>
  </si>
  <si>
    <t>https://podminky.urs.cz/item/CS_URS_2021_02/132251104</t>
  </si>
  <si>
    <t>"trativody" (174,7+130,8+250,8+124,4+150,2+22)* "rozměry" 0,4*0,4</t>
  </si>
  <si>
    <t>132251254</t>
  </si>
  <si>
    <t>Hloubení nezapažených rýh šířky přes 800 do 2 000 mm strojně s urovnáním dna do předepsaného profilu a spádu v hornině třídy těžitelnosti I skupiny 3 přes 100 do 500 m3</t>
  </si>
  <si>
    <t>907613950</t>
  </si>
  <si>
    <t>https://podminky.urs.cz/item/CS_URS_2021_02/132251254</t>
  </si>
  <si>
    <t>"hloubení příkopu vč. propustků" 240,52* "průměrný objem" 0,70+ "základy čel" 10</t>
  </si>
  <si>
    <t>"vsakovací jímky" 4*1* "koeficient prohloubení" 1,5</t>
  </si>
  <si>
    <t>-1552371529</t>
  </si>
  <si>
    <t>"násypy v ploše vápnění" 210+ "násypy mimo vápnění" 491</t>
  </si>
  <si>
    <t>"vyšší násypy mimo vápnění" (491- "rozpojené balvany"4)* 1,8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</si>
  <si>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</si>
  <si>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</si>
  <si>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-1493269091</t>
  </si>
  <si>
    <t>https://podminky.urs.cz/item/CS_URS_2021_02/162351103</t>
  </si>
  <si>
    <t>Poznámka k položce:_x000D_
Objem položky se odečítá z přemístění výkopku na skládku.</t>
  </si>
  <si>
    <t>"násypy v místě vápnění" 210</t>
  </si>
  <si>
    <t>"přemístění rozpojených kamenů a balvanů" 4</t>
  </si>
  <si>
    <t>174101101</t>
  </si>
  <si>
    <t>Zásyp sypaninou z jakékoliv horniny strojně s uložením výkopku ve vrstvách se zhutněním jam, šachet, rýh nebo kolem objektů v těchto vykopávkách</t>
  </si>
  <si>
    <t>1823846432</t>
  </si>
  <si>
    <t>https://podminky.urs.cz/item/CS_URS_2021_02/174101101</t>
  </si>
  <si>
    <t>"zásypy pro popustky DN400" 4</t>
  </si>
  <si>
    <t>"zásypy nad vsakovacími jímkami" 5*0,5</t>
  </si>
  <si>
    <t>-821427194</t>
  </si>
  <si>
    <t>Poznámka k položce:_x000D_
Automaticky sečtený objem výkopku ze všech položek v dílu 1.</t>
  </si>
  <si>
    <t>-1248023962</t>
  </si>
  <si>
    <t>Poznámka k položce:_x000D_
Automaticky sečtený objem výkopku ze všech položek v dílu 1 je násoben koeficientem 14 pro přesun na celkovou vzdálenost 15 km na skládku TSST v bývalé pískovně u Strakonic.</t>
  </si>
  <si>
    <t>702,703*14 'Přepočtené koeficientem množství</t>
  </si>
  <si>
    <t>1420955883</t>
  </si>
  <si>
    <t>1547438995</t>
  </si>
  <si>
    <t>702,703*1,8 'Přepočtené koeficientem množství</t>
  </si>
  <si>
    <t>"plocha ŠD20" 4645,501</t>
  </si>
  <si>
    <t>"plocha drenážní a stabilizační vrstvy" 1104</t>
  </si>
  <si>
    <t>"plocha sjezdů" 161,5</t>
  </si>
  <si>
    <t>"pod propustky" 2*(13,9-0,8-0,8)*0,6+  "pod čely" 0,8*(2,2+2,2+2,2+2,5)</t>
  </si>
  <si>
    <t>"svahy příkopů" 536</t>
  </si>
  <si>
    <t>"svahy násypů" 876</t>
  </si>
  <si>
    <t>211531111</t>
  </si>
  <si>
    <t>Výplň kamenivem do rýh odvodňovacích žeber nebo trativodů bez zhutnění, s úpravou povrchu výplně kamenivem hrubým drceným frakce 16 až 63 mm</t>
  </si>
  <si>
    <t>1863095631</t>
  </si>
  <si>
    <t>https://podminky.urs.cz/item/CS_URS_2021_02/211531111</t>
  </si>
  <si>
    <t>"vsakovací jímky" 4*1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</si>
  <si>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</si>
  <si>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</si>
  <si>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-864935089</t>
  </si>
  <si>
    <t>https://podminky.urs.cz/item/CS_URS_2021_02/211971121</t>
  </si>
  <si>
    <t>"trativody" (174,7+130,8+250,8+124,4+150,2+22)*2 + "na koncích" 0,6*6*2</t>
  </si>
  <si>
    <t>"vsakovací jímky" 4*(6,5)*2</t>
  </si>
  <si>
    <t>69311060</t>
  </si>
  <si>
    <t>geotextilie netkaná separační, ochranná, filtrační, drenážní PP 200g/m2</t>
  </si>
  <si>
    <t>-850686254</t>
  </si>
  <si>
    <t>https://podminky.urs.cz/item/CS_URS_2021_02/69311060</t>
  </si>
  <si>
    <t>212755216</t>
  </si>
  <si>
    <t>Trativody bez lože z drenážních trubek plastových flexibilních D 160 mm</t>
  </si>
  <si>
    <t>-2000683898</t>
  </si>
  <si>
    <t>https://podminky.urs.cz/item/CS_URS_2021_02/212755216</t>
  </si>
  <si>
    <t>"trativody" (174,7+130,8+250,8+124,4+150,2+22)</t>
  </si>
  <si>
    <t>212755219AD</t>
  </si>
  <si>
    <t>Napojení do stávající drenážního vedení, včetně vrtání a utěsnění</t>
  </si>
  <si>
    <t>1818903344</t>
  </si>
  <si>
    <t>"křoviny a stromy do 10 cm" 227+6+43+8+8+8</t>
  </si>
  <si>
    <t>-103218961</t>
  </si>
  <si>
    <t>112101101</t>
  </si>
  <si>
    <t>Odstranění stromů s odřezáním kmene a s odvětvením listnatých, průměru kmene přes 100 do 300 mm</t>
  </si>
  <si>
    <t>1069689162</t>
  </si>
  <si>
    <t>https://podminky.urs.cz/item/CS_URS_2021_02/112101101</t>
  </si>
  <si>
    <t>"stromy obvodu přes 31cm do 94cm" 2</t>
  </si>
  <si>
    <t>112111111</t>
  </si>
  <si>
    <t>Spálení větví stromů všech druhů stromů o průměru kmene přes 0,10 m na hromadách</t>
  </si>
  <si>
    <t>-361569383</t>
  </si>
  <si>
    <t>https://podminky.urs.cz/item/CS_URS_2021_02/112111111</t>
  </si>
  <si>
    <t>162201401</t>
  </si>
  <si>
    <t>Vodorovné přemístění větví, kmenů nebo pařezů s naložením, složením a dopravou do 1000 m větví stromů listnatých, průměru kmene přes 100 do 300 mm</t>
  </si>
  <si>
    <t>1649700658</t>
  </si>
  <si>
    <t>https://podminky.urs.cz/item/CS_URS_2021_02/162201401</t>
  </si>
  <si>
    <t>162201411</t>
  </si>
  <si>
    <t>Vodorovné přemístění větví, kmenů nebo pařezů s naložením, složením a dopravou do 1000 m kmenů stromů listnatých, průměru přes 100 do 300 mm</t>
  </si>
  <si>
    <t>-1583769059</t>
  </si>
  <si>
    <t>https://podminky.urs.cz/item/CS_URS_2021_02/162201411</t>
  </si>
  <si>
    <t>112201101</t>
  </si>
  <si>
    <t>Odstranění pařezů strojně s jejich vykopáním, vytrháním nebo odstřelením průměru přes 100 do 300 mm</t>
  </si>
  <si>
    <t>50682607</t>
  </si>
  <si>
    <t>https://podminky.urs.cz/item/CS_URS_2021_02/112201101</t>
  </si>
  <si>
    <t>162201421</t>
  </si>
  <si>
    <t>Vodorovné přemístění větví, kmenů nebo pařezů s naložením, složením a dopravou do 1000 m pařezů kmenů, průměru přes 100 do 300 mm</t>
  </si>
  <si>
    <t>-1367060182</t>
  </si>
  <si>
    <t>https://podminky.urs.cz/item/CS_URS_2021_02/162201421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</si>
  <si>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</si>
  <si>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</si>
  <si>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-574498212</t>
  </si>
  <si>
    <t>https://podminky.urs.cz/item/CS_URS_2021_02/162301931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</si>
  <si>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</si>
  <si>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</si>
  <si>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-1462909404</t>
  </si>
  <si>
    <t>https://podminky.urs.cz/item/CS_URS_2021_02/162301951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</si>
  <si>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</si>
  <si>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</si>
  <si>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-1888030704</t>
  </si>
  <si>
    <t>https://podminky.urs.cz/item/CS_URS_2021_02/162301971</t>
  </si>
  <si>
    <t>121151123</t>
  </si>
  <si>
    <t>Sejmutí ornice strojně při souvislé ploše přes 500 m2, tl. vrstvy do 200 mm</t>
  </si>
  <si>
    <t>https://podminky.urs.cz/item/CS_URS_2021_02/121151123</t>
  </si>
  <si>
    <t>"plocha sejmutí ornice tloušťky 0,15" 6089-3816</t>
  </si>
  <si>
    <t>121151125</t>
  </si>
  <si>
    <t>Sejmutí ornice strojně při souvislé ploše přes 500 m2, tl. vrstvy přes 250 do 300 mm</t>
  </si>
  <si>
    <t>-1201376996</t>
  </si>
  <si>
    <t>https://podminky.urs.cz/item/CS_URS_2021_02/121151125</t>
  </si>
  <si>
    <t>"plocha sejmutí ornice tloušťky 0,30" 3816</t>
  </si>
  <si>
    <t>"objem ze sejmutí ornice" (2273*0,15+ 3816*0,3)* "přesuny" 2</t>
  </si>
  <si>
    <t>167151111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</si>
  <si>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</si>
  <si>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</si>
  <si>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"objem ze sejmutí ornice" 2273*0,15+ 3816*0,3</t>
  </si>
  <si>
    <t>"ROZPROSTŘENÍ PŘEBYTEČNÉ ORNICE" (1485,75-1442*0,15)/0,1 "tloušťka rozprostření přebytečné ornice"</t>
  </si>
  <si>
    <t>38</t>
  </si>
  <si>
    <t>182301132</t>
  </si>
  <si>
    <t>Rozprostření a urovnání ornice ve svahu sklonu přes 1:5 strojně při souvislé ploše přes 500 m2, tl. vrstvy do 200 mm</t>
  </si>
  <si>
    <t>830545657</t>
  </si>
  <si>
    <t>https://podminky.urs.cz/item/CS_URS_2021_02/182301132</t>
  </si>
  <si>
    <t>"plocha ohumusování" 536+876+30</t>
  </si>
  <si>
    <t>39</t>
  </si>
  <si>
    <t>181451122</t>
  </si>
  <si>
    <t>Založení trávníku na půdě předem připravené plochy přes 1000 m2 výsevem včetně utažení lučního na svahu přes 1:5 do 1:2</t>
  </si>
  <si>
    <t>1551002624</t>
  </si>
  <si>
    <t>https://podminky.urs.cz/item/CS_URS_2021_02/181451122</t>
  </si>
  <si>
    <t>"plocha ohumusování" 536+876+30+ "okolní plocha pozemku" 2512</t>
  </si>
  <si>
    <t>40</t>
  </si>
  <si>
    <t>"plocha založení trávníku" 3954* 0,015 "kg/m2"</t>
  </si>
  <si>
    <t>41</t>
  </si>
  <si>
    <t>119001201</t>
  </si>
  <si>
    <t>Úprava zemin vápnem nebo směsnými hydraulickými pojivy za účelem zlepšení mechanických vlastností a zpracovatelnosti, bez dodávky materiálu u hrubých terénních úprav, násypů a zásypů</t>
  </si>
  <si>
    <t>-548813158</t>
  </si>
  <si>
    <t>https://podminky.urs.cz/item/CS_URS_2021_02/119001201</t>
  </si>
  <si>
    <t>"plocha pláně od km 0,250 do KÚ" 3645,501* "tloušťka" 0,4</t>
  </si>
  <si>
    <t>42</t>
  </si>
  <si>
    <t>58591003</t>
  </si>
  <si>
    <t>pojivo hydraulické pro stabilizaci zeminy 70% vápna</t>
  </si>
  <si>
    <t>-1996868782</t>
  </si>
  <si>
    <t>https://podminky.urs.cz/item/CS_URS_2021_02/58591003</t>
  </si>
  <si>
    <t>"objem stabilizované zeminy" 1458,2* "podíl" 0,05* "hmotnost" 1,3</t>
  </si>
  <si>
    <t>43</t>
  </si>
  <si>
    <t>"drenážní a stabilizační vrstva pod násypem" 1104</t>
  </si>
  <si>
    <t>44</t>
  </si>
  <si>
    <t>1104*0,3*1,8</t>
  </si>
  <si>
    <t>45</t>
  </si>
  <si>
    <t>"drenážní a stabilizační vrstva pod násypem" 1104*2 "vrstvy"* 1,1 "koeficient šířky vrstvy"</t>
  </si>
  <si>
    <t>46</t>
  </si>
  <si>
    <t>564851111</t>
  </si>
  <si>
    <t>Podklad ze štěrkodrti ŠD s rozprostřením a zhutněním, po zhutnění tl. 150 mm</t>
  </si>
  <si>
    <t>2121089380</t>
  </si>
  <si>
    <t>https://podminky.urs.cz/item/CS_URS_2021_02/564851111</t>
  </si>
  <si>
    <t>"plocha nátěrů asfaltových" 4039,566* "koeficient šířky vrstvy" 1,10</t>
  </si>
  <si>
    <t>"plocha sjezdů" 16+40+43+33+15+5+1,5+8</t>
  </si>
  <si>
    <t>"VÝMĚNA POD SJEZDY" 161,5</t>
  </si>
  <si>
    <t>47</t>
  </si>
  <si>
    <t>564861111</t>
  </si>
  <si>
    <t>Podklad ze štěrkodrti ŠD s rozprostřením a zhutněním, po zhutnění tl. 200 mm</t>
  </si>
  <si>
    <t>-789279446</t>
  </si>
  <si>
    <t>https://podminky.urs.cz/item/CS_URS_2021_02/564861111</t>
  </si>
  <si>
    <t>"plocha nátěrů asfaltových" 4039,566* "koeficient šířky vrstvy" 1,15</t>
  </si>
  <si>
    <t>48</t>
  </si>
  <si>
    <t>564871111</t>
  </si>
  <si>
    <t>Podklad ze štěrkodrti ŠD s rozprostřením a zhutněním, po zhutnění tl. 250 mm</t>
  </si>
  <si>
    <t>1790837411</t>
  </si>
  <si>
    <t>https://podminky.urs.cz/item/CS_URS_2021_02/564871111</t>
  </si>
  <si>
    <t>49</t>
  </si>
  <si>
    <t>573411104</t>
  </si>
  <si>
    <t>Jednoduchý nátěr JN s posypem kamenivem a se zaválcováním z asfaltu silničního, v množství 1,50 kg/m2</t>
  </si>
  <si>
    <t>-334182658</t>
  </si>
  <si>
    <t>https://podminky.urs.cz/item/CS_URS_2021_02/573411104</t>
  </si>
  <si>
    <t>"délka*šířka" 1098,33*3,5</t>
  </si>
  <si>
    <t>"výhybny" 54,2+ 55,3+55+ "rozšíření" 31</t>
  </si>
  <si>
    <t>50</t>
  </si>
  <si>
    <t>573411106</t>
  </si>
  <si>
    <t>Jednoduchý nátěr JN s posypem kamenivem a se zaválcováním z asfaltu silničního, v množství 1,90 kg/m2</t>
  </si>
  <si>
    <t>637944724</t>
  </si>
  <si>
    <t>https://podminky.urs.cz/item/CS_URS_2021_02/573411106</t>
  </si>
  <si>
    <t>51</t>
  </si>
  <si>
    <t>574381112</t>
  </si>
  <si>
    <t>Penetrační makadam PM s rozprostřením kameniva na sucho, s prolitím živicí, s posypem drtí a se zhutněním hrubý (PMH) z kameniva hrubého drceného, po zhutnění tl. 100 mm</t>
  </si>
  <si>
    <t>-1586845866</t>
  </si>
  <si>
    <t>https://podminky.urs.cz/item/CS_URS_2021_02/574381112</t>
  </si>
  <si>
    <t>"plocha nátěru asfaltového" 4039,655* "šířka vrstvy" 1,05</t>
  </si>
  <si>
    <t>52</t>
  </si>
  <si>
    <t>("krajnice levá" 34+318,4+262,2+468,6)* 0,25 "m"</t>
  </si>
  <si>
    <t>("krajnice pravá" 82+89+259,6+162,6+228,4+237,1)*0,25</t>
  </si>
  <si>
    <t>53</t>
  </si>
  <si>
    <t>("krajnice levá" 34+318,4+262,2+468,6)* 0,08 "m3/m"</t>
  </si>
  <si>
    <t>("krajnice pravá" 82+89+259,6+162,6+228,4+237,1)* 0,08 "m3/m"</t>
  </si>
  <si>
    <t>54</t>
  </si>
  <si>
    <t>-1295713109</t>
  </si>
  <si>
    <t>"objem zemních krajnic" 171,352 * 1,8 "kg/m3"</t>
  </si>
  <si>
    <t>Trubní vedení</t>
  </si>
  <si>
    <t>55</t>
  </si>
  <si>
    <t>451315114</t>
  </si>
  <si>
    <t>Podkladní a výplňové vrstvy z betonu prostého tloušťky do 100 mm, z betonu C 12/15</t>
  </si>
  <si>
    <t>1065185230</t>
  </si>
  <si>
    <t>https://podminky.urs.cz/item/CS_URS_2021_02/451315114</t>
  </si>
  <si>
    <t>"podklad pod čela propustků DN400" 0,8* "délka čela"(2,2+2,2+2,2+2,5)</t>
  </si>
  <si>
    <t>56</t>
  </si>
  <si>
    <t>451573111</t>
  </si>
  <si>
    <t>Lože pod potrubí, stoky a drobné objekty v otevřeném výkopu z písku a štěrkopísku do 63 mm</t>
  </si>
  <si>
    <t>-1659415340</t>
  </si>
  <si>
    <t>https://podminky.urs.cz/item/CS_URS_2021_02/451573111</t>
  </si>
  <si>
    <t>"lože trub DN400" 2*(13,9-0,8-0,8)*0,6*0,05</t>
  </si>
  <si>
    <t>57</t>
  </si>
  <si>
    <t>899623171</t>
  </si>
  <si>
    <t>Obetonování potrubí nebo zdiva stok betonem prostým v otevřeném výkopu, beton tř. C 25/30</t>
  </si>
  <si>
    <t>902081377</t>
  </si>
  <si>
    <t>https://podminky.urs.cz/item/CS_URS_2021_02/899623171</t>
  </si>
  <si>
    <t>"obetonování propustků DN400" (13,9-0,8-0,8)*0,45</t>
  </si>
  <si>
    <t>58</t>
  </si>
  <si>
    <t>919511118AD</t>
  </si>
  <si>
    <t>Čela propustků z lomového kamene upraveného, zděná a vyplněná betonem C25/30XF3, včetně kompletních nákladů na bednění a spárování</t>
  </si>
  <si>
    <t>-178642687</t>
  </si>
  <si>
    <t>"čela propustků DN400, průřez" 0,9* "délka čela"(2,2+2,2+2,2+2,5)</t>
  </si>
  <si>
    <t>59</t>
  </si>
  <si>
    <t>919551012</t>
  </si>
  <si>
    <t>Zřízení propustků a hospodářských přejezdů z trub plastových do DN 400</t>
  </si>
  <si>
    <t>570942428</t>
  </si>
  <si>
    <t>https://podminky.urs.cz/item/CS_URS_2021_02/919551012</t>
  </si>
  <si>
    <t>"propustky DN400" 13,9+13,9</t>
  </si>
  <si>
    <t>60</t>
  </si>
  <si>
    <t>56241111</t>
  </si>
  <si>
    <t>trouba HDPE flexibilní 8kPA D 400mm</t>
  </si>
  <si>
    <t>142581960</t>
  </si>
  <si>
    <t>https://podminky.urs.cz/item/CS_URS_2021_02/56241111</t>
  </si>
  <si>
    <t>"propustky DN400" 13,9+13,9+ "ztratné do délky šestimetrových trub" 4,1+4,1</t>
  </si>
  <si>
    <t>61</t>
  </si>
  <si>
    <t>SO105 - POLNÍ CESTA RCV21</t>
  </si>
  <si>
    <t xml:space="preserve">    3 - Svislé a kompletní konstrukce</t>
  </si>
  <si>
    <t xml:space="preserve">      8 - Trubní vedení</t>
  </si>
  <si>
    <t xml:space="preserve">      96 - Bourání konstrukcí</t>
  </si>
  <si>
    <t xml:space="preserve">    997 - Přesun sutě</t>
  </si>
  <si>
    <t>122252207</t>
  </si>
  <si>
    <t>Odkopávky a prokopávky nezapažené pro silnice a dálnice strojně v hornině třídy těžitelnosti I přes 5 000 m3</t>
  </si>
  <si>
    <t>-1847452726</t>
  </si>
  <si>
    <t>https://podminky.urs.cz/item/CS_URS_2021_02/122252207</t>
  </si>
  <si>
    <t>"odkopávky z řezů" 1153</t>
  </si>
  <si>
    <t>"odkopávky pro sjezdy vč. výměny" 162,5*0,33</t>
  </si>
  <si>
    <t>"VÝMĚNA PODLOŽÍ, plocha ŠD20" (5217,452- "plocha vápnění" 1510)*0,25</t>
  </si>
  <si>
    <t>-223743431</t>
  </si>
  <si>
    <t>"trativody" (92,7+133+93,3+149,3+145+112,2+325,5+56,2+36,9+3*7)* "rozměry" 0,4*0,4</t>
  </si>
  <si>
    <t>"vyvedení drenážní šachty" 4,8*0,45*0,4</t>
  </si>
  <si>
    <t>-397483738</t>
  </si>
  <si>
    <t>"vsakovací jímky" (3*1)* "koeficient zahloubení jímek" 1,5</t>
  </si>
  <si>
    <t>"zřízení příkopů" (25+127)*0,70 "m3/m"</t>
  </si>
  <si>
    <t>"obnova příkopu v místě sjezdu" 11* 0,5 "m3/m"</t>
  </si>
  <si>
    <t>"hloubení pro šachty meliorací" 2,8+4,1</t>
  </si>
  <si>
    <t>"pro dlažbu u šachet" 48,23*0,25</t>
  </si>
  <si>
    <t>"obnova potrubí DN500" (5+5)*0,75</t>
  </si>
  <si>
    <t>"hloubení pro DN1200" 1,85*7,5*1,5+17,595+10</t>
  </si>
  <si>
    <t>1150077959</t>
  </si>
  <si>
    <t>"násypy v trase" 124</t>
  </si>
  <si>
    <t>-284673014</t>
  </si>
  <si>
    <t>"balvany a kameny v trase" 10</t>
  </si>
  <si>
    <t>-1129838807</t>
  </si>
  <si>
    <t>"násypy v trase" (124 "bez balvanů v trase"-10)* 1,8</t>
  </si>
  <si>
    <t>1067299772</t>
  </si>
  <si>
    <t>"objem násypů z rozpojených balvanů" 10</t>
  </si>
  <si>
    <t>1986461669</t>
  </si>
  <si>
    <t>Poznámka k položce:_x000D_
"Použije se výkopek z hloubení, objem se odečítá z množství výkopku."</t>
  </si>
  <si>
    <t>"zásypy nad vsakovacími jímkami" 3*0,5</t>
  </si>
  <si>
    <t>"zasypávky kolem šachet meliorací" 0,8+1,4</t>
  </si>
  <si>
    <t>"zasypávky kolem propustku DN1200" 8</t>
  </si>
  <si>
    <t>313592957</t>
  </si>
  <si>
    <t>-12102286</t>
  </si>
  <si>
    <t>2500,334*14 'Přepočtené koeficientem množství</t>
  </si>
  <si>
    <t>-1605920263</t>
  </si>
  <si>
    <t>1556309856</t>
  </si>
  <si>
    <t>2500,334*1,8 'Přepočtené koeficientem množství</t>
  </si>
  <si>
    <t>1239070916</t>
  </si>
  <si>
    <t>"plocha ŠD20" 5217,452</t>
  </si>
  <si>
    <t xml:space="preserve">"plocha opravy makadamu na konci" 90 </t>
  </si>
  <si>
    <t>"plocha sjezdů" 226,5</t>
  </si>
  <si>
    <t>"plocha dlažeb do betonu" 48,23</t>
  </si>
  <si>
    <t>"propustek DN1200" 1,85*7,5*2+ 3,42*1,6</t>
  </si>
  <si>
    <t>"obnova trub DN500" (5+5)*0,75</t>
  </si>
  <si>
    <t>"trouba DN200" 4,8*0,4</t>
  </si>
  <si>
    <t>"prahy a dlažby z desek u propustku" 3*2,25*2</t>
  </si>
  <si>
    <t>"pod šachty meliorací" (2,4*1,3+ 1,3*1,3)+ 4*0,3*1,01+2,65*0,3</t>
  </si>
  <si>
    <t>412753184</t>
  </si>
  <si>
    <t>"svahy příkopů" 38+242+40</t>
  </si>
  <si>
    <t>"svahy zářezů" 242</t>
  </si>
  <si>
    <t>2018390264</t>
  </si>
  <si>
    <t>"svahy násypů trasy" 514</t>
  </si>
  <si>
    <t>375898285</t>
  </si>
  <si>
    <t>"vsakovací jímky" 3*1</t>
  </si>
  <si>
    <t>63219799</t>
  </si>
  <si>
    <t>"trativody" (92,7+133+93,3+149,3+145+112,2+325,5+56,2+36,9+3*7)*2 + "na koncích" 0,6*12*2</t>
  </si>
  <si>
    <t>"vsakovací jímky" 3*(6,5*2)</t>
  </si>
  <si>
    <t>769132360</t>
  </si>
  <si>
    <t>1884819759</t>
  </si>
  <si>
    <t>"trativody" (92,7+133+93,3+149,3+145+112,2+325,5+56,2+36,9+3*7)</t>
  </si>
  <si>
    <t>752052712</t>
  </si>
  <si>
    <t>"křoviny a stromy do 10 cm" 4+4+38+270+150+4</t>
  </si>
  <si>
    <t>"stromy obvodu do 31 cm" 1+1</t>
  </si>
  <si>
    <t>1280117745</t>
  </si>
  <si>
    <t>582261811</t>
  </si>
  <si>
    <t>780894741</t>
  </si>
  <si>
    <t>"stromy obvodu přes 31cm do 94cm včetně pařezů" 8</t>
  </si>
  <si>
    <t>"stromy obvodu přes 31cm do 94cm bez pařezů" 5</t>
  </si>
  <si>
    <t>-479358508</t>
  </si>
  <si>
    <t>13+8+4</t>
  </si>
  <si>
    <t>-832573578</t>
  </si>
  <si>
    <t>-1415963966</t>
  </si>
  <si>
    <t>-1915628096</t>
  </si>
  <si>
    <t>1439987195</t>
  </si>
  <si>
    <t>112101102</t>
  </si>
  <si>
    <t>Odstranění stromů s odřezáním kmene a s odvětvením listnatých, průměru kmene přes 300 do 500 mm</t>
  </si>
  <si>
    <t>-339543603</t>
  </si>
  <si>
    <t>https://podminky.urs.cz/item/CS_URS_2021_02/112101102</t>
  </si>
  <si>
    <t>"stromy obvodů přes 94cm do 155cm včetně pařezů" 7</t>
  </si>
  <si>
    <t>"stromy průměru 40cm bez pařezu" 1</t>
  </si>
  <si>
    <t>162201402</t>
  </si>
  <si>
    <t>Vodorovné přemístění větví, kmenů nebo pařezů s naložením, složením a dopravou do 1000 m větví stromů listnatých, průměru kmene přes 300 do 500 mm</t>
  </si>
  <si>
    <t>-945741318</t>
  </si>
  <si>
    <t>https://podminky.urs.cz/item/CS_URS_2021_02/162201402</t>
  </si>
  <si>
    <t>162201412</t>
  </si>
  <si>
    <t>Vodorovné přemístění větví, kmenů nebo pařezů s naložením, složením a dopravou do 1000 m kmenů stromů listnatých, průměru přes 300 do 500 mm</t>
  </si>
  <si>
    <t>1518022131</t>
  </si>
  <si>
    <t>https://podminky.urs.cz/item/CS_URS_2021_02/162201412</t>
  </si>
  <si>
    <t>112201102</t>
  </si>
  <si>
    <t>Odstranění pařezů strojně s jejich vykopáním, vytrháním nebo odstřelením průměru přes 300 do 500 mm</t>
  </si>
  <si>
    <t>1389797878</t>
  </si>
  <si>
    <t>https://podminky.urs.cz/item/CS_URS_2021_02/112201102</t>
  </si>
  <si>
    <t>"samotné pařezy prům. 50 cm" 3+5</t>
  </si>
  <si>
    <t>162201422</t>
  </si>
  <si>
    <t>Vodorovné přemístění větví, kmenů nebo pařezů s naložením, složením a dopravou do 1000 m pařezů kmenů, průměru přes 300 do 500 mm</t>
  </si>
  <si>
    <t>-161338491</t>
  </si>
  <si>
    <t>https://podminky.urs.cz/item/CS_URS_2021_02/162201422</t>
  </si>
  <si>
    <t>112101103</t>
  </si>
  <si>
    <t>Odstranění stromů s odřezáním kmene a s odvětvením listnatých, průměru kmene přes 500 do 700 mm</t>
  </si>
  <si>
    <t>462849818</t>
  </si>
  <si>
    <t>https://podminky.urs.cz/item/CS_URS_2021_02/112101103</t>
  </si>
  <si>
    <t>"kácení stromů obvodu přes 155 cm včetně pařezů" 1</t>
  </si>
  <si>
    <t>"kácení stromů průměru přes 51 do 70cm" 3</t>
  </si>
  <si>
    <t>162201403</t>
  </si>
  <si>
    <t>Vodorovné přemístění větví, kmenů nebo pařezů s naložením, složením a dopravou do 1000 m větví stromů listnatých, průměru kmene přes 500 do 700 mm</t>
  </si>
  <si>
    <t>1906950496</t>
  </si>
  <si>
    <t>https://podminky.urs.cz/item/CS_URS_2021_02/162201403</t>
  </si>
  <si>
    <t>162201413</t>
  </si>
  <si>
    <t>Vodorovné přemístění větví, kmenů nebo pařezů s naložením, složením a dopravou do 1000 m kmenů stromů listnatých, průměru přes 500 do 700 mm</t>
  </si>
  <si>
    <t>93457688</t>
  </si>
  <si>
    <t>https://podminky.urs.cz/item/CS_URS_2021_02/162201413</t>
  </si>
  <si>
    <t>112201103</t>
  </si>
  <si>
    <t>Odstranění pařezů strojně s jejich vykopáním, vytrháním nebo odstřelením průměru přes 500 do 700 mm</t>
  </si>
  <si>
    <t>1083416262</t>
  </si>
  <si>
    <t>https://podminky.urs.cz/item/CS_URS_2021_02/112201103</t>
  </si>
  <si>
    <t>"samotné pařezy prům. 70 cm" 2</t>
  </si>
  <si>
    <t>162201423</t>
  </si>
  <si>
    <t>Vodorovné přemístění větví, kmenů nebo pařezů s naložením, složením a dopravou do 1000 m pařezů kmenů, průměru přes 500 do 700 mm</t>
  </si>
  <si>
    <t>1224222513</t>
  </si>
  <si>
    <t>https://podminky.urs.cz/item/CS_URS_2021_02/162201423</t>
  </si>
  <si>
    <t>112101108AD</t>
  </si>
  <si>
    <t>Odstranění stromů s odřezáním kmene a s odvětvením listnatých, průměru kmene 1800 mm, včetně rozřezání a přemístění kmene i větví</t>
  </si>
  <si>
    <t>273806412</t>
  </si>
  <si>
    <t>"kacení stromů průměrů 180 cm" 1</t>
  </si>
  <si>
    <t>112201106AD</t>
  </si>
  <si>
    <t>Odstranění pařezů s jejich vykopáním, vytrháním nebo odstřelením, s přesekáním kořenů průměru přes 900 mm do 2000 mm, včetně rozřezání a přemístění do 3000 m</t>
  </si>
  <si>
    <t>-982122489</t>
  </si>
  <si>
    <t>"pařezy vrb" 2</t>
  </si>
  <si>
    <t>1804240720</t>
  </si>
  <si>
    <t>-1952391438</t>
  </si>
  <si>
    <t>718688014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</si>
  <si>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</si>
  <si>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</si>
  <si>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-1168319016</t>
  </si>
  <si>
    <t>https://podminky.urs.cz/item/CS_URS_2021_02/162301932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</si>
  <si>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</si>
  <si>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</si>
  <si>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-377830914</t>
  </si>
  <si>
    <t>https://podminky.urs.cz/item/CS_URS_2021_02/162301952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</si>
  <si>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</si>
  <si>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</si>
  <si>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-1291694564</t>
  </si>
  <si>
    <t>https://podminky.urs.cz/item/CS_URS_2021_02/162301972</t>
  </si>
  <si>
    <t>162301933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</si>
  <si>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</si>
  <si>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-934173520</t>
  </si>
  <si>
    <t>https://podminky.urs.cz/item/CS_URS_2021_02/162301933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</si>
  <si>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</si>
  <si>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</si>
  <si>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-497602687</t>
  </si>
  <si>
    <t>https://podminky.urs.cz/item/CS_URS_2021_02/162301953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</si>
  <si>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</si>
  <si>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</si>
  <si>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1422661617</t>
  </si>
  <si>
    <t>https://podminky.urs.cz/item/CS_URS_2021_02/162301973</t>
  </si>
  <si>
    <t>-112916385</t>
  </si>
  <si>
    <t>"plocha sejmutí ornice" 6330-90</t>
  </si>
  <si>
    <t>1223396319</t>
  </si>
  <si>
    <t>"objem ze sejmutí ornice*2cesty" 6240*0,2*2</t>
  </si>
  <si>
    <t>274946137</t>
  </si>
  <si>
    <t>"objem ze sejmutí ornice" 6240*0,2</t>
  </si>
  <si>
    <t>-91627959</t>
  </si>
  <si>
    <t>"ROZPROSTŘENÍ PŘEBYTEČNÉ ORNICE" (1248-1132*0,15)/0,1 "tloušťka rozprostření přebytečné ornice"</t>
  </si>
  <si>
    <t>-136243771</t>
  </si>
  <si>
    <t>"plocha ohumusování" 562+514+56</t>
  </si>
  <si>
    <t>-301002373</t>
  </si>
  <si>
    <t>"plocha ohumusování" 1132</t>
  </si>
  <si>
    <t>"okolní plocha pozemku" 1801</t>
  </si>
  <si>
    <t>1821316847</t>
  </si>
  <si>
    <t>"plocha založení trávníku" 2933* 0,015 "kg/m2"</t>
  </si>
  <si>
    <t>Svislé a kompletní konstrukce</t>
  </si>
  <si>
    <t>348942139AD</t>
  </si>
  <si>
    <t xml:space="preserve">Zábradlí ocelové přímé, výšky 1,3 m, z trubek kruhových nebo čtvercových, min. 5,5 kg/m, z min. 2 vodorovných tyčí a min. 4 svislých nohou na 7 m délky (rozestup cca 2,3 m)_x000D_
</t>
  </si>
  <si>
    <t>-76512667</t>
  </si>
  <si>
    <t>"délka zábradlí" 2*7</t>
  </si>
  <si>
    <t>783314101</t>
  </si>
  <si>
    <t>Základní nátěr zámečnických konstrukcí jednonásobný syntetický</t>
  </si>
  <si>
    <t>638760285</t>
  </si>
  <si>
    <t>https://podminky.urs.cz/item/CS_URS_2021_02/783314101</t>
  </si>
  <si>
    <t>A78</t>
  </si>
  <si>
    <t>2*(2*7+4*1,3)*0,32</t>
  </si>
  <si>
    <t>783317101</t>
  </si>
  <si>
    <t>Krycí nátěr (email) zámečnických konstrukcí jednonásobný syntetický standardní</t>
  </si>
  <si>
    <t>779267829</t>
  </si>
  <si>
    <t>https://podminky.urs.cz/item/CS_URS_2021_02/783317101</t>
  </si>
  <si>
    <t>-882072551</t>
  </si>
  <si>
    <t>"plocha pláně do km 0,825 do KÚ" 1510* "tloušťka" 0,4</t>
  </si>
  <si>
    <t>715037752</t>
  </si>
  <si>
    <t>"objem stabilizované zeminy" 604* "podíl" 0,05* "hmotnost" 1,3</t>
  </si>
  <si>
    <t>62</t>
  </si>
  <si>
    <t>-1627456554</t>
  </si>
  <si>
    <t>"sjezdy" 6+10+14+2+13+7+19+32+0,5+16+24+14+8+20+41</t>
  </si>
  <si>
    <t>"sjezdy, VÝMĚNA PODLOŽÍ" 226,5</t>
  </si>
  <si>
    <t>"plocha nátěru asfaltového bez opravy na konci" 4536,915* "koeficient šířky" 1,1</t>
  </si>
  <si>
    <t>63</t>
  </si>
  <si>
    <t>-1510303195</t>
  </si>
  <si>
    <t>"plocha nátěru asfaltového bez opravy na konci" 4536,915* "koeficient šířky" 1,15</t>
  </si>
  <si>
    <t>64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</si>
  <si>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</si>
  <si>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</si>
  <si>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-414946419</t>
  </si>
  <si>
    <t>https://podminky.urs.cz/item/CS_URS_2021_02/113107222</t>
  </si>
  <si>
    <t>"odstranění štěrkové cesty na začátku" 198*2,5</t>
  </si>
  <si>
    <t>65</t>
  </si>
  <si>
    <t>63738093</t>
  </si>
  <si>
    <t>"sjezdy" 226,5</t>
  </si>
  <si>
    <t>"VÝMĚNA PODLOŽÍ, plocha ŠD20" (5217,452- "plocha vápnění" 1510)</t>
  </si>
  <si>
    <t>66</t>
  </si>
  <si>
    <t>1201768577</t>
  </si>
  <si>
    <t>("krajnice levá" 102,2+100,5+68,1+79,6+162,4+180,5+26,6+38,7+159,6+83,1+72,3) *0,25</t>
  </si>
  <si>
    <t>("krajnice pravá" 37,5+106,8+126,4+95,7+784,9)*0,25</t>
  </si>
  <si>
    <t>67</t>
  </si>
  <si>
    <t>-67160880</t>
  </si>
  <si>
    <t>("krajnice levá" 102,2+100,5+68,1+79,6+162,4+180,5+26,6+38,7+159,6+83,1+72,3)* 0,05 "m3/m"</t>
  </si>
  <si>
    <t>("krajnice pravá" 37,5+106,8+126,4+95,7+784,9)*0,05 "m3/m"</t>
  </si>
  <si>
    <t>68</t>
  </si>
  <si>
    <t>-2109320666</t>
  </si>
  <si>
    <t>"objem zemních krajnic" 111,245 * 1,8 "kg/m3"</t>
  </si>
  <si>
    <t>69</t>
  </si>
  <si>
    <t>-688802413</t>
  </si>
  <si>
    <t>"délka*šířka" 1173,69*3,5</t>
  </si>
  <si>
    <t>"rozšíření" 62+10+40</t>
  </si>
  <si>
    <t>"makadamový sjezd" 52+ "výhybny" 55+55+54+55+46</t>
  </si>
  <si>
    <t>"oprava makadamu na konci" 90</t>
  </si>
  <si>
    <t>70</t>
  </si>
  <si>
    <t>-48240022</t>
  </si>
  <si>
    <t>71</t>
  </si>
  <si>
    <t>-959877639</t>
  </si>
  <si>
    <t>"plocha nátěru asfaltového" 4626,915* "koeficient šířky" 1,05</t>
  </si>
  <si>
    <t>72</t>
  </si>
  <si>
    <t>113108442</t>
  </si>
  <si>
    <t>Rozrytí vrstvy krytu nebo podkladu z kameniva bez zhutnění, bez vyrovnání rozrytého materiálu, pro jakékoliv tloušťky se živičným pojivem</t>
  </si>
  <si>
    <t>-1123202464</t>
  </si>
  <si>
    <t>https://podminky.urs.cz/item/CS_URS_2021_02/113108442</t>
  </si>
  <si>
    <t>"oprava kamadamu na konci" 90</t>
  </si>
  <si>
    <t>73</t>
  </si>
  <si>
    <t>594511111</t>
  </si>
  <si>
    <t>Dlažba nebo přídlažba z lomového kamene lomařsky upraveného rigolového v ploše vodorovné nebo ve sklonu tl. do 250 mm, bez vyplnění spár, s provedením lože tl. 50 mm z betonu</t>
  </si>
  <si>
    <t>1342540496</t>
  </si>
  <si>
    <t>https://podminky.urs.cz/item/CS_URS_2021_02/594511111</t>
  </si>
  <si>
    <t>"dlažby u vpustí" (13,2+23,9)* "koeficient plochy svahů" 1,3</t>
  </si>
  <si>
    <t>74</t>
  </si>
  <si>
    <t>599632111</t>
  </si>
  <si>
    <t>Vyplnění spár dlažby (přídlažby) z lomového kamene v jakémkoliv sklonu plochy a jakékoliv tloušťky cementovou maltou se zatřením</t>
  </si>
  <si>
    <t>-1680544317</t>
  </si>
  <si>
    <t>https://podminky.urs.cz/item/CS_URS_2021_02/599632111</t>
  </si>
  <si>
    <t>75</t>
  </si>
  <si>
    <t>451319777</t>
  </si>
  <si>
    <t>Podklad nebo lože pod dlažbu (přídlažbu) Příplatek k cenám za každých dalších i započatých 10 mm tloušťky podkladu nebo lože z betonu prostého</t>
  </si>
  <si>
    <t>-1870017456</t>
  </si>
  <si>
    <t>https://podminky.urs.cz/item/CS_URS_2021_02/451319777</t>
  </si>
  <si>
    <t>76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</si>
  <si>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</si>
  <si>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</si>
  <si>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-2043921311</t>
  </si>
  <si>
    <t>https://podminky.urs.cz/item/CS_URS_2021_02/175151101</t>
  </si>
  <si>
    <t>"dosypání nad troubou DN500" (5+5)*0,3</t>
  </si>
  <si>
    <t>"obsyp trouby DN200" 4,8*0,6</t>
  </si>
  <si>
    <t>77</t>
  </si>
  <si>
    <t>58344155</t>
  </si>
  <si>
    <t>štěrkodrť frakce 0/22</t>
  </si>
  <si>
    <t>887717259</t>
  </si>
  <si>
    <t>https://podminky.urs.cz/item/CS_URS_2021_02/58344155</t>
  </si>
  <si>
    <t>"objem obsypu" 10,76 * 1,8 "t/m3"</t>
  </si>
  <si>
    <t>78</t>
  </si>
  <si>
    <t>1126879936</t>
  </si>
  <si>
    <t>"podklad pod čela propustku DN1200" 1,85*7,5*2</t>
  </si>
  <si>
    <t>79</t>
  </si>
  <si>
    <t>1124392969</t>
  </si>
  <si>
    <t>"podklad pod šachty meliorací" (2,4*1,3+ 1,3*1,3)*0,1+ 4*0,3*1,01*0,1+2,65*0,3*1,05*0,1</t>
  </si>
  <si>
    <t>"prahy na konci dlažby z desek u propustku" 3*0,25*0,1*2</t>
  </si>
  <si>
    <t>80</t>
  </si>
  <si>
    <t>465921212</t>
  </si>
  <si>
    <t>Kladení dlažby z betonových desek a tvárnic na sucho hmotnosti jednotlivých desek nebo tvárnic do 90 kg se zalitím spár cementovou maltou, tl.desek do 100 mm</t>
  </si>
  <si>
    <t>846936794</t>
  </si>
  <si>
    <t>https://podminky.urs.cz/item/CS_URS_2021_02/465921212</t>
  </si>
  <si>
    <t>"dlažby u propustku" 3*2*2</t>
  </si>
  <si>
    <t>81</t>
  </si>
  <si>
    <t>59227037AD</t>
  </si>
  <si>
    <t>deska betonová meliorační 1000x600x80mm</t>
  </si>
  <si>
    <t>-846272314</t>
  </si>
  <si>
    <t>"počet desek" 5*2*2</t>
  </si>
  <si>
    <t>82</t>
  </si>
  <si>
    <t>812422121</t>
  </si>
  <si>
    <t>Montáž potrubí z trub betonových hrdlových v otevřeném výkopu ve sklonu do 20 % s integrovaným pryžovým těsněním DN 500</t>
  </si>
  <si>
    <t>1619305190</t>
  </si>
  <si>
    <t>https://podminky.urs.cz/item/CS_URS_2021_02/812422121</t>
  </si>
  <si>
    <t>"obetonování meliorace DN500" 5+5</t>
  </si>
  <si>
    <t>83</t>
  </si>
  <si>
    <t>59222024</t>
  </si>
  <si>
    <t>trouba ŽB hrdlová DN 500</t>
  </si>
  <si>
    <t>355461981</t>
  </si>
  <si>
    <t>https://podminky.urs.cz/item/CS_URS_2021_02/59222024</t>
  </si>
  <si>
    <t>5+5</t>
  </si>
  <si>
    <t>84</t>
  </si>
  <si>
    <t>871350410</t>
  </si>
  <si>
    <t>Montáž kanalizačního potrubí z plastů z polypropylenu PP korugovaného nebo žebrovaného SN 10 DN 200</t>
  </si>
  <si>
    <t>-1167639826</t>
  </si>
  <si>
    <t>https://podminky.urs.cz/item/CS_URS_2021_02/871350410</t>
  </si>
  <si>
    <t>"vývod z drenážní šachty" 4,8</t>
  </si>
  <si>
    <t>85</t>
  </si>
  <si>
    <t>28614099</t>
  </si>
  <si>
    <t>trubka kanalizační žebrovaná PP DN 200x3000mm</t>
  </si>
  <si>
    <t>621644505</t>
  </si>
  <si>
    <t>https://podminky.urs.cz/item/CS_URS_2021_02/28614099</t>
  </si>
  <si>
    <t>4,8+ "ztratné do délky trub" 1,2</t>
  </si>
  <si>
    <t>86</t>
  </si>
  <si>
    <t>-454819219</t>
  </si>
  <si>
    <t>"obetonování propustku DN1200" 1,3*4,12</t>
  </si>
  <si>
    <t>"obetonování meliorace DN500" (5+5)*0,65</t>
  </si>
  <si>
    <t>87</t>
  </si>
  <si>
    <t>1023493441</t>
  </si>
  <si>
    <t>"čela propustků DN1200" (1,83*0,65+1,89*0,65+1,09*1,35+1,17*1,35)*7</t>
  </si>
  <si>
    <t>88</t>
  </si>
  <si>
    <t>171151103</t>
  </si>
  <si>
    <t>Uložení sypanin do násypů strojně s rozprostřením sypaniny ve vrstvách a s hrubým urovnáním zhutněných z hornin soudržných jakékoliv třídy těžitelnosti</t>
  </si>
  <si>
    <t>-227255774</t>
  </si>
  <si>
    <t>https://podminky.urs.cz/item/CS_URS_2021_02/171151103</t>
  </si>
  <si>
    <t>"podsypy pro propustek DN1200 a čela" 3,4*1,6*0,5+ 1,85*7,5*0,5*2+ 1</t>
  </si>
  <si>
    <t>"vyrovnání kolem propustku" 10+10</t>
  </si>
  <si>
    <t>89</t>
  </si>
  <si>
    <t>58380652</t>
  </si>
  <si>
    <t>kámen lomový neupravený tříděný frakce 0/250</t>
  </si>
  <si>
    <t>757458966</t>
  </si>
  <si>
    <t>https://podminky.urs.cz/item/CS_URS_2021_02/58380652</t>
  </si>
  <si>
    <t>37,595*2</t>
  </si>
  <si>
    <t>90</t>
  </si>
  <si>
    <t>919551018</t>
  </si>
  <si>
    <t>Zřízení propustků a hospodářských přejezdů z trub plastových do DN 1000</t>
  </si>
  <si>
    <t>2120148897</t>
  </si>
  <si>
    <t>https://podminky.urs.cz/item/CS_URS_2021_02/919551018</t>
  </si>
  <si>
    <t>"propustek DN1200" 5,45</t>
  </si>
  <si>
    <t>91</t>
  </si>
  <si>
    <t>28617059AD</t>
  </si>
  <si>
    <t>trubka kanalizační PP korugovaná DN 1200x6000 mm SN 8</t>
  </si>
  <si>
    <t>-2100506122</t>
  </si>
  <si>
    <t>5,45+ "ztratné do délky celé trouby" 0,55</t>
  </si>
  <si>
    <t>92</t>
  </si>
  <si>
    <t>451315115</t>
  </si>
  <si>
    <t>Podkladní a výplňové vrstvy z betonu prostého tloušťky do 100 mm, z betonu C 16/20</t>
  </si>
  <si>
    <t>-1784674604</t>
  </si>
  <si>
    <t>https://podminky.urs.cz/item/CS_URS_2021_02/451315115</t>
  </si>
  <si>
    <t>"podklad pod šachty meliorací" 2,3*1,3+ 1,5*1,3+ "drenážní šachtu" 0,9*0,9</t>
  </si>
  <si>
    <t>93</t>
  </si>
  <si>
    <t>894201251</t>
  </si>
  <si>
    <t>Ostatní konstrukce na trubním vedení z prostého betonu stěny šachet tloušťky přes 200 mm z betonu se zvýšenými nároky na prostředí tř. C 25/30</t>
  </si>
  <si>
    <t>-771054011</t>
  </si>
  <si>
    <t>https://podminky.urs.cz/item/CS_URS_2021_02/894201251</t>
  </si>
  <si>
    <t>"meliorace oboustranná" 2,2*1,2*0,3+ 0,5*0,3*(2,2+0,6)+ 4*0,3*0,95*0,95</t>
  </si>
  <si>
    <t>"meliorace jednostranná" 1,4*1,2*0,3+ 0,65*0,3*(1,4+0,6)+ 0,21*0,6+ 3,25*0,3*0,95</t>
  </si>
  <si>
    <t>"prahy na konci dlažby z desek u propustku" 3*0,25*0,5*2</t>
  </si>
  <si>
    <t>94</t>
  </si>
  <si>
    <t>28617008</t>
  </si>
  <si>
    <t>trubka kanalizační PP plnostěnná třívrstvá DN 500x1000mm SN10</t>
  </si>
  <si>
    <t>1775019657</t>
  </si>
  <si>
    <t>https://podminky.urs.cz/item/CS_URS_2021_02/28617008</t>
  </si>
  <si>
    <t>"podélně rozřízlý kus trubky do šachet meliorací" 1</t>
  </si>
  <si>
    <t>95</t>
  </si>
  <si>
    <t>894502201</t>
  </si>
  <si>
    <t>Bednění konstrukcí na trubním vedení stěn šachet pravoúhlých nebo čtyř a vícehranných oboustranné</t>
  </si>
  <si>
    <t>2018182644</t>
  </si>
  <si>
    <t>https://podminky.urs.cz/item/CS_URS_2021_02/894502201</t>
  </si>
  <si>
    <t>(2,2*1,2+ 0,5*(2,2+0,6)+ 4*0,95*0,95)*2</t>
  </si>
  <si>
    <t>(1,4*1,2+ 0,65*(1,4+0,6)+ 3,25*0,95)*2</t>
  </si>
  <si>
    <t>"prahy na konci dlažby z desek u propustku" (3*0,5*2)*2</t>
  </si>
  <si>
    <t>96</t>
  </si>
  <si>
    <t>899103112</t>
  </si>
  <si>
    <t>Osazení poklopů litinových a ocelových včetně rámů pro třídu zatížení B125, C250</t>
  </si>
  <si>
    <t>-1697633139</t>
  </si>
  <si>
    <t>https://podminky.urs.cz/item/CS_URS_2021_02/899103112</t>
  </si>
  <si>
    <t>"poklopy na vpustích" 2+1</t>
  </si>
  <si>
    <t>97</t>
  </si>
  <si>
    <t>55242340AD</t>
  </si>
  <si>
    <t>mříž ocelová  na míru, rozměry 0,70x1,21 m, obvod z L-profilů 50x50x4 mm, výplň z drátu prům.10 mm, rozestup 50mm, povrchová úprava barvou stříkanou na kov</t>
  </si>
  <si>
    <t>-1188784656</t>
  </si>
  <si>
    <t>98</t>
  </si>
  <si>
    <t>55242341AD</t>
  </si>
  <si>
    <t>mříž ocelová  na míru, rozměry 0,70x1,10 m, obvod z L-profilů 50x50x4 mm, výplň z drátu prům.10 mm, rozestup 50mm, povrchová úprava barvou stříkanou na kov</t>
  </si>
  <si>
    <t>-154135540</t>
  </si>
  <si>
    <t>99</t>
  </si>
  <si>
    <t>894411141</t>
  </si>
  <si>
    <t>Zřízení šachet kanalizačních z betonových dílců výšky vstupu do 1,50 m s obložením dna betonem tř. C 25/30, na potrubí DN 500</t>
  </si>
  <si>
    <t>-491115202</t>
  </si>
  <si>
    <t>https://podminky.urs.cz/item/CS_URS_2021_02/894411141</t>
  </si>
  <si>
    <t>"obnova drenážní šachty" 1</t>
  </si>
  <si>
    <t>100</t>
  </si>
  <si>
    <t>59225460</t>
  </si>
  <si>
    <t>skruž betonová studňová kruhová 80x50x9cm</t>
  </si>
  <si>
    <t>624765455</t>
  </si>
  <si>
    <t>https://podminky.urs.cz/item/CS_URS_2021_02/59225460</t>
  </si>
  <si>
    <t>101</t>
  </si>
  <si>
    <t>59225330</t>
  </si>
  <si>
    <t>skruž betonová studňová kruhová 80x80x8cm</t>
  </si>
  <si>
    <t>1028396415</t>
  </si>
  <si>
    <t>https://podminky.urs.cz/item/CS_URS_2021_02/59225330</t>
  </si>
  <si>
    <t>102</t>
  </si>
  <si>
    <t>59225780</t>
  </si>
  <si>
    <t>deska betonová zákrytová na skruž půlená 118x7,5cm</t>
  </si>
  <si>
    <t>-804795423</t>
  </si>
  <si>
    <t>https://podminky.urs.cz/item/CS_URS_2021_02/59225780</t>
  </si>
  <si>
    <t>"zákrytová deska ze 2 ks, komplet" 1</t>
  </si>
  <si>
    <t>103</t>
  </si>
  <si>
    <t>-1745956903</t>
  </si>
  <si>
    <t>"v napojení na začátku" 25,9</t>
  </si>
  <si>
    <t>Bourání konstrukcí</t>
  </si>
  <si>
    <t>104</t>
  </si>
  <si>
    <t>130901103</t>
  </si>
  <si>
    <t>Bourání konstrukcí v hloubených vykopávkách ručně s přemístěním suti na hromady na vzdálenost do 20 m nebo s naložením na dopravní prostředek ze zdiva cihelného nebo smíšeného na maltu cementovou</t>
  </si>
  <si>
    <t>706591899</t>
  </si>
  <si>
    <t>https://podminky.urs.cz/item/CS_URS_2021_02/130901103</t>
  </si>
  <si>
    <t>"bourání drenážních trub pálených" 0,16*0,16*(3*7+6)</t>
  </si>
  <si>
    <t>105</t>
  </si>
  <si>
    <t>114203103</t>
  </si>
  <si>
    <t>Rozebrání dlažeb nebo záhozů s naložením na dopravní prostředek dlažeb z lomového kamene nebo betonových tvárnic do cementové malty se spárami zalitými cementovou maltou</t>
  </si>
  <si>
    <t>2022327617</t>
  </si>
  <si>
    <t>https://podminky.urs.cz/item/CS_URS_2021_02/114203103</t>
  </si>
  <si>
    <t>(2,25+5,45+2,25)*0,1</t>
  </si>
  <si>
    <t>106</t>
  </si>
  <si>
    <t>130901121</t>
  </si>
  <si>
    <t>Bourání konstrukcí v hloubených vykopávkách ručně s přemístěním suti na hromady na vzdálenost do 20 m nebo s naložením na dopravní prostředek z betonu prostého neprokládaného</t>
  </si>
  <si>
    <t>-1496586198</t>
  </si>
  <si>
    <t>https://podminky.urs.cz/item/CS_URS_2021_02/130901121</t>
  </si>
  <si>
    <t>"bourání šachty ze skruží drenážních" 0,4</t>
  </si>
  <si>
    <t>107</t>
  </si>
  <si>
    <t>130901123</t>
  </si>
  <si>
    <t>Bourání konstrukcí v hloubených vykopávkách ručně s přemístěním suti na hromady na vzdálenost do 20 m nebo s naložením na dopravní prostředek z betonu železového nebo předpjatého</t>
  </si>
  <si>
    <t>429269583</t>
  </si>
  <si>
    <t>https://podminky.urs.cz/item/CS_URS_2021_02/130901123</t>
  </si>
  <si>
    <t>"obnova železobetonového potrubí DN500" (5+5)*0,2</t>
  </si>
  <si>
    <t>"bourání betonových šachet meliorace" 1,8+2,2</t>
  </si>
  <si>
    <t>997</t>
  </si>
  <si>
    <t>Přesun sutě</t>
  </si>
  <si>
    <t>108</t>
  </si>
  <si>
    <t>997221861</t>
  </si>
  <si>
    <t>Poplatek za uložení stavebního odpadu na recyklační skládce (skládkovné) z prostého betonu zatříděného do Katalogu odpadů pod kódem 17 01 01</t>
  </si>
  <si>
    <t>1222657766</t>
  </si>
  <si>
    <t>https://podminky.urs.cz/item/CS_URS_2021_02/997221861</t>
  </si>
  <si>
    <t>"tonáž suti z betonu" 21,812</t>
  </si>
  <si>
    <t>109</t>
  </si>
  <si>
    <t>997321511</t>
  </si>
  <si>
    <t>Vodorovná doprava suti a vybouraných hmot bez naložení, s vyložením a hrubým urovnáním po suchu, na vzdálenost do 1 km</t>
  </si>
  <si>
    <t>-598336571</t>
  </si>
  <si>
    <t>https://podminky.urs.cz/item/CS_URS_2021_02/997321511</t>
  </si>
  <si>
    <t>110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</si>
  <si>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</si>
  <si>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</si>
  <si>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723151648</t>
  </si>
  <si>
    <t>https://podminky.urs.cz/item/CS_URS_2021_02/997321519</t>
  </si>
  <si>
    <t>Poznámka k položce:_x000D_
Automaticky sečtená tonáž sutě ze všech položek v dílech začínajících 9 je přepočítána koeficientem 14 pro přesun na celkovou vzdálenost 15km na skládku TSST v bývalé pískovně u Strakonic.</t>
  </si>
  <si>
    <t>21,812*14 'Přepočtené koeficientem množství</t>
  </si>
  <si>
    <t>111</t>
  </si>
  <si>
    <t>711065752</t>
  </si>
  <si>
    <t>SO801 - Náhradní výsadba</t>
  </si>
  <si>
    <t>-247670745</t>
  </si>
  <si>
    <t>"okolní plocha pozemku" 1856</t>
  </si>
  <si>
    <t>954393117</t>
  </si>
  <si>
    <t>"plocha založení trávníku" 1856* 0,015 "kg/m2"</t>
  </si>
  <si>
    <t>183101215</t>
  </si>
  <si>
    <t>Hloubení jamek pro vysazování rostlin v zemině tř.1 až 4 s výměnou půdy z 50% v rovině nebo na svahu do 1:5, objemu přes 0,125 do 0,40 m3</t>
  </si>
  <si>
    <t>128186563</t>
  </si>
  <si>
    <t>https://podminky.urs.cz/item/CS_URS_2021_02/183101215</t>
  </si>
  <si>
    <t>"náhradní výsadba" 34</t>
  </si>
  <si>
    <t>103211000</t>
  </si>
  <si>
    <t>zahradní substrát pro výsadbu VL</t>
  </si>
  <si>
    <t>-1390819061</t>
  </si>
  <si>
    <t>https://podminky.urs.cz/item/CS_URS_2021_02/103211000</t>
  </si>
  <si>
    <t>34*0,3 "množství na doplnění jamky po odečtení balu stromu"* 0,5 "50%"</t>
  </si>
  <si>
    <t>181351003</t>
  </si>
  <si>
    <t>Rozprostření a urovnání ornice v rovině nebo ve svahu sklonu do 1:5 strojně při souvislé ploše do 100 m2, tl. vrstvy do 200 mm</t>
  </si>
  <si>
    <t>1796265587</t>
  </si>
  <si>
    <t>https://podminky.urs.cz/item/CS_URS_2021_02/181351003</t>
  </si>
  <si>
    <t>"Přebytečná ornice z jamek" 34*0,3*0,5</t>
  </si>
  <si>
    <t>184102114</t>
  </si>
  <si>
    <t>Výsadba dřeviny s balem do předem vyhloubené jamky se zalitím v rovině nebo na svahu do 1:5, při průměru balu přes 400 do 500 mm</t>
  </si>
  <si>
    <t>-1548433180</t>
  </si>
  <si>
    <t>https://podminky.urs.cz/item/CS_URS_2021_02/184102114</t>
  </si>
  <si>
    <t>"součet všech výsadeb dle druhů stromů" 34</t>
  </si>
  <si>
    <t>026561052AD</t>
  </si>
  <si>
    <t>dřevina listnatá ovocná, vysokokmen, s balem; jabloň, třešeň, hrušeň, švestka se zastoupením všech druhů, (staré) původní odrůdy</t>
  </si>
  <si>
    <t>78400361</t>
  </si>
  <si>
    <t>184215133</t>
  </si>
  <si>
    <t>Ukotvení dřeviny kůly třemi kůly, délky přes 2 do 3 m</t>
  </si>
  <si>
    <t>-206252550</t>
  </si>
  <si>
    <t>https://podminky.urs.cz/item/CS_URS_2021_02/184215133</t>
  </si>
  <si>
    <t>605912570</t>
  </si>
  <si>
    <t>kůl vyvazovací dřevěný impregnovaný D 8cm dl 3m</t>
  </si>
  <si>
    <t>1142027635</t>
  </si>
  <si>
    <t>https://podminky.urs.cz/item/CS_URS_2021_02/605912570</t>
  </si>
  <si>
    <t>34*3</t>
  </si>
  <si>
    <t>605912571AD</t>
  </si>
  <si>
    <t>příčka spojovací ke kůlům impregnovaná 50x8cm</t>
  </si>
  <si>
    <t>-252464161</t>
  </si>
  <si>
    <t>605912572AD</t>
  </si>
  <si>
    <t>úvazek bavlněný, š. 3 cm</t>
  </si>
  <si>
    <t>-1789171180</t>
  </si>
  <si>
    <t>34* "metry úvazku na 1 strom" 2</t>
  </si>
  <si>
    <t>184501121</t>
  </si>
  <si>
    <t>Zhotovení obalu kmene a spodních částí větví stromu z juty v jedné vrstvě v rovině nebo na svahu do 1:5</t>
  </si>
  <si>
    <t>-820339828</t>
  </si>
  <si>
    <t>https://podminky.urs.cz/item/CS_URS_2021_02/184501121</t>
  </si>
  <si>
    <t>34* "m2/strom" 1</t>
  </si>
  <si>
    <t>184806111</t>
  </si>
  <si>
    <t>Řez stromů, keřů nebo růží průklestem stromů netrnitých, o průměru koruny do 2 m</t>
  </si>
  <si>
    <t>260489257</t>
  </si>
  <si>
    <t>https://podminky.urs.cz/item/CS_URS_2021_02/184806111</t>
  </si>
  <si>
    <t>184911421</t>
  </si>
  <si>
    <t>Mulčování vysazených rostlin mulčovací kůrou, tl. do 100 mm v rovině nebo na svahu do 1:5</t>
  </si>
  <si>
    <t>-357236491</t>
  </si>
  <si>
    <t>https://podminky.urs.cz/item/CS_URS_2021_02/184911421</t>
  </si>
  <si>
    <t>34* "m2/strom" 0,7</t>
  </si>
  <si>
    <t>103911000</t>
  </si>
  <si>
    <t>kůra mulčovací VL</t>
  </si>
  <si>
    <t>1644916701</t>
  </si>
  <si>
    <t>https://podminky.urs.cz/item/CS_URS_2021_02/103911000</t>
  </si>
  <si>
    <t>34*0,7*0,1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</si>
</sst>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podminky.urs.cz/item/CS_URS_2021_02/913121111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1_02/913111215" TargetMode="External"/><Relationship Id="rId1" Type="http://schemas.openxmlformats.org/officeDocument/2006/relationships/hyperlink" Target="https://podminky.urs.cz/item/CS_URS_2021_02/913111115" TargetMode="External"/><Relationship Id="rId6" Type="http://schemas.openxmlformats.org/officeDocument/2006/relationships/hyperlink" Target="https://podminky.urs.cz/item/CS_URS_2021_02/913211212" TargetMode="External"/><Relationship Id="rId5" Type="http://schemas.openxmlformats.org/officeDocument/2006/relationships/hyperlink" Target="https://podminky.urs.cz/item/CS_URS_2021_02/913211112" TargetMode="External"/><Relationship Id="rId4" Type="http://schemas.openxmlformats.org/officeDocument/2006/relationships/hyperlink" Target="https://podminky.urs.cz/item/CS_URS_2021_02/9131212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1251201" TargetMode="External"/><Relationship Id="rId13" Type="http://schemas.openxmlformats.org/officeDocument/2006/relationships/hyperlink" Target="https://podminky.urs.cz/item/CS_URS_2021_02/111251102" TargetMode="External"/><Relationship Id="rId18" Type="http://schemas.openxmlformats.org/officeDocument/2006/relationships/hyperlink" Target="https://podminky.urs.cz/item/CS_URS_2021_02/167151101" TargetMode="External"/><Relationship Id="rId26" Type="http://schemas.openxmlformats.org/officeDocument/2006/relationships/hyperlink" Target="https://podminky.urs.cz/item/CS_URS_2021_02/565135121" TargetMode="External"/><Relationship Id="rId3" Type="http://schemas.openxmlformats.org/officeDocument/2006/relationships/hyperlink" Target="https://podminky.urs.cz/item/CS_URS_2021_02/171152111" TargetMode="External"/><Relationship Id="rId21" Type="http://schemas.openxmlformats.org/officeDocument/2006/relationships/hyperlink" Target="https://podminky.urs.cz/item/CS_URS_2021_02/181411122" TargetMode="External"/><Relationship Id="rId34" Type="http://schemas.openxmlformats.org/officeDocument/2006/relationships/hyperlink" Target="https://podminky.urs.cz/item/CS_URS_2021_02/919735112" TargetMode="External"/><Relationship Id="rId7" Type="http://schemas.openxmlformats.org/officeDocument/2006/relationships/hyperlink" Target="https://podminky.urs.cz/item/CS_URS_2021_02/162751119" TargetMode="External"/><Relationship Id="rId12" Type="http://schemas.openxmlformats.org/officeDocument/2006/relationships/hyperlink" Target="https://podminky.urs.cz/item/CS_URS_2021_02/182201101" TargetMode="External"/><Relationship Id="rId17" Type="http://schemas.openxmlformats.org/officeDocument/2006/relationships/hyperlink" Target="https://podminky.urs.cz/item/CS_URS_2021_02/162451105" TargetMode="External"/><Relationship Id="rId25" Type="http://schemas.openxmlformats.org/officeDocument/2006/relationships/hyperlink" Target="https://podminky.urs.cz/item/CS_URS_2021_02/564952111" TargetMode="External"/><Relationship Id="rId33" Type="http://schemas.openxmlformats.org/officeDocument/2006/relationships/hyperlink" Target="https://podminky.urs.cz/item/CS_URS_2021_02/919732211" TargetMode="External"/><Relationship Id="rId2" Type="http://schemas.openxmlformats.org/officeDocument/2006/relationships/hyperlink" Target="https://podminky.urs.cz/item/CS_URS_2021_02/132151252" TargetMode="External"/><Relationship Id="rId16" Type="http://schemas.openxmlformats.org/officeDocument/2006/relationships/hyperlink" Target="https://podminky.urs.cz/item/CS_URS_2021_02/121151113" TargetMode="External"/><Relationship Id="rId20" Type="http://schemas.openxmlformats.org/officeDocument/2006/relationships/hyperlink" Target="https://podminky.urs.cz/item/CS_URS_2021_02/182351123" TargetMode="External"/><Relationship Id="rId29" Type="http://schemas.openxmlformats.org/officeDocument/2006/relationships/hyperlink" Target="https://podminky.urs.cz/item/CS_URS_2021_02/58344171" TargetMode="External"/><Relationship Id="rId1" Type="http://schemas.openxmlformats.org/officeDocument/2006/relationships/hyperlink" Target="https://podminky.urs.cz/item/CS_URS_2021_02/122252203" TargetMode="External"/><Relationship Id="rId6" Type="http://schemas.openxmlformats.org/officeDocument/2006/relationships/hyperlink" Target="https://podminky.urs.cz/item/CS_URS_2021_02/162351104" TargetMode="External"/><Relationship Id="rId11" Type="http://schemas.openxmlformats.org/officeDocument/2006/relationships/hyperlink" Target="https://podminky.urs.cz/item/CS_URS_2021_02/182151111" TargetMode="External"/><Relationship Id="rId24" Type="http://schemas.openxmlformats.org/officeDocument/2006/relationships/hyperlink" Target="https://podminky.urs.cz/item/CS_URS_2021_02/564861112" TargetMode="External"/><Relationship Id="rId32" Type="http://schemas.openxmlformats.org/officeDocument/2006/relationships/hyperlink" Target="https://podminky.urs.cz/item/CS_URS_2021_02/577134121" TargetMode="External"/><Relationship Id="rId37" Type="http://schemas.openxmlformats.org/officeDocument/2006/relationships/drawing" Target="../drawings/drawing3.xml"/><Relationship Id="rId5" Type="http://schemas.openxmlformats.org/officeDocument/2006/relationships/hyperlink" Target="https://podminky.urs.cz/item/CS_URS_2021_02/122861101" TargetMode="External"/><Relationship Id="rId15" Type="http://schemas.openxmlformats.org/officeDocument/2006/relationships/hyperlink" Target="https://podminky.urs.cz/item/CS_URS_2021_02/162301501" TargetMode="External"/><Relationship Id="rId23" Type="http://schemas.openxmlformats.org/officeDocument/2006/relationships/hyperlink" Target="https://podminky.urs.cz/item/CS_URS_2021_02/919726122" TargetMode="External"/><Relationship Id="rId28" Type="http://schemas.openxmlformats.org/officeDocument/2006/relationships/hyperlink" Target="https://podminky.urs.cz/item/CS_URS_2021_02/569903311" TargetMode="External"/><Relationship Id="rId36" Type="http://schemas.openxmlformats.org/officeDocument/2006/relationships/printerSettings" Target="../printerSettings/printerSettings3.bin"/><Relationship Id="rId10" Type="http://schemas.openxmlformats.org/officeDocument/2006/relationships/hyperlink" Target="https://podminky.urs.cz/item/CS_URS_2021_02/181152302" TargetMode="External"/><Relationship Id="rId19" Type="http://schemas.openxmlformats.org/officeDocument/2006/relationships/hyperlink" Target="https://podminky.urs.cz/item/CS_URS_2021_02/181301111" TargetMode="External"/><Relationship Id="rId31" Type="http://schemas.openxmlformats.org/officeDocument/2006/relationships/hyperlink" Target="https://podminky.urs.cz/item/CS_URS_2021_02/573211109" TargetMode="External"/><Relationship Id="rId4" Type="http://schemas.openxmlformats.org/officeDocument/2006/relationships/hyperlink" Target="https://podminky.urs.cz/item/CS_URS_2021_02/58344229" TargetMode="External"/><Relationship Id="rId9" Type="http://schemas.openxmlformats.org/officeDocument/2006/relationships/hyperlink" Target="https://podminky.urs.cz/item/CS_URS_2021_02/171201221" TargetMode="External"/><Relationship Id="rId14" Type="http://schemas.openxmlformats.org/officeDocument/2006/relationships/hyperlink" Target="https://podminky.urs.cz/item/CS_URS_2021_02/111209111" TargetMode="External"/><Relationship Id="rId22" Type="http://schemas.openxmlformats.org/officeDocument/2006/relationships/hyperlink" Target="https://podminky.urs.cz/item/CS_URS_2021_02/564581111" TargetMode="External"/><Relationship Id="rId27" Type="http://schemas.openxmlformats.org/officeDocument/2006/relationships/hyperlink" Target="https://podminky.urs.cz/item/CS_URS_2021_02/569831111" TargetMode="External"/><Relationship Id="rId30" Type="http://schemas.openxmlformats.org/officeDocument/2006/relationships/hyperlink" Target="https://podminky.urs.cz/item/CS_URS_2021_02/573111112" TargetMode="External"/><Relationship Id="rId35" Type="http://schemas.openxmlformats.org/officeDocument/2006/relationships/hyperlink" Target="https://podminky.urs.cz/item/CS_URS_2021_02/99822511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81152302" TargetMode="External"/><Relationship Id="rId18" Type="http://schemas.openxmlformats.org/officeDocument/2006/relationships/hyperlink" Target="https://podminky.urs.cz/item/CS_URS_2021_02/69311060" TargetMode="External"/><Relationship Id="rId26" Type="http://schemas.openxmlformats.org/officeDocument/2006/relationships/hyperlink" Target="https://podminky.urs.cz/item/CS_URS_2021_02/162201411" TargetMode="External"/><Relationship Id="rId39" Type="http://schemas.openxmlformats.org/officeDocument/2006/relationships/hyperlink" Target="https://podminky.urs.cz/item/CS_URS_2021_02/119001201" TargetMode="External"/><Relationship Id="rId21" Type="http://schemas.openxmlformats.org/officeDocument/2006/relationships/hyperlink" Target="https://podminky.urs.cz/item/CS_URS_2021_02/111209111" TargetMode="External"/><Relationship Id="rId34" Type="http://schemas.openxmlformats.org/officeDocument/2006/relationships/hyperlink" Target="https://podminky.urs.cz/item/CS_URS_2021_02/162451105" TargetMode="External"/><Relationship Id="rId42" Type="http://schemas.openxmlformats.org/officeDocument/2006/relationships/hyperlink" Target="https://podminky.urs.cz/item/CS_URS_2021_02/919726122" TargetMode="External"/><Relationship Id="rId47" Type="http://schemas.openxmlformats.org/officeDocument/2006/relationships/hyperlink" Target="https://podminky.urs.cz/item/CS_URS_2021_02/573411106" TargetMode="External"/><Relationship Id="rId50" Type="http://schemas.openxmlformats.org/officeDocument/2006/relationships/hyperlink" Target="https://podminky.urs.cz/item/CS_URS_2021_02/569903311" TargetMode="External"/><Relationship Id="rId55" Type="http://schemas.openxmlformats.org/officeDocument/2006/relationships/hyperlink" Target="https://podminky.urs.cz/item/CS_URS_2021_02/919551012" TargetMode="External"/><Relationship Id="rId7" Type="http://schemas.openxmlformats.org/officeDocument/2006/relationships/hyperlink" Target="https://podminky.urs.cz/item/CS_URS_2021_02/162351103" TargetMode="External"/><Relationship Id="rId12" Type="http://schemas.openxmlformats.org/officeDocument/2006/relationships/hyperlink" Target="https://podminky.urs.cz/item/CS_URS_2021_02/171201221" TargetMode="External"/><Relationship Id="rId17" Type="http://schemas.openxmlformats.org/officeDocument/2006/relationships/hyperlink" Target="https://podminky.urs.cz/item/CS_URS_2021_02/211971121" TargetMode="External"/><Relationship Id="rId25" Type="http://schemas.openxmlformats.org/officeDocument/2006/relationships/hyperlink" Target="https://podminky.urs.cz/item/CS_URS_2021_02/162201401" TargetMode="External"/><Relationship Id="rId33" Type="http://schemas.openxmlformats.org/officeDocument/2006/relationships/hyperlink" Target="https://podminky.urs.cz/item/CS_URS_2021_02/121151125" TargetMode="External"/><Relationship Id="rId38" Type="http://schemas.openxmlformats.org/officeDocument/2006/relationships/hyperlink" Target="https://podminky.urs.cz/item/CS_URS_2021_02/181451122" TargetMode="External"/><Relationship Id="rId46" Type="http://schemas.openxmlformats.org/officeDocument/2006/relationships/hyperlink" Target="https://podminky.urs.cz/item/CS_URS_2021_02/573411104" TargetMode="External"/><Relationship Id="rId59" Type="http://schemas.openxmlformats.org/officeDocument/2006/relationships/drawing" Target="../drawings/drawing4.xml"/><Relationship Id="rId2" Type="http://schemas.openxmlformats.org/officeDocument/2006/relationships/hyperlink" Target="https://podminky.urs.cz/item/CS_URS_2021_02/132251104" TargetMode="External"/><Relationship Id="rId16" Type="http://schemas.openxmlformats.org/officeDocument/2006/relationships/hyperlink" Target="https://podminky.urs.cz/item/CS_URS_2021_02/211531111" TargetMode="External"/><Relationship Id="rId20" Type="http://schemas.openxmlformats.org/officeDocument/2006/relationships/hyperlink" Target="https://podminky.urs.cz/item/CS_URS_2021_02/111251102" TargetMode="External"/><Relationship Id="rId29" Type="http://schemas.openxmlformats.org/officeDocument/2006/relationships/hyperlink" Target="https://podminky.urs.cz/item/CS_URS_2021_02/162301931" TargetMode="External"/><Relationship Id="rId41" Type="http://schemas.openxmlformats.org/officeDocument/2006/relationships/hyperlink" Target="https://podminky.urs.cz/item/CS_URS_2021_02/564581111" TargetMode="External"/><Relationship Id="rId54" Type="http://schemas.openxmlformats.org/officeDocument/2006/relationships/hyperlink" Target="https://podminky.urs.cz/item/CS_URS_2021_02/899623171" TargetMode="External"/><Relationship Id="rId1" Type="http://schemas.openxmlformats.org/officeDocument/2006/relationships/hyperlink" Target="https://podminky.urs.cz/item/CS_URS_2021_02/122252205" TargetMode="External"/><Relationship Id="rId6" Type="http://schemas.openxmlformats.org/officeDocument/2006/relationships/hyperlink" Target="https://podminky.urs.cz/item/CS_URS_2021_02/58344229" TargetMode="External"/><Relationship Id="rId11" Type="http://schemas.openxmlformats.org/officeDocument/2006/relationships/hyperlink" Target="https://podminky.urs.cz/item/CS_URS_2021_02/171251201" TargetMode="External"/><Relationship Id="rId24" Type="http://schemas.openxmlformats.org/officeDocument/2006/relationships/hyperlink" Target="https://podminky.urs.cz/item/CS_URS_2021_02/112111111" TargetMode="External"/><Relationship Id="rId32" Type="http://schemas.openxmlformats.org/officeDocument/2006/relationships/hyperlink" Target="https://podminky.urs.cz/item/CS_URS_2021_02/121151123" TargetMode="External"/><Relationship Id="rId37" Type="http://schemas.openxmlformats.org/officeDocument/2006/relationships/hyperlink" Target="https://podminky.urs.cz/item/CS_URS_2021_02/182301132" TargetMode="External"/><Relationship Id="rId40" Type="http://schemas.openxmlformats.org/officeDocument/2006/relationships/hyperlink" Target="https://podminky.urs.cz/item/CS_URS_2021_02/58591003" TargetMode="External"/><Relationship Id="rId45" Type="http://schemas.openxmlformats.org/officeDocument/2006/relationships/hyperlink" Target="https://podminky.urs.cz/item/CS_URS_2021_02/564871111" TargetMode="External"/><Relationship Id="rId53" Type="http://schemas.openxmlformats.org/officeDocument/2006/relationships/hyperlink" Target="https://podminky.urs.cz/item/CS_URS_2021_02/451573111" TargetMode="External"/><Relationship Id="rId58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1_02/122861101" TargetMode="External"/><Relationship Id="rId15" Type="http://schemas.openxmlformats.org/officeDocument/2006/relationships/hyperlink" Target="https://podminky.urs.cz/item/CS_URS_2021_02/182201101" TargetMode="External"/><Relationship Id="rId23" Type="http://schemas.openxmlformats.org/officeDocument/2006/relationships/hyperlink" Target="https://podminky.urs.cz/item/CS_URS_2021_02/112101101" TargetMode="External"/><Relationship Id="rId28" Type="http://schemas.openxmlformats.org/officeDocument/2006/relationships/hyperlink" Target="https://podminky.urs.cz/item/CS_URS_2021_02/162201421" TargetMode="External"/><Relationship Id="rId36" Type="http://schemas.openxmlformats.org/officeDocument/2006/relationships/hyperlink" Target="https://podminky.urs.cz/item/CS_URS_2021_02/181301111" TargetMode="External"/><Relationship Id="rId49" Type="http://schemas.openxmlformats.org/officeDocument/2006/relationships/hyperlink" Target="https://podminky.urs.cz/item/CS_URS_2021_02/569831111" TargetMode="External"/><Relationship Id="rId57" Type="http://schemas.openxmlformats.org/officeDocument/2006/relationships/hyperlink" Target="https://podminky.urs.cz/item/CS_URS_2021_02/998225111" TargetMode="External"/><Relationship Id="rId10" Type="http://schemas.openxmlformats.org/officeDocument/2006/relationships/hyperlink" Target="https://podminky.urs.cz/item/CS_URS_2021_02/162751119" TargetMode="External"/><Relationship Id="rId19" Type="http://schemas.openxmlformats.org/officeDocument/2006/relationships/hyperlink" Target="https://podminky.urs.cz/item/CS_URS_2021_02/212755216" TargetMode="External"/><Relationship Id="rId31" Type="http://schemas.openxmlformats.org/officeDocument/2006/relationships/hyperlink" Target="https://podminky.urs.cz/item/CS_URS_2021_02/162301971" TargetMode="External"/><Relationship Id="rId44" Type="http://schemas.openxmlformats.org/officeDocument/2006/relationships/hyperlink" Target="https://podminky.urs.cz/item/CS_URS_2021_02/564861111" TargetMode="External"/><Relationship Id="rId52" Type="http://schemas.openxmlformats.org/officeDocument/2006/relationships/hyperlink" Target="https://podminky.urs.cz/item/CS_URS_2021_02/451315114" TargetMode="External"/><Relationship Id="rId4" Type="http://schemas.openxmlformats.org/officeDocument/2006/relationships/hyperlink" Target="https://podminky.urs.cz/item/CS_URS_2021_02/171152111" TargetMode="External"/><Relationship Id="rId9" Type="http://schemas.openxmlformats.org/officeDocument/2006/relationships/hyperlink" Target="https://podminky.urs.cz/item/CS_URS_2021_02/162351104" TargetMode="External"/><Relationship Id="rId14" Type="http://schemas.openxmlformats.org/officeDocument/2006/relationships/hyperlink" Target="https://podminky.urs.cz/item/CS_URS_2021_02/182151111" TargetMode="External"/><Relationship Id="rId22" Type="http://schemas.openxmlformats.org/officeDocument/2006/relationships/hyperlink" Target="https://podminky.urs.cz/item/CS_URS_2021_02/162301501" TargetMode="External"/><Relationship Id="rId27" Type="http://schemas.openxmlformats.org/officeDocument/2006/relationships/hyperlink" Target="https://podminky.urs.cz/item/CS_URS_2021_02/112201101" TargetMode="External"/><Relationship Id="rId30" Type="http://schemas.openxmlformats.org/officeDocument/2006/relationships/hyperlink" Target="https://podminky.urs.cz/item/CS_URS_2021_02/162301951" TargetMode="External"/><Relationship Id="rId35" Type="http://schemas.openxmlformats.org/officeDocument/2006/relationships/hyperlink" Target="https://podminky.urs.cz/item/CS_URS_2021_02/167151111" TargetMode="External"/><Relationship Id="rId43" Type="http://schemas.openxmlformats.org/officeDocument/2006/relationships/hyperlink" Target="https://podminky.urs.cz/item/CS_URS_2021_02/564851111" TargetMode="External"/><Relationship Id="rId48" Type="http://schemas.openxmlformats.org/officeDocument/2006/relationships/hyperlink" Target="https://podminky.urs.cz/item/CS_URS_2021_02/574381112" TargetMode="External"/><Relationship Id="rId56" Type="http://schemas.openxmlformats.org/officeDocument/2006/relationships/hyperlink" Target="https://podminky.urs.cz/item/CS_URS_2021_02/56241111" TargetMode="External"/><Relationship Id="rId8" Type="http://schemas.openxmlformats.org/officeDocument/2006/relationships/hyperlink" Target="https://podminky.urs.cz/item/CS_URS_2021_02/174101101" TargetMode="External"/><Relationship Id="rId51" Type="http://schemas.openxmlformats.org/officeDocument/2006/relationships/hyperlink" Target="https://podminky.urs.cz/item/CS_URS_2021_02/58344171" TargetMode="External"/><Relationship Id="rId3" Type="http://schemas.openxmlformats.org/officeDocument/2006/relationships/hyperlink" Target="https://podminky.urs.cz/item/CS_URS_2021_02/132251254" TargetMode="Externa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162201411" TargetMode="External"/><Relationship Id="rId21" Type="http://schemas.openxmlformats.org/officeDocument/2006/relationships/hyperlink" Target="https://podminky.urs.cz/item/CS_URS_2021_02/111209111" TargetMode="External"/><Relationship Id="rId42" Type="http://schemas.openxmlformats.org/officeDocument/2006/relationships/hyperlink" Target="https://podminky.urs.cz/item/CS_URS_2021_02/162301932" TargetMode="External"/><Relationship Id="rId47" Type="http://schemas.openxmlformats.org/officeDocument/2006/relationships/hyperlink" Target="https://podminky.urs.cz/item/CS_URS_2021_02/162301973" TargetMode="External"/><Relationship Id="rId63" Type="http://schemas.openxmlformats.org/officeDocument/2006/relationships/hyperlink" Target="https://podminky.urs.cz/item/CS_URS_2021_02/569903311" TargetMode="External"/><Relationship Id="rId68" Type="http://schemas.openxmlformats.org/officeDocument/2006/relationships/hyperlink" Target="https://podminky.urs.cz/item/CS_URS_2021_02/113108442" TargetMode="External"/><Relationship Id="rId84" Type="http://schemas.openxmlformats.org/officeDocument/2006/relationships/hyperlink" Target="https://podminky.urs.cz/item/CS_URS_2021_02/919551018" TargetMode="External"/><Relationship Id="rId89" Type="http://schemas.openxmlformats.org/officeDocument/2006/relationships/hyperlink" Target="https://podminky.urs.cz/item/CS_URS_2021_02/899103112" TargetMode="External"/><Relationship Id="rId7" Type="http://schemas.openxmlformats.org/officeDocument/2006/relationships/hyperlink" Target="https://podminky.urs.cz/item/CS_URS_2021_02/162351103" TargetMode="External"/><Relationship Id="rId71" Type="http://schemas.openxmlformats.org/officeDocument/2006/relationships/hyperlink" Target="https://podminky.urs.cz/item/CS_URS_2021_02/451319777" TargetMode="External"/><Relationship Id="rId92" Type="http://schemas.openxmlformats.org/officeDocument/2006/relationships/hyperlink" Target="https://podminky.urs.cz/item/CS_URS_2021_02/59225330" TargetMode="External"/><Relationship Id="rId2" Type="http://schemas.openxmlformats.org/officeDocument/2006/relationships/hyperlink" Target="https://podminky.urs.cz/item/CS_URS_2021_02/132251104" TargetMode="External"/><Relationship Id="rId16" Type="http://schemas.openxmlformats.org/officeDocument/2006/relationships/hyperlink" Target="https://podminky.urs.cz/item/CS_URS_2021_02/211531111" TargetMode="External"/><Relationship Id="rId29" Type="http://schemas.openxmlformats.org/officeDocument/2006/relationships/hyperlink" Target="https://podminky.urs.cz/item/CS_URS_2021_02/112101102" TargetMode="External"/><Relationship Id="rId11" Type="http://schemas.openxmlformats.org/officeDocument/2006/relationships/hyperlink" Target="https://podminky.urs.cz/item/CS_URS_2021_02/171251201" TargetMode="External"/><Relationship Id="rId24" Type="http://schemas.openxmlformats.org/officeDocument/2006/relationships/hyperlink" Target="https://podminky.urs.cz/item/CS_URS_2021_02/112111111" TargetMode="External"/><Relationship Id="rId32" Type="http://schemas.openxmlformats.org/officeDocument/2006/relationships/hyperlink" Target="https://podminky.urs.cz/item/CS_URS_2021_02/112201102" TargetMode="External"/><Relationship Id="rId37" Type="http://schemas.openxmlformats.org/officeDocument/2006/relationships/hyperlink" Target="https://podminky.urs.cz/item/CS_URS_2021_02/112201103" TargetMode="External"/><Relationship Id="rId40" Type="http://schemas.openxmlformats.org/officeDocument/2006/relationships/hyperlink" Target="https://podminky.urs.cz/item/CS_URS_2021_02/162301951" TargetMode="External"/><Relationship Id="rId45" Type="http://schemas.openxmlformats.org/officeDocument/2006/relationships/hyperlink" Target="https://podminky.urs.cz/item/CS_URS_2021_02/162301933" TargetMode="External"/><Relationship Id="rId53" Type="http://schemas.openxmlformats.org/officeDocument/2006/relationships/hyperlink" Target="https://podminky.urs.cz/item/CS_URS_2021_02/181451122" TargetMode="External"/><Relationship Id="rId58" Type="http://schemas.openxmlformats.org/officeDocument/2006/relationships/hyperlink" Target="https://podminky.urs.cz/item/CS_URS_2021_02/564851111" TargetMode="External"/><Relationship Id="rId66" Type="http://schemas.openxmlformats.org/officeDocument/2006/relationships/hyperlink" Target="https://podminky.urs.cz/item/CS_URS_2021_02/573411106" TargetMode="External"/><Relationship Id="rId74" Type="http://schemas.openxmlformats.org/officeDocument/2006/relationships/hyperlink" Target="https://podminky.urs.cz/item/CS_URS_2021_02/451315114" TargetMode="External"/><Relationship Id="rId79" Type="http://schemas.openxmlformats.org/officeDocument/2006/relationships/hyperlink" Target="https://podminky.urs.cz/item/CS_URS_2021_02/871350410" TargetMode="External"/><Relationship Id="rId87" Type="http://schemas.openxmlformats.org/officeDocument/2006/relationships/hyperlink" Target="https://podminky.urs.cz/item/CS_URS_2021_02/28617008" TargetMode="External"/><Relationship Id="rId102" Type="http://schemas.openxmlformats.org/officeDocument/2006/relationships/hyperlink" Target="https://podminky.urs.cz/item/CS_URS_2021_02/998225111" TargetMode="External"/><Relationship Id="rId5" Type="http://schemas.openxmlformats.org/officeDocument/2006/relationships/hyperlink" Target="https://podminky.urs.cz/item/CS_URS_2021_02/122861101" TargetMode="External"/><Relationship Id="rId61" Type="http://schemas.openxmlformats.org/officeDocument/2006/relationships/hyperlink" Target="https://podminky.urs.cz/item/CS_URS_2021_02/564871111" TargetMode="External"/><Relationship Id="rId82" Type="http://schemas.openxmlformats.org/officeDocument/2006/relationships/hyperlink" Target="https://podminky.urs.cz/item/CS_URS_2021_02/171151103" TargetMode="External"/><Relationship Id="rId90" Type="http://schemas.openxmlformats.org/officeDocument/2006/relationships/hyperlink" Target="https://podminky.urs.cz/item/CS_URS_2021_02/894411141" TargetMode="External"/><Relationship Id="rId95" Type="http://schemas.openxmlformats.org/officeDocument/2006/relationships/hyperlink" Target="https://podminky.urs.cz/item/CS_URS_2021_02/130901103" TargetMode="External"/><Relationship Id="rId19" Type="http://schemas.openxmlformats.org/officeDocument/2006/relationships/hyperlink" Target="https://podminky.urs.cz/item/CS_URS_2021_02/212755216" TargetMode="External"/><Relationship Id="rId14" Type="http://schemas.openxmlformats.org/officeDocument/2006/relationships/hyperlink" Target="https://podminky.urs.cz/item/CS_URS_2021_02/182151111" TargetMode="External"/><Relationship Id="rId22" Type="http://schemas.openxmlformats.org/officeDocument/2006/relationships/hyperlink" Target="https://podminky.urs.cz/item/CS_URS_2021_02/162301501" TargetMode="External"/><Relationship Id="rId27" Type="http://schemas.openxmlformats.org/officeDocument/2006/relationships/hyperlink" Target="https://podminky.urs.cz/item/CS_URS_2021_02/112201101" TargetMode="External"/><Relationship Id="rId30" Type="http://schemas.openxmlformats.org/officeDocument/2006/relationships/hyperlink" Target="https://podminky.urs.cz/item/CS_URS_2021_02/162201402" TargetMode="External"/><Relationship Id="rId35" Type="http://schemas.openxmlformats.org/officeDocument/2006/relationships/hyperlink" Target="https://podminky.urs.cz/item/CS_URS_2021_02/162201403" TargetMode="External"/><Relationship Id="rId43" Type="http://schemas.openxmlformats.org/officeDocument/2006/relationships/hyperlink" Target="https://podminky.urs.cz/item/CS_URS_2021_02/162301952" TargetMode="External"/><Relationship Id="rId48" Type="http://schemas.openxmlformats.org/officeDocument/2006/relationships/hyperlink" Target="https://podminky.urs.cz/item/CS_URS_2021_02/121151123" TargetMode="External"/><Relationship Id="rId56" Type="http://schemas.openxmlformats.org/officeDocument/2006/relationships/hyperlink" Target="https://podminky.urs.cz/item/CS_URS_2021_02/119001201" TargetMode="External"/><Relationship Id="rId64" Type="http://schemas.openxmlformats.org/officeDocument/2006/relationships/hyperlink" Target="https://podminky.urs.cz/item/CS_URS_2021_02/58344171" TargetMode="External"/><Relationship Id="rId69" Type="http://schemas.openxmlformats.org/officeDocument/2006/relationships/hyperlink" Target="https://podminky.urs.cz/item/CS_URS_2021_02/594511111" TargetMode="External"/><Relationship Id="rId77" Type="http://schemas.openxmlformats.org/officeDocument/2006/relationships/hyperlink" Target="https://podminky.urs.cz/item/CS_URS_2021_02/812422121" TargetMode="External"/><Relationship Id="rId100" Type="http://schemas.openxmlformats.org/officeDocument/2006/relationships/hyperlink" Target="https://podminky.urs.cz/item/CS_URS_2021_02/997321511" TargetMode="External"/><Relationship Id="rId8" Type="http://schemas.openxmlformats.org/officeDocument/2006/relationships/hyperlink" Target="https://podminky.urs.cz/item/CS_URS_2021_02/174101101" TargetMode="External"/><Relationship Id="rId51" Type="http://schemas.openxmlformats.org/officeDocument/2006/relationships/hyperlink" Target="https://podminky.urs.cz/item/CS_URS_2021_02/181301111" TargetMode="External"/><Relationship Id="rId72" Type="http://schemas.openxmlformats.org/officeDocument/2006/relationships/hyperlink" Target="https://podminky.urs.cz/item/CS_URS_2021_02/175151101" TargetMode="External"/><Relationship Id="rId80" Type="http://schemas.openxmlformats.org/officeDocument/2006/relationships/hyperlink" Target="https://podminky.urs.cz/item/CS_URS_2021_02/28614099" TargetMode="External"/><Relationship Id="rId85" Type="http://schemas.openxmlformats.org/officeDocument/2006/relationships/hyperlink" Target="https://podminky.urs.cz/item/CS_URS_2021_02/451315115" TargetMode="External"/><Relationship Id="rId93" Type="http://schemas.openxmlformats.org/officeDocument/2006/relationships/hyperlink" Target="https://podminky.urs.cz/item/CS_URS_2021_02/59225780" TargetMode="External"/><Relationship Id="rId98" Type="http://schemas.openxmlformats.org/officeDocument/2006/relationships/hyperlink" Target="https://podminky.urs.cz/item/CS_URS_2021_02/130901123" TargetMode="External"/><Relationship Id="rId3" Type="http://schemas.openxmlformats.org/officeDocument/2006/relationships/hyperlink" Target="https://podminky.urs.cz/item/CS_URS_2021_02/132251254" TargetMode="External"/><Relationship Id="rId12" Type="http://schemas.openxmlformats.org/officeDocument/2006/relationships/hyperlink" Target="https://podminky.urs.cz/item/CS_URS_2021_02/171201221" TargetMode="External"/><Relationship Id="rId17" Type="http://schemas.openxmlformats.org/officeDocument/2006/relationships/hyperlink" Target="https://podminky.urs.cz/item/CS_URS_2021_02/211971121" TargetMode="External"/><Relationship Id="rId25" Type="http://schemas.openxmlformats.org/officeDocument/2006/relationships/hyperlink" Target="https://podminky.urs.cz/item/CS_URS_2021_02/162201401" TargetMode="External"/><Relationship Id="rId33" Type="http://schemas.openxmlformats.org/officeDocument/2006/relationships/hyperlink" Target="https://podminky.urs.cz/item/CS_URS_2021_02/162201422" TargetMode="External"/><Relationship Id="rId38" Type="http://schemas.openxmlformats.org/officeDocument/2006/relationships/hyperlink" Target="https://podminky.urs.cz/item/CS_URS_2021_02/162201423" TargetMode="External"/><Relationship Id="rId46" Type="http://schemas.openxmlformats.org/officeDocument/2006/relationships/hyperlink" Target="https://podminky.urs.cz/item/CS_URS_2021_02/162301953" TargetMode="External"/><Relationship Id="rId59" Type="http://schemas.openxmlformats.org/officeDocument/2006/relationships/hyperlink" Target="https://podminky.urs.cz/item/CS_URS_2021_02/564861111" TargetMode="External"/><Relationship Id="rId67" Type="http://schemas.openxmlformats.org/officeDocument/2006/relationships/hyperlink" Target="https://podminky.urs.cz/item/CS_URS_2021_02/574381112" TargetMode="External"/><Relationship Id="rId103" Type="http://schemas.openxmlformats.org/officeDocument/2006/relationships/printerSettings" Target="../printerSettings/printerSettings5.bin"/><Relationship Id="rId20" Type="http://schemas.openxmlformats.org/officeDocument/2006/relationships/hyperlink" Target="https://podminky.urs.cz/item/CS_URS_2021_02/111251102" TargetMode="External"/><Relationship Id="rId41" Type="http://schemas.openxmlformats.org/officeDocument/2006/relationships/hyperlink" Target="https://podminky.urs.cz/item/CS_URS_2021_02/162301971" TargetMode="External"/><Relationship Id="rId54" Type="http://schemas.openxmlformats.org/officeDocument/2006/relationships/hyperlink" Target="https://podminky.urs.cz/item/CS_URS_2021_02/783314101" TargetMode="External"/><Relationship Id="rId62" Type="http://schemas.openxmlformats.org/officeDocument/2006/relationships/hyperlink" Target="https://podminky.urs.cz/item/CS_URS_2021_02/569831111" TargetMode="External"/><Relationship Id="rId70" Type="http://schemas.openxmlformats.org/officeDocument/2006/relationships/hyperlink" Target="https://podminky.urs.cz/item/CS_URS_2021_02/599632111" TargetMode="External"/><Relationship Id="rId75" Type="http://schemas.openxmlformats.org/officeDocument/2006/relationships/hyperlink" Target="https://podminky.urs.cz/item/CS_URS_2021_02/451573111" TargetMode="External"/><Relationship Id="rId83" Type="http://schemas.openxmlformats.org/officeDocument/2006/relationships/hyperlink" Target="https://podminky.urs.cz/item/CS_URS_2021_02/58380652" TargetMode="External"/><Relationship Id="rId88" Type="http://schemas.openxmlformats.org/officeDocument/2006/relationships/hyperlink" Target="https://podminky.urs.cz/item/CS_URS_2021_02/894502201" TargetMode="External"/><Relationship Id="rId91" Type="http://schemas.openxmlformats.org/officeDocument/2006/relationships/hyperlink" Target="https://podminky.urs.cz/item/CS_URS_2021_02/59225460" TargetMode="External"/><Relationship Id="rId96" Type="http://schemas.openxmlformats.org/officeDocument/2006/relationships/hyperlink" Target="https://podminky.urs.cz/item/CS_URS_2021_02/114203103" TargetMode="External"/><Relationship Id="rId1" Type="http://schemas.openxmlformats.org/officeDocument/2006/relationships/hyperlink" Target="https://podminky.urs.cz/item/CS_URS_2021_02/122252207" TargetMode="External"/><Relationship Id="rId6" Type="http://schemas.openxmlformats.org/officeDocument/2006/relationships/hyperlink" Target="https://podminky.urs.cz/item/CS_URS_2021_02/58344229" TargetMode="External"/><Relationship Id="rId15" Type="http://schemas.openxmlformats.org/officeDocument/2006/relationships/hyperlink" Target="https://podminky.urs.cz/item/CS_URS_2021_02/182201101" TargetMode="External"/><Relationship Id="rId23" Type="http://schemas.openxmlformats.org/officeDocument/2006/relationships/hyperlink" Target="https://podminky.urs.cz/item/CS_URS_2021_02/112101101" TargetMode="External"/><Relationship Id="rId28" Type="http://schemas.openxmlformats.org/officeDocument/2006/relationships/hyperlink" Target="https://podminky.urs.cz/item/CS_URS_2021_02/162201421" TargetMode="External"/><Relationship Id="rId36" Type="http://schemas.openxmlformats.org/officeDocument/2006/relationships/hyperlink" Target="https://podminky.urs.cz/item/CS_URS_2021_02/162201413" TargetMode="External"/><Relationship Id="rId49" Type="http://schemas.openxmlformats.org/officeDocument/2006/relationships/hyperlink" Target="https://podminky.urs.cz/item/CS_URS_2021_02/162451105" TargetMode="External"/><Relationship Id="rId57" Type="http://schemas.openxmlformats.org/officeDocument/2006/relationships/hyperlink" Target="https://podminky.urs.cz/item/CS_URS_2021_02/58591003" TargetMode="External"/><Relationship Id="rId10" Type="http://schemas.openxmlformats.org/officeDocument/2006/relationships/hyperlink" Target="https://podminky.urs.cz/item/CS_URS_2021_02/162751119" TargetMode="External"/><Relationship Id="rId31" Type="http://schemas.openxmlformats.org/officeDocument/2006/relationships/hyperlink" Target="https://podminky.urs.cz/item/CS_URS_2021_02/162201412" TargetMode="External"/><Relationship Id="rId44" Type="http://schemas.openxmlformats.org/officeDocument/2006/relationships/hyperlink" Target="https://podminky.urs.cz/item/CS_URS_2021_02/162301972" TargetMode="External"/><Relationship Id="rId52" Type="http://schemas.openxmlformats.org/officeDocument/2006/relationships/hyperlink" Target="https://podminky.urs.cz/item/CS_URS_2021_02/182301132" TargetMode="External"/><Relationship Id="rId60" Type="http://schemas.openxmlformats.org/officeDocument/2006/relationships/hyperlink" Target="https://podminky.urs.cz/item/CS_URS_2021_02/113107222" TargetMode="External"/><Relationship Id="rId65" Type="http://schemas.openxmlformats.org/officeDocument/2006/relationships/hyperlink" Target="https://podminky.urs.cz/item/CS_URS_2021_02/573411104" TargetMode="External"/><Relationship Id="rId73" Type="http://schemas.openxmlformats.org/officeDocument/2006/relationships/hyperlink" Target="https://podminky.urs.cz/item/CS_URS_2021_02/58344155" TargetMode="External"/><Relationship Id="rId78" Type="http://schemas.openxmlformats.org/officeDocument/2006/relationships/hyperlink" Target="https://podminky.urs.cz/item/CS_URS_2021_02/59222024" TargetMode="External"/><Relationship Id="rId81" Type="http://schemas.openxmlformats.org/officeDocument/2006/relationships/hyperlink" Target="https://podminky.urs.cz/item/CS_URS_2021_02/899623171" TargetMode="External"/><Relationship Id="rId86" Type="http://schemas.openxmlformats.org/officeDocument/2006/relationships/hyperlink" Target="https://podminky.urs.cz/item/CS_URS_2021_02/894201251" TargetMode="External"/><Relationship Id="rId94" Type="http://schemas.openxmlformats.org/officeDocument/2006/relationships/hyperlink" Target="https://podminky.urs.cz/item/CS_URS_2021_02/919735112" TargetMode="External"/><Relationship Id="rId99" Type="http://schemas.openxmlformats.org/officeDocument/2006/relationships/hyperlink" Target="https://podminky.urs.cz/item/CS_URS_2021_02/997221861" TargetMode="External"/><Relationship Id="rId101" Type="http://schemas.openxmlformats.org/officeDocument/2006/relationships/hyperlink" Target="https://podminky.urs.cz/item/CS_URS_2021_02/997321519" TargetMode="External"/><Relationship Id="rId4" Type="http://schemas.openxmlformats.org/officeDocument/2006/relationships/hyperlink" Target="https://podminky.urs.cz/item/CS_URS_2021_02/171152111" TargetMode="External"/><Relationship Id="rId9" Type="http://schemas.openxmlformats.org/officeDocument/2006/relationships/hyperlink" Target="https://podminky.urs.cz/item/CS_URS_2021_02/162351104" TargetMode="External"/><Relationship Id="rId13" Type="http://schemas.openxmlformats.org/officeDocument/2006/relationships/hyperlink" Target="https://podminky.urs.cz/item/CS_URS_2021_02/181152302" TargetMode="External"/><Relationship Id="rId18" Type="http://schemas.openxmlformats.org/officeDocument/2006/relationships/hyperlink" Target="https://podminky.urs.cz/item/CS_URS_2021_02/69311060" TargetMode="External"/><Relationship Id="rId39" Type="http://schemas.openxmlformats.org/officeDocument/2006/relationships/hyperlink" Target="https://podminky.urs.cz/item/CS_URS_2021_02/162301931" TargetMode="External"/><Relationship Id="rId34" Type="http://schemas.openxmlformats.org/officeDocument/2006/relationships/hyperlink" Target="https://podminky.urs.cz/item/CS_URS_2021_02/112101103" TargetMode="External"/><Relationship Id="rId50" Type="http://schemas.openxmlformats.org/officeDocument/2006/relationships/hyperlink" Target="https://podminky.urs.cz/item/CS_URS_2021_02/167151111" TargetMode="External"/><Relationship Id="rId55" Type="http://schemas.openxmlformats.org/officeDocument/2006/relationships/hyperlink" Target="https://podminky.urs.cz/item/CS_URS_2021_02/783317101" TargetMode="External"/><Relationship Id="rId76" Type="http://schemas.openxmlformats.org/officeDocument/2006/relationships/hyperlink" Target="https://podminky.urs.cz/item/CS_URS_2021_02/465921212" TargetMode="External"/><Relationship Id="rId97" Type="http://schemas.openxmlformats.org/officeDocument/2006/relationships/hyperlink" Target="https://podminky.urs.cz/item/CS_URS_2021_02/130901121" TargetMode="External"/><Relationship Id="rId10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4501121" TargetMode="External"/><Relationship Id="rId13" Type="http://schemas.openxmlformats.org/officeDocument/2006/relationships/drawing" Target="../drawings/drawing6.xml"/><Relationship Id="rId3" Type="http://schemas.openxmlformats.org/officeDocument/2006/relationships/hyperlink" Target="https://podminky.urs.cz/item/CS_URS_2021_02/103211000" TargetMode="External"/><Relationship Id="rId7" Type="http://schemas.openxmlformats.org/officeDocument/2006/relationships/hyperlink" Target="https://podminky.urs.cz/item/CS_URS_2021_02/605912570" TargetMode="External"/><Relationship Id="rId12" Type="http://schemas.openxmlformats.org/officeDocument/2006/relationships/printerSettings" Target="../printerSettings/printerSettings6.bin"/><Relationship Id="rId2" Type="http://schemas.openxmlformats.org/officeDocument/2006/relationships/hyperlink" Target="https://podminky.urs.cz/item/CS_URS_2021_02/183101215" TargetMode="External"/><Relationship Id="rId1" Type="http://schemas.openxmlformats.org/officeDocument/2006/relationships/hyperlink" Target="https://podminky.urs.cz/item/CS_URS_2021_02/181451122" TargetMode="External"/><Relationship Id="rId6" Type="http://schemas.openxmlformats.org/officeDocument/2006/relationships/hyperlink" Target="https://podminky.urs.cz/item/CS_URS_2021_02/184215133" TargetMode="External"/><Relationship Id="rId11" Type="http://schemas.openxmlformats.org/officeDocument/2006/relationships/hyperlink" Target="https://podminky.urs.cz/item/CS_URS_2021_02/103911000" TargetMode="External"/><Relationship Id="rId5" Type="http://schemas.openxmlformats.org/officeDocument/2006/relationships/hyperlink" Target="https://podminky.urs.cz/item/CS_URS_2021_02/184102114" TargetMode="External"/><Relationship Id="rId10" Type="http://schemas.openxmlformats.org/officeDocument/2006/relationships/hyperlink" Target="https://podminky.urs.cz/item/CS_URS_2021_02/184911421" TargetMode="External"/><Relationship Id="rId4" Type="http://schemas.openxmlformats.org/officeDocument/2006/relationships/hyperlink" Target="https://podminky.urs.cz/item/CS_URS_2021_02/181351003" TargetMode="External"/><Relationship Id="rId9" Type="http://schemas.openxmlformats.org/officeDocument/2006/relationships/hyperlink" Target="https://podminky.urs.cz/item/CS_URS_2021_02/184806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0"/>
      <c r="AQ5" s="20"/>
      <c r="AR5" s="18"/>
      <c r="BE5" s="246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20"/>
      <c r="AQ6" s="20"/>
      <c r="AR6" s="18"/>
      <c r="BE6" s="247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47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47"/>
      <c r="BS8" s="15" t="s">
        <v>6</v>
      </c>
    </row>
    <row r="9" spans="1:74" s="1" customFormat="1" ht="29.25" customHeight="1">
      <c r="B9" s="19"/>
      <c r="C9" s="20"/>
      <c r="D9" s="24" t="s">
        <v>26</v>
      </c>
      <c r="E9" s="20"/>
      <c r="F9" s="20"/>
      <c r="G9" s="20"/>
      <c r="H9" s="20"/>
      <c r="I9" s="20"/>
      <c r="J9" s="20"/>
      <c r="K9" s="29" t="s">
        <v>27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4" t="s">
        <v>28</v>
      </c>
      <c r="AL9" s="20"/>
      <c r="AM9" s="20"/>
      <c r="AN9" s="29" t="s">
        <v>29</v>
      </c>
      <c r="AO9" s="20"/>
      <c r="AP9" s="20"/>
      <c r="AQ9" s="20"/>
      <c r="AR9" s="18"/>
      <c r="BE9" s="247"/>
      <c r="BS9" s="15" t="s">
        <v>6</v>
      </c>
    </row>
    <row r="10" spans="1:74" s="1" customFormat="1" ht="12" customHeight="1">
      <c r="B10" s="19"/>
      <c r="C10" s="20"/>
      <c r="D10" s="27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31</v>
      </c>
      <c r="AL10" s="20"/>
      <c r="AM10" s="20"/>
      <c r="AN10" s="25" t="s">
        <v>32</v>
      </c>
      <c r="AO10" s="20"/>
      <c r="AP10" s="20"/>
      <c r="AQ10" s="20"/>
      <c r="AR10" s="18"/>
      <c r="BE10" s="247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33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34</v>
      </c>
      <c r="AL11" s="20"/>
      <c r="AM11" s="20"/>
      <c r="AN11" s="25" t="s">
        <v>35</v>
      </c>
      <c r="AO11" s="20"/>
      <c r="AP11" s="20"/>
      <c r="AQ11" s="20"/>
      <c r="AR11" s="18"/>
      <c r="BE11" s="247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47"/>
      <c r="BS12" s="15" t="s">
        <v>6</v>
      </c>
    </row>
    <row r="13" spans="1:74" s="1" customFormat="1" ht="12" customHeight="1">
      <c r="B13" s="19"/>
      <c r="C13" s="20"/>
      <c r="D13" s="27" t="s">
        <v>36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31</v>
      </c>
      <c r="AL13" s="20"/>
      <c r="AM13" s="20"/>
      <c r="AN13" s="30" t="s">
        <v>37</v>
      </c>
      <c r="AO13" s="20"/>
      <c r="AP13" s="20"/>
      <c r="AQ13" s="20"/>
      <c r="AR13" s="18"/>
      <c r="BE13" s="247"/>
      <c r="BS13" s="15" t="s">
        <v>6</v>
      </c>
    </row>
    <row r="14" spans="1:74" ht="12.75">
      <c r="B14" s="19"/>
      <c r="C14" s="20"/>
      <c r="D14" s="20"/>
      <c r="E14" s="252" t="s">
        <v>37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7" t="s">
        <v>34</v>
      </c>
      <c r="AL14" s="20"/>
      <c r="AM14" s="20"/>
      <c r="AN14" s="30" t="s">
        <v>37</v>
      </c>
      <c r="AO14" s="20"/>
      <c r="AP14" s="20"/>
      <c r="AQ14" s="20"/>
      <c r="AR14" s="18"/>
      <c r="BE14" s="247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47"/>
      <c r="BS15" s="15" t="s">
        <v>4</v>
      </c>
    </row>
    <row r="16" spans="1:74" s="1" customFormat="1" ht="12" customHeight="1">
      <c r="B16" s="19"/>
      <c r="C16" s="20"/>
      <c r="D16" s="27" t="s">
        <v>38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31</v>
      </c>
      <c r="AL16" s="20"/>
      <c r="AM16" s="20"/>
      <c r="AN16" s="25" t="s">
        <v>39</v>
      </c>
      <c r="AO16" s="20"/>
      <c r="AP16" s="20"/>
      <c r="AQ16" s="20"/>
      <c r="AR16" s="18"/>
      <c r="BE16" s="247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40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34</v>
      </c>
      <c r="AL17" s="20"/>
      <c r="AM17" s="20"/>
      <c r="AN17" s="25" t="s">
        <v>41</v>
      </c>
      <c r="AO17" s="20"/>
      <c r="AP17" s="20"/>
      <c r="AQ17" s="20"/>
      <c r="AR17" s="18"/>
      <c r="BE17" s="247"/>
      <c r="BS17" s="15" t="s">
        <v>42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47"/>
      <c r="BS18" s="15" t="s">
        <v>6</v>
      </c>
    </row>
    <row r="19" spans="1:71" s="1" customFormat="1" ht="12" customHeight="1">
      <c r="B19" s="19"/>
      <c r="C19" s="20"/>
      <c r="D19" s="27" t="s">
        <v>43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31</v>
      </c>
      <c r="AL19" s="20"/>
      <c r="AM19" s="20"/>
      <c r="AN19" s="25" t="s">
        <v>44</v>
      </c>
      <c r="AO19" s="20"/>
      <c r="AP19" s="20"/>
      <c r="AQ19" s="20"/>
      <c r="AR19" s="18"/>
      <c r="BE19" s="247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45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34</v>
      </c>
      <c r="AL20" s="20"/>
      <c r="AM20" s="20"/>
      <c r="AN20" s="25" t="s">
        <v>44</v>
      </c>
      <c r="AO20" s="20"/>
      <c r="AP20" s="20"/>
      <c r="AQ20" s="20"/>
      <c r="AR20" s="18"/>
      <c r="BE20" s="247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47"/>
    </row>
    <row r="22" spans="1:71" s="1" customFormat="1" ht="12" customHeight="1">
      <c r="B22" s="19"/>
      <c r="C22" s="20"/>
      <c r="D22" s="27" t="s">
        <v>46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47"/>
    </row>
    <row r="23" spans="1:71" s="1" customFormat="1" ht="47.25" customHeight="1">
      <c r="B23" s="19"/>
      <c r="C23" s="20"/>
      <c r="D23" s="20"/>
      <c r="E23" s="254" t="s">
        <v>47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0"/>
      <c r="AP23" s="20"/>
      <c r="AQ23" s="20"/>
      <c r="AR23" s="18"/>
      <c r="BE23" s="247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47"/>
    </row>
    <row r="25" spans="1:71" s="1" customFormat="1" ht="6.95" customHeight="1">
      <c r="B25" s="19"/>
      <c r="C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0"/>
      <c r="AQ25" s="20"/>
      <c r="AR25" s="18"/>
      <c r="BE25" s="247"/>
    </row>
    <row r="26" spans="1:71" s="2" customFormat="1" ht="25.9" customHeight="1">
      <c r="A26" s="33"/>
      <c r="B26" s="34"/>
      <c r="C26" s="35"/>
      <c r="D26" s="36" t="s">
        <v>48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5">
        <f>ROUND(AG54,2)</f>
        <v>0</v>
      </c>
      <c r="AL26" s="256"/>
      <c r="AM26" s="256"/>
      <c r="AN26" s="256"/>
      <c r="AO26" s="256"/>
      <c r="AP26" s="35"/>
      <c r="AQ26" s="35"/>
      <c r="AR26" s="38"/>
      <c r="BE26" s="24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7" t="s">
        <v>49</v>
      </c>
      <c r="M28" s="257"/>
      <c r="N28" s="257"/>
      <c r="O28" s="257"/>
      <c r="P28" s="257"/>
      <c r="Q28" s="35"/>
      <c r="R28" s="35"/>
      <c r="S28" s="35"/>
      <c r="T28" s="35"/>
      <c r="U28" s="35"/>
      <c r="V28" s="35"/>
      <c r="W28" s="257" t="s">
        <v>50</v>
      </c>
      <c r="X28" s="257"/>
      <c r="Y28" s="257"/>
      <c r="Z28" s="257"/>
      <c r="AA28" s="257"/>
      <c r="AB28" s="257"/>
      <c r="AC28" s="257"/>
      <c r="AD28" s="257"/>
      <c r="AE28" s="257"/>
      <c r="AF28" s="35"/>
      <c r="AG28" s="35"/>
      <c r="AH28" s="35"/>
      <c r="AI28" s="35"/>
      <c r="AJ28" s="35"/>
      <c r="AK28" s="257" t="s">
        <v>51</v>
      </c>
      <c r="AL28" s="257"/>
      <c r="AM28" s="257"/>
      <c r="AN28" s="257"/>
      <c r="AO28" s="257"/>
      <c r="AP28" s="35"/>
      <c r="AQ28" s="35"/>
      <c r="AR28" s="38"/>
      <c r="BE28" s="247"/>
    </row>
    <row r="29" spans="1:71" s="3" customFormat="1" ht="14.45" customHeight="1">
      <c r="B29" s="39"/>
      <c r="C29" s="40"/>
      <c r="D29" s="27" t="s">
        <v>52</v>
      </c>
      <c r="E29" s="40"/>
      <c r="F29" s="27" t="s">
        <v>53</v>
      </c>
      <c r="G29" s="40"/>
      <c r="H29" s="40"/>
      <c r="I29" s="40"/>
      <c r="J29" s="40"/>
      <c r="K29" s="40"/>
      <c r="L29" s="260">
        <v>0.21</v>
      </c>
      <c r="M29" s="259"/>
      <c r="N29" s="259"/>
      <c r="O29" s="259"/>
      <c r="P29" s="259"/>
      <c r="Q29" s="40"/>
      <c r="R29" s="40"/>
      <c r="S29" s="40"/>
      <c r="T29" s="40"/>
      <c r="U29" s="40"/>
      <c r="V29" s="40"/>
      <c r="W29" s="258">
        <f>ROUND(AZ54,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0"/>
      <c r="AG29" s="40"/>
      <c r="AH29" s="40"/>
      <c r="AI29" s="40"/>
      <c r="AJ29" s="40"/>
      <c r="AK29" s="258">
        <f>ROUND(AV54, 2)</f>
        <v>0</v>
      </c>
      <c r="AL29" s="259"/>
      <c r="AM29" s="259"/>
      <c r="AN29" s="259"/>
      <c r="AO29" s="259"/>
      <c r="AP29" s="40"/>
      <c r="AQ29" s="40"/>
      <c r="AR29" s="41"/>
      <c r="BE29" s="248"/>
    </row>
    <row r="30" spans="1:71" s="3" customFormat="1" ht="14.45" customHeight="1">
      <c r="B30" s="39"/>
      <c r="C30" s="40"/>
      <c r="D30" s="40"/>
      <c r="E30" s="40"/>
      <c r="F30" s="27" t="s">
        <v>54</v>
      </c>
      <c r="G30" s="40"/>
      <c r="H30" s="40"/>
      <c r="I30" s="40"/>
      <c r="J30" s="40"/>
      <c r="K30" s="40"/>
      <c r="L30" s="260">
        <v>0.15</v>
      </c>
      <c r="M30" s="259"/>
      <c r="N30" s="259"/>
      <c r="O30" s="259"/>
      <c r="P30" s="259"/>
      <c r="Q30" s="40"/>
      <c r="R30" s="40"/>
      <c r="S30" s="40"/>
      <c r="T30" s="40"/>
      <c r="U30" s="40"/>
      <c r="V30" s="40"/>
      <c r="W30" s="258">
        <f>ROUND(BA54,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0"/>
      <c r="AG30" s="40"/>
      <c r="AH30" s="40"/>
      <c r="AI30" s="40"/>
      <c r="AJ30" s="40"/>
      <c r="AK30" s="258">
        <f>ROUND(AW54, 2)</f>
        <v>0</v>
      </c>
      <c r="AL30" s="259"/>
      <c r="AM30" s="259"/>
      <c r="AN30" s="259"/>
      <c r="AO30" s="259"/>
      <c r="AP30" s="40"/>
      <c r="AQ30" s="40"/>
      <c r="AR30" s="41"/>
      <c r="BE30" s="248"/>
    </row>
    <row r="31" spans="1:71" s="3" customFormat="1" ht="14.45" hidden="1" customHeight="1">
      <c r="B31" s="39"/>
      <c r="C31" s="40"/>
      <c r="D31" s="40"/>
      <c r="E31" s="40"/>
      <c r="F31" s="27" t="s">
        <v>55</v>
      </c>
      <c r="G31" s="40"/>
      <c r="H31" s="40"/>
      <c r="I31" s="40"/>
      <c r="J31" s="40"/>
      <c r="K31" s="40"/>
      <c r="L31" s="260">
        <v>0.21</v>
      </c>
      <c r="M31" s="259"/>
      <c r="N31" s="259"/>
      <c r="O31" s="259"/>
      <c r="P31" s="259"/>
      <c r="Q31" s="40"/>
      <c r="R31" s="40"/>
      <c r="S31" s="40"/>
      <c r="T31" s="40"/>
      <c r="U31" s="40"/>
      <c r="V31" s="40"/>
      <c r="W31" s="258">
        <f>ROUND(BB54,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0"/>
      <c r="AG31" s="40"/>
      <c r="AH31" s="40"/>
      <c r="AI31" s="40"/>
      <c r="AJ31" s="40"/>
      <c r="AK31" s="258">
        <v>0</v>
      </c>
      <c r="AL31" s="259"/>
      <c r="AM31" s="259"/>
      <c r="AN31" s="259"/>
      <c r="AO31" s="259"/>
      <c r="AP31" s="40"/>
      <c r="AQ31" s="40"/>
      <c r="AR31" s="41"/>
      <c r="BE31" s="248"/>
    </row>
    <row r="32" spans="1:71" s="3" customFormat="1" ht="14.45" hidden="1" customHeight="1">
      <c r="B32" s="39"/>
      <c r="C32" s="40"/>
      <c r="D32" s="40"/>
      <c r="E32" s="40"/>
      <c r="F32" s="27" t="s">
        <v>56</v>
      </c>
      <c r="G32" s="40"/>
      <c r="H32" s="40"/>
      <c r="I32" s="40"/>
      <c r="J32" s="40"/>
      <c r="K32" s="40"/>
      <c r="L32" s="260">
        <v>0.15</v>
      </c>
      <c r="M32" s="259"/>
      <c r="N32" s="259"/>
      <c r="O32" s="259"/>
      <c r="P32" s="259"/>
      <c r="Q32" s="40"/>
      <c r="R32" s="40"/>
      <c r="S32" s="40"/>
      <c r="T32" s="40"/>
      <c r="U32" s="40"/>
      <c r="V32" s="40"/>
      <c r="W32" s="258">
        <f>ROUND(BC54,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0"/>
      <c r="AG32" s="40"/>
      <c r="AH32" s="40"/>
      <c r="AI32" s="40"/>
      <c r="AJ32" s="40"/>
      <c r="AK32" s="258">
        <v>0</v>
      </c>
      <c r="AL32" s="259"/>
      <c r="AM32" s="259"/>
      <c r="AN32" s="259"/>
      <c r="AO32" s="259"/>
      <c r="AP32" s="40"/>
      <c r="AQ32" s="40"/>
      <c r="AR32" s="41"/>
      <c r="BE32" s="248"/>
    </row>
    <row r="33" spans="1:57" s="3" customFormat="1" ht="14.45" hidden="1" customHeight="1">
      <c r="B33" s="39"/>
      <c r="C33" s="40"/>
      <c r="D33" s="40"/>
      <c r="E33" s="40"/>
      <c r="F33" s="27" t="s">
        <v>57</v>
      </c>
      <c r="G33" s="40"/>
      <c r="H33" s="40"/>
      <c r="I33" s="40"/>
      <c r="J33" s="40"/>
      <c r="K33" s="40"/>
      <c r="L33" s="260">
        <v>0</v>
      </c>
      <c r="M33" s="259"/>
      <c r="N33" s="259"/>
      <c r="O33" s="259"/>
      <c r="P33" s="259"/>
      <c r="Q33" s="40"/>
      <c r="R33" s="40"/>
      <c r="S33" s="40"/>
      <c r="T33" s="40"/>
      <c r="U33" s="40"/>
      <c r="V33" s="40"/>
      <c r="W33" s="258">
        <f>ROUND(BD54,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0"/>
      <c r="AG33" s="40"/>
      <c r="AH33" s="40"/>
      <c r="AI33" s="40"/>
      <c r="AJ33" s="40"/>
      <c r="AK33" s="258">
        <v>0</v>
      </c>
      <c r="AL33" s="259"/>
      <c r="AM33" s="259"/>
      <c r="AN33" s="259"/>
      <c r="AO33" s="259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59</v>
      </c>
      <c r="U35" s="44"/>
      <c r="V35" s="44"/>
      <c r="W35" s="44"/>
      <c r="X35" s="264" t="s">
        <v>60</v>
      </c>
      <c r="Y35" s="262"/>
      <c r="Z35" s="262"/>
      <c r="AA35" s="262"/>
      <c r="AB35" s="262"/>
      <c r="AC35" s="44"/>
      <c r="AD35" s="44"/>
      <c r="AE35" s="44"/>
      <c r="AF35" s="44"/>
      <c r="AG35" s="44"/>
      <c r="AH35" s="44"/>
      <c r="AI35" s="44"/>
      <c r="AJ35" s="44"/>
      <c r="AK35" s="261">
        <f>SUM(AK26:AK33)</f>
        <v>0</v>
      </c>
      <c r="AL35" s="262"/>
      <c r="AM35" s="262"/>
      <c r="AN35" s="262"/>
      <c r="AO35" s="26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1" t="s">
        <v>61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7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18-08-21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26" t="str">
        <f>K6</f>
        <v>PD Polní cesty RCV17, RCV18 a RCV21, Cehnice - 2021/02</v>
      </c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7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Cehnice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7" t="s">
        <v>24</v>
      </c>
      <c r="AJ47" s="35"/>
      <c r="AK47" s="35"/>
      <c r="AL47" s="35"/>
      <c r="AM47" s="228" t="str">
        <f>IF(AN8= "","",AN8)</f>
        <v>14. 1. 2021</v>
      </c>
      <c r="AN47" s="228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7" t="s">
        <v>30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Česká republika - Státní pozemkový úřad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7" t="s">
        <v>38</v>
      </c>
      <c r="AJ49" s="35"/>
      <c r="AK49" s="35"/>
      <c r="AL49" s="35"/>
      <c r="AM49" s="229" t="str">
        <f>IF(E17="","",E17)</f>
        <v>ATELIÉR DoPI, s.r.o.</v>
      </c>
      <c r="AN49" s="230"/>
      <c r="AO49" s="230"/>
      <c r="AP49" s="230"/>
      <c r="AQ49" s="35"/>
      <c r="AR49" s="38"/>
      <c r="AS49" s="231" t="s">
        <v>62</v>
      </c>
      <c r="AT49" s="23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7" t="s">
        <v>36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7" t="s">
        <v>43</v>
      </c>
      <c r="AJ50" s="35"/>
      <c r="AK50" s="35"/>
      <c r="AL50" s="35"/>
      <c r="AM50" s="229" t="str">
        <f>IF(E20="","",E20)</f>
        <v xml:space="preserve"> </v>
      </c>
      <c r="AN50" s="230"/>
      <c r="AO50" s="230"/>
      <c r="AP50" s="230"/>
      <c r="AQ50" s="35"/>
      <c r="AR50" s="38"/>
      <c r="AS50" s="233"/>
      <c r="AT50" s="23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35"/>
      <c r="AT51" s="23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237" t="s">
        <v>63</v>
      </c>
      <c r="D52" s="238"/>
      <c r="E52" s="238"/>
      <c r="F52" s="238"/>
      <c r="G52" s="238"/>
      <c r="H52" s="65"/>
      <c r="I52" s="240" t="s">
        <v>64</v>
      </c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39" t="s">
        <v>65</v>
      </c>
      <c r="AH52" s="238"/>
      <c r="AI52" s="238"/>
      <c r="AJ52" s="238"/>
      <c r="AK52" s="238"/>
      <c r="AL52" s="238"/>
      <c r="AM52" s="238"/>
      <c r="AN52" s="240" t="s">
        <v>66</v>
      </c>
      <c r="AO52" s="238"/>
      <c r="AP52" s="238"/>
      <c r="AQ52" s="66" t="s">
        <v>67</v>
      </c>
      <c r="AR52" s="38"/>
      <c r="AS52" s="67" t="s">
        <v>68</v>
      </c>
      <c r="AT52" s="68" t="s">
        <v>69</v>
      </c>
      <c r="AU52" s="68" t="s">
        <v>70</v>
      </c>
      <c r="AV52" s="68" t="s">
        <v>71</v>
      </c>
      <c r="AW52" s="68" t="s">
        <v>72</v>
      </c>
      <c r="AX52" s="68" t="s">
        <v>73</v>
      </c>
      <c r="AY52" s="68" t="s">
        <v>74</v>
      </c>
      <c r="AZ52" s="68" t="s">
        <v>75</v>
      </c>
      <c r="BA52" s="68" t="s">
        <v>76</v>
      </c>
      <c r="BB52" s="68" t="s">
        <v>77</v>
      </c>
      <c r="BC52" s="68" t="s">
        <v>78</v>
      </c>
      <c r="BD52" s="69" t="s">
        <v>79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80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44">
        <f>ROUND(SUM(AG55:AG59),2)</f>
        <v>0</v>
      </c>
      <c r="AH54" s="244"/>
      <c r="AI54" s="244"/>
      <c r="AJ54" s="244"/>
      <c r="AK54" s="244"/>
      <c r="AL54" s="244"/>
      <c r="AM54" s="244"/>
      <c r="AN54" s="245">
        <f t="shared" ref="AN54:AN59" si="0">SUM(AG54,AT54)</f>
        <v>0</v>
      </c>
      <c r="AO54" s="245"/>
      <c r="AP54" s="245"/>
      <c r="AQ54" s="77" t="s">
        <v>44</v>
      </c>
      <c r="AR54" s="78"/>
      <c r="AS54" s="79">
        <f>ROUND(SUM(AS55:AS59),2)</f>
        <v>0</v>
      </c>
      <c r="AT54" s="80">
        <f t="shared" ref="AT54:AT59" si="1">ROUND(SUM(AV54:AW54),2)</f>
        <v>0</v>
      </c>
      <c r="AU54" s="81">
        <f>ROUND(SUM(AU55:AU59),5)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ROUND(SUM(AZ55:AZ59),2)</f>
        <v>0</v>
      </c>
      <c r="BA54" s="80">
        <f>ROUND(SUM(BA55:BA59),2)</f>
        <v>0</v>
      </c>
      <c r="BB54" s="80">
        <f>ROUND(SUM(BB55:BB59),2)</f>
        <v>0</v>
      </c>
      <c r="BC54" s="80">
        <f>ROUND(SUM(BC55:BC59),2)</f>
        <v>0</v>
      </c>
      <c r="BD54" s="82">
        <f>ROUND(SUM(BD55:BD59),2)</f>
        <v>0</v>
      </c>
      <c r="BS54" s="83" t="s">
        <v>81</v>
      </c>
      <c r="BT54" s="83" t="s">
        <v>82</v>
      </c>
      <c r="BU54" s="84" t="s">
        <v>83</v>
      </c>
      <c r="BV54" s="83" t="s">
        <v>84</v>
      </c>
      <c r="BW54" s="83" t="s">
        <v>5</v>
      </c>
      <c r="BX54" s="83" t="s">
        <v>85</v>
      </c>
      <c r="CL54" s="83" t="s">
        <v>19</v>
      </c>
    </row>
    <row r="55" spans="1:91" s="7" customFormat="1" ht="24.75" customHeight="1">
      <c r="A55" s="85" t="s">
        <v>86</v>
      </c>
      <c r="B55" s="86"/>
      <c r="C55" s="87"/>
      <c r="D55" s="241" t="s">
        <v>87</v>
      </c>
      <c r="E55" s="241"/>
      <c r="F55" s="241"/>
      <c r="G55" s="241"/>
      <c r="H55" s="241"/>
      <c r="I55" s="88"/>
      <c r="J55" s="241" t="s">
        <v>88</v>
      </c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2">
        <f>'001 - Ostatní a vedlejší ...'!J30</f>
        <v>0</v>
      </c>
      <c r="AH55" s="243"/>
      <c r="AI55" s="243"/>
      <c r="AJ55" s="243"/>
      <c r="AK55" s="243"/>
      <c r="AL55" s="243"/>
      <c r="AM55" s="243"/>
      <c r="AN55" s="242">
        <f t="shared" si="0"/>
        <v>0</v>
      </c>
      <c r="AO55" s="243"/>
      <c r="AP55" s="243"/>
      <c r="AQ55" s="89" t="s">
        <v>89</v>
      </c>
      <c r="AR55" s="90"/>
      <c r="AS55" s="91">
        <v>0</v>
      </c>
      <c r="AT55" s="92">
        <f t="shared" si="1"/>
        <v>0</v>
      </c>
      <c r="AU55" s="93">
        <f>'001 - Ostatní a vedlejší ...'!P86</f>
        <v>0</v>
      </c>
      <c r="AV55" s="92">
        <f>'001 - Ostatní a vedlejší ...'!J33</f>
        <v>0</v>
      </c>
      <c r="AW55" s="92">
        <f>'001 - Ostatní a vedlejší ...'!J34</f>
        <v>0</v>
      </c>
      <c r="AX55" s="92">
        <f>'001 - Ostatní a vedlejší ...'!J35</f>
        <v>0</v>
      </c>
      <c r="AY55" s="92">
        <f>'001 - Ostatní a vedlejší ...'!J36</f>
        <v>0</v>
      </c>
      <c r="AZ55" s="92">
        <f>'001 - Ostatní a vedlejší ...'!F33</f>
        <v>0</v>
      </c>
      <c r="BA55" s="92">
        <f>'001 - Ostatní a vedlejší ...'!F34</f>
        <v>0</v>
      </c>
      <c r="BB55" s="92">
        <f>'001 - Ostatní a vedlejší ...'!F35</f>
        <v>0</v>
      </c>
      <c r="BC55" s="92">
        <f>'001 - Ostatní a vedlejší ...'!F36</f>
        <v>0</v>
      </c>
      <c r="BD55" s="94">
        <f>'001 - Ostatní a vedlejší ...'!F37</f>
        <v>0</v>
      </c>
      <c r="BT55" s="95" t="s">
        <v>90</v>
      </c>
      <c r="BV55" s="95" t="s">
        <v>84</v>
      </c>
      <c r="BW55" s="95" t="s">
        <v>91</v>
      </c>
      <c r="BX55" s="95" t="s">
        <v>5</v>
      </c>
      <c r="CL55" s="95" t="s">
        <v>19</v>
      </c>
      <c r="CM55" s="95" t="s">
        <v>92</v>
      </c>
    </row>
    <row r="56" spans="1:91" s="7" customFormat="1" ht="16.5" customHeight="1">
      <c r="A56" s="85" t="s">
        <v>86</v>
      </c>
      <c r="B56" s="86"/>
      <c r="C56" s="87"/>
      <c r="D56" s="241" t="s">
        <v>93</v>
      </c>
      <c r="E56" s="241"/>
      <c r="F56" s="241"/>
      <c r="G56" s="241"/>
      <c r="H56" s="241"/>
      <c r="I56" s="88"/>
      <c r="J56" s="241" t="s">
        <v>94</v>
      </c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42">
        <f>'SO103 - RCV17 V ZASTAVITE...'!J30</f>
        <v>0</v>
      </c>
      <c r="AH56" s="243"/>
      <c r="AI56" s="243"/>
      <c r="AJ56" s="243"/>
      <c r="AK56" s="243"/>
      <c r="AL56" s="243"/>
      <c r="AM56" s="243"/>
      <c r="AN56" s="242">
        <f t="shared" si="0"/>
        <v>0</v>
      </c>
      <c r="AO56" s="243"/>
      <c r="AP56" s="243"/>
      <c r="AQ56" s="89" t="s">
        <v>95</v>
      </c>
      <c r="AR56" s="90"/>
      <c r="AS56" s="91">
        <v>0</v>
      </c>
      <c r="AT56" s="92">
        <f t="shared" si="1"/>
        <v>0</v>
      </c>
      <c r="AU56" s="93">
        <f>'SO103 - RCV17 V ZASTAVITE...'!P86</f>
        <v>0</v>
      </c>
      <c r="AV56" s="92">
        <f>'SO103 - RCV17 V ZASTAVITE...'!J33</f>
        <v>0</v>
      </c>
      <c r="AW56" s="92">
        <f>'SO103 - RCV17 V ZASTAVITE...'!J34</f>
        <v>0</v>
      </c>
      <c r="AX56" s="92">
        <f>'SO103 - RCV17 V ZASTAVITE...'!J35</f>
        <v>0</v>
      </c>
      <c r="AY56" s="92">
        <f>'SO103 - RCV17 V ZASTAVITE...'!J36</f>
        <v>0</v>
      </c>
      <c r="AZ56" s="92">
        <f>'SO103 - RCV17 V ZASTAVITE...'!F33</f>
        <v>0</v>
      </c>
      <c r="BA56" s="92">
        <f>'SO103 - RCV17 V ZASTAVITE...'!F34</f>
        <v>0</v>
      </c>
      <c r="BB56" s="92">
        <f>'SO103 - RCV17 V ZASTAVITE...'!F35</f>
        <v>0</v>
      </c>
      <c r="BC56" s="92">
        <f>'SO103 - RCV17 V ZASTAVITE...'!F36</f>
        <v>0</v>
      </c>
      <c r="BD56" s="94">
        <f>'SO103 - RCV17 V ZASTAVITE...'!F37</f>
        <v>0</v>
      </c>
      <c r="BT56" s="95" t="s">
        <v>90</v>
      </c>
      <c r="BV56" s="95" t="s">
        <v>84</v>
      </c>
      <c r="BW56" s="95" t="s">
        <v>96</v>
      </c>
      <c r="BX56" s="95" t="s">
        <v>5</v>
      </c>
      <c r="CL56" s="95" t="s">
        <v>97</v>
      </c>
      <c r="CM56" s="95" t="s">
        <v>92</v>
      </c>
    </row>
    <row r="57" spans="1:91" s="7" customFormat="1" ht="16.5" customHeight="1">
      <c r="A57" s="85" t="s">
        <v>86</v>
      </c>
      <c r="B57" s="86"/>
      <c r="C57" s="87"/>
      <c r="D57" s="241" t="s">
        <v>98</v>
      </c>
      <c r="E57" s="241"/>
      <c r="F57" s="241"/>
      <c r="G57" s="241"/>
      <c r="H57" s="241"/>
      <c r="I57" s="88"/>
      <c r="J57" s="241" t="s">
        <v>99</v>
      </c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1"/>
      <c r="AB57" s="241"/>
      <c r="AC57" s="241"/>
      <c r="AD57" s="241"/>
      <c r="AE57" s="241"/>
      <c r="AF57" s="241"/>
      <c r="AG57" s="242">
        <f>'SO104 - POLNÍ CESTY RCV17...'!J30</f>
        <v>0</v>
      </c>
      <c r="AH57" s="243"/>
      <c r="AI57" s="243"/>
      <c r="AJ57" s="243"/>
      <c r="AK57" s="243"/>
      <c r="AL57" s="243"/>
      <c r="AM57" s="243"/>
      <c r="AN57" s="242">
        <f t="shared" si="0"/>
        <v>0</v>
      </c>
      <c r="AO57" s="243"/>
      <c r="AP57" s="243"/>
      <c r="AQ57" s="89" t="s">
        <v>95</v>
      </c>
      <c r="AR57" s="90"/>
      <c r="AS57" s="91">
        <v>0</v>
      </c>
      <c r="AT57" s="92">
        <f t="shared" si="1"/>
        <v>0</v>
      </c>
      <c r="AU57" s="93">
        <f>'SO104 - POLNÍ CESTY RCV17...'!P86</f>
        <v>0</v>
      </c>
      <c r="AV57" s="92">
        <f>'SO104 - POLNÍ CESTY RCV17...'!J33</f>
        <v>0</v>
      </c>
      <c r="AW57" s="92">
        <f>'SO104 - POLNÍ CESTY RCV17...'!J34</f>
        <v>0</v>
      </c>
      <c r="AX57" s="92">
        <f>'SO104 - POLNÍ CESTY RCV17...'!J35</f>
        <v>0</v>
      </c>
      <c r="AY57" s="92">
        <f>'SO104 - POLNÍ CESTY RCV17...'!J36</f>
        <v>0</v>
      </c>
      <c r="AZ57" s="92">
        <f>'SO104 - POLNÍ CESTY RCV17...'!F33</f>
        <v>0</v>
      </c>
      <c r="BA57" s="92">
        <f>'SO104 - POLNÍ CESTY RCV17...'!F34</f>
        <v>0</v>
      </c>
      <c r="BB57" s="92">
        <f>'SO104 - POLNÍ CESTY RCV17...'!F35</f>
        <v>0</v>
      </c>
      <c r="BC57" s="92">
        <f>'SO104 - POLNÍ CESTY RCV17...'!F36</f>
        <v>0</v>
      </c>
      <c r="BD57" s="94">
        <f>'SO104 - POLNÍ CESTY RCV17...'!F37</f>
        <v>0</v>
      </c>
      <c r="BT57" s="95" t="s">
        <v>90</v>
      </c>
      <c r="BV57" s="95" t="s">
        <v>84</v>
      </c>
      <c r="BW57" s="95" t="s">
        <v>100</v>
      </c>
      <c r="BX57" s="95" t="s">
        <v>5</v>
      </c>
      <c r="CL57" s="95" t="s">
        <v>101</v>
      </c>
      <c r="CM57" s="95" t="s">
        <v>92</v>
      </c>
    </row>
    <row r="58" spans="1:91" s="7" customFormat="1" ht="16.5" customHeight="1">
      <c r="A58" s="85" t="s">
        <v>86</v>
      </c>
      <c r="B58" s="86"/>
      <c r="C58" s="87"/>
      <c r="D58" s="241" t="s">
        <v>102</v>
      </c>
      <c r="E58" s="241"/>
      <c r="F58" s="241"/>
      <c r="G58" s="241"/>
      <c r="H58" s="241"/>
      <c r="I58" s="88"/>
      <c r="J58" s="241" t="s">
        <v>103</v>
      </c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  <c r="AA58" s="241"/>
      <c r="AB58" s="241"/>
      <c r="AC58" s="241"/>
      <c r="AD58" s="241"/>
      <c r="AE58" s="241"/>
      <c r="AF58" s="241"/>
      <c r="AG58" s="242">
        <f>'SO105 - POLNÍ CESTA RCV21'!J30</f>
        <v>0</v>
      </c>
      <c r="AH58" s="243"/>
      <c r="AI58" s="243"/>
      <c r="AJ58" s="243"/>
      <c r="AK58" s="243"/>
      <c r="AL58" s="243"/>
      <c r="AM58" s="243"/>
      <c r="AN58" s="242">
        <f t="shared" si="0"/>
        <v>0</v>
      </c>
      <c r="AO58" s="243"/>
      <c r="AP58" s="243"/>
      <c r="AQ58" s="89" t="s">
        <v>95</v>
      </c>
      <c r="AR58" s="90"/>
      <c r="AS58" s="91">
        <v>0</v>
      </c>
      <c r="AT58" s="92">
        <f t="shared" si="1"/>
        <v>0</v>
      </c>
      <c r="AU58" s="93">
        <f>'SO105 - POLNÍ CESTA RCV21'!P90</f>
        <v>0</v>
      </c>
      <c r="AV58" s="92">
        <f>'SO105 - POLNÍ CESTA RCV21'!J33</f>
        <v>0</v>
      </c>
      <c r="AW58" s="92">
        <f>'SO105 - POLNÍ CESTA RCV21'!J34</f>
        <v>0</v>
      </c>
      <c r="AX58" s="92">
        <f>'SO105 - POLNÍ CESTA RCV21'!J35</f>
        <v>0</v>
      </c>
      <c r="AY58" s="92">
        <f>'SO105 - POLNÍ CESTA RCV21'!J36</f>
        <v>0</v>
      </c>
      <c r="AZ58" s="92">
        <f>'SO105 - POLNÍ CESTA RCV21'!F33</f>
        <v>0</v>
      </c>
      <c r="BA58" s="92">
        <f>'SO105 - POLNÍ CESTA RCV21'!F34</f>
        <v>0</v>
      </c>
      <c r="BB58" s="92">
        <f>'SO105 - POLNÍ CESTA RCV21'!F35</f>
        <v>0</v>
      </c>
      <c r="BC58" s="92">
        <f>'SO105 - POLNÍ CESTA RCV21'!F36</f>
        <v>0</v>
      </c>
      <c r="BD58" s="94">
        <f>'SO105 - POLNÍ CESTA RCV21'!F37</f>
        <v>0</v>
      </c>
      <c r="BT58" s="95" t="s">
        <v>90</v>
      </c>
      <c r="BV58" s="95" t="s">
        <v>84</v>
      </c>
      <c r="BW58" s="95" t="s">
        <v>104</v>
      </c>
      <c r="BX58" s="95" t="s">
        <v>5</v>
      </c>
      <c r="CL58" s="95" t="s">
        <v>101</v>
      </c>
      <c r="CM58" s="95" t="s">
        <v>92</v>
      </c>
    </row>
    <row r="59" spans="1:91" s="7" customFormat="1" ht="16.5" customHeight="1">
      <c r="A59" s="85" t="s">
        <v>86</v>
      </c>
      <c r="B59" s="86"/>
      <c r="C59" s="87"/>
      <c r="D59" s="241" t="s">
        <v>105</v>
      </c>
      <c r="E59" s="241"/>
      <c r="F59" s="241"/>
      <c r="G59" s="241"/>
      <c r="H59" s="241"/>
      <c r="I59" s="88"/>
      <c r="J59" s="241" t="s">
        <v>106</v>
      </c>
      <c r="K59" s="241"/>
      <c r="L59" s="241"/>
      <c r="M59" s="241"/>
      <c r="N59" s="241"/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  <c r="AA59" s="241"/>
      <c r="AB59" s="241"/>
      <c r="AC59" s="241"/>
      <c r="AD59" s="241"/>
      <c r="AE59" s="241"/>
      <c r="AF59" s="241"/>
      <c r="AG59" s="242">
        <f>'SO801 - Náhradní výsadba'!J30</f>
        <v>0</v>
      </c>
      <c r="AH59" s="243"/>
      <c r="AI59" s="243"/>
      <c r="AJ59" s="243"/>
      <c r="AK59" s="243"/>
      <c r="AL59" s="243"/>
      <c r="AM59" s="243"/>
      <c r="AN59" s="242">
        <f t="shared" si="0"/>
        <v>0</v>
      </c>
      <c r="AO59" s="243"/>
      <c r="AP59" s="243"/>
      <c r="AQ59" s="89" t="s">
        <v>95</v>
      </c>
      <c r="AR59" s="90"/>
      <c r="AS59" s="96">
        <v>0</v>
      </c>
      <c r="AT59" s="97">
        <f t="shared" si="1"/>
        <v>0</v>
      </c>
      <c r="AU59" s="98">
        <f>'SO801 - Náhradní výsadba'!P82</f>
        <v>0</v>
      </c>
      <c r="AV59" s="97">
        <f>'SO801 - Náhradní výsadba'!J33</f>
        <v>0</v>
      </c>
      <c r="AW59" s="97">
        <f>'SO801 - Náhradní výsadba'!J34</f>
        <v>0</v>
      </c>
      <c r="AX59" s="97">
        <f>'SO801 - Náhradní výsadba'!J35</f>
        <v>0</v>
      </c>
      <c r="AY59" s="97">
        <f>'SO801 - Náhradní výsadba'!J36</f>
        <v>0</v>
      </c>
      <c r="AZ59" s="97">
        <f>'SO801 - Náhradní výsadba'!F33</f>
        <v>0</v>
      </c>
      <c r="BA59" s="97">
        <f>'SO801 - Náhradní výsadba'!F34</f>
        <v>0</v>
      </c>
      <c r="BB59" s="97">
        <f>'SO801 - Náhradní výsadba'!F35</f>
        <v>0</v>
      </c>
      <c r="BC59" s="97">
        <f>'SO801 - Náhradní výsadba'!F36</f>
        <v>0</v>
      </c>
      <c r="BD59" s="99">
        <f>'SO801 - Náhradní výsadba'!F37</f>
        <v>0</v>
      </c>
      <c r="BT59" s="95" t="s">
        <v>90</v>
      </c>
      <c r="BV59" s="95" t="s">
        <v>84</v>
      </c>
      <c r="BW59" s="95" t="s">
        <v>107</v>
      </c>
      <c r="BX59" s="95" t="s">
        <v>5</v>
      </c>
      <c r="CL59" s="95" t="s">
        <v>108</v>
      </c>
      <c r="CM59" s="95" t="s">
        <v>92</v>
      </c>
    </row>
    <row r="60" spans="1:91" s="2" customFormat="1" ht="30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  <row r="61" spans="1:91" s="2" customFormat="1" ht="6.95" customHeight="1">
      <c r="A61" s="33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</sheetData>
  <sheetProtection algorithmName="SHA-512" hashValue="DEC3V9dY9IjYMsP+7N7DhtSbKX4s7caljkAtlbSftkmUO/tn5nN2ZkK+1ebV4mYQC+6hjaNInxnFylyfIa8cjQ==" saltValue="H6HKsZ8aCdEgva6mvxRFUIyS+OETv9LJDhkCU4Pm4UmfoRhUJErW34CyiDqWlnnb1jXFX80Kcv6iezGmdYQwy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01 - Ostatní a vedlejší ...'!C2" display="/"/>
    <hyperlink ref="A56" location="'SO103 - RCV17 V ZASTAVITE...'!C2" display="/"/>
    <hyperlink ref="A57" location="'SO104 - POLNÍ CESTY RCV17...'!C2" display="/"/>
    <hyperlink ref="A58" location="'SO105 - POLNÍ CESTA RCV21'!C2" display="/"/>
    <hyperlink ref="A59" location="'SO801 - Náhradní výsadba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5" t="s">
        <v>91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8"/>
      <c r="AT3" s="15" t="s">
        <v>92</v>
      </c>
    </row>
    <row r="4" spans="1:46" s="1" customFormat="1" ht="24.95" hidden="1" customHeight="1">
      <c r="B4" s="18"/>
      <c r="D4" s="102" t="s">
        <v>109</v>
      </c>
      <c r="L4" s="18"/>
      <c r="M4" s="103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4" t="s">
        <v>16</v>
      </c>
      <c r="L6" s="18"/>
    </row>
    <row r="7" spans="1:46" s="1" customFormat="1" ht="16.5" hidden="1" customHeight="1">
      <c r="B7" s="18"/>
      <c r="E7" s="266" t="str">
        <f>'Rekapitulace stavby'!K6</f>
        <v>PD Polní cesty RCV17, RCV18 a RCV21, Cehnice - 2021/02</v>
      </c>
      <c r="F7" s="267"/>
      <c r="G7" s="267"/>
      <c r="H7" s="267"/>
      <c r="L7" s="18"/>
    </row>
    <row r="8" spans="1:46" s="2" customFormat="1" ht="12" hidden="1" customHeight="1">
      <c r="A8" s="33"/>
      <c r="B8" s="38"/>
      <c r="C8" s="33"/>
      <c r="D8" s="104" t="s">
        <v>110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68" t="s">
        <v>111</v>
      </c>
      <c r="F9" s="269"/>
      <c r="G9" s="269"/>
      <c r="H9" s="269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44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4" t="s">
        <v>22</v>
      </c>
      <c r="E12" s="33"/>
      <c r="F12" s="106" t="s">
        <v>23</v>
      </c>
      <c r="G12" s="33"/>
      <c r="H12" s="33"/>
      <c r="I12" s="104" t="s">
        <v>24</v>
      </c>
      <c r="J12" s="107" t="str">
        <f>'Rekapitulace stavby'!AN8</f>
        <v>14. 1. 2021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4" t="s">
        <v>30</v>
      </c>
      <c r="E14" s="33"/>
      <c r="F14" s="33"/>
      <c r="G14" s="33"/>
      <c r="H14" s="33"/>
      <c r="I14" s="104" t="s">
        <v>31</v>
      </c>
      <c r="J14" s="106" t="s">
        <v>32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6" t="s">
        <v>33</v>
      </c>
      <c r="F15" s="33"/>
      <c r="G15" s="33"/>
      <c r="H15" s="33"/>
      <c r="I15" s="104" t="s">
        <v>34</v>
      </c>
      <c r="J15" s="106" t="s">
        <v>35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4" t="s">
        <v>36</v>
      </c>
      <c r="E17" s="33"/>
      <c r="F17" s="33"/>
      <c r="G17" s="33"/>
      <c r="H17" s="33"/>
      <c r="I17" s="104" t="s">
        <v>31</v>
      </c>
      <c r="J17" s="28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70" t="str">
        <f>'Rekapitulace stavby'!E14</f>
        <v>Vyplň údaj</v>
      </c>
      <c r="F18" s="271"/>
      <c r="G18" s="271"/>
      <c r="H18" s="271"/>
      <c r="I18" s="104" t="s">
        <v>34</v>
      </c>
      <c r="J18" s="28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4" t="s">
        <v>38</v>
      </c>
      <c r="E20" s="33"/>
      <c r="F20" s="33"/>
      <c r="G20" s="33"/>
      <c r="H20" s="33"/>
      <c r="I20" s="104" t="s">
        <v>31</v>
      </c>
      <c r="J20" s="106" t="s">
        <v>39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6" t="s">
        <v>40</v>
      </c>
      <c r="F21" s="33"/>
      <c r="G21" s="33"/>
      <c r="H21" s="33"/>
      <c r="I21" s="104" t="s">
        <v>34</v>
      </c>
      <c r="J21" s="106" t="s">
        <v>41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4" t="s">
        <v>43</v>
      </c>
      <c r="E23" s="33"/>
      <c r="F23" s="33"/>
      <c r="G23" s="33"/>
      <c r="H23" s="33"/>
      <c r="I23" s="104" t="s">
        <v>31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34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4" t="s">
        <v>46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8"/>
      <c r="B27" s="109"/>
      <c r="C27" s="108"/>
      <c r="D27" s="108"/>
      <c r="E27" s="272" t="s">
        <v>44</v>
      </c>
      <c r="F27" s="272"/>
      <c r="G27" s="272"/>
      <c r="H27" s="272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2" t="s">
        <v>48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4" t="s">
        <v>50</v>
      </c>
      <c r="G32" s="33"/>
      <c r="H32" s="33"/>
      <c r="I32" s="114" t="s">
        <v>49</v>
      </c>
      <c r="J32" s="114" t="s">
        <v>51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5" t="s">
        <v>52</v>
      </c>
      <c r="E33" s="104" t="s">
        <v>53</v>
      </c>
      <c r="F33" s="116">
        <f>ROUND((SUM(BE86:BE133)),  2)</f>
        <v>0</v>
      </c>
      <c r="G33" s="33"/>
      <c r="H33" s="33"/>
      <c r="I33" s="117">
        <v>0.21</v>
      </c>
      <c r="J33" s="116">
        <f>ROUND(((SUM(BE86:BE133))*I33),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4" t="s">
        <v>54</v>
      </c>
      <c r="F34" s="116">
        <f>ROUND((SUM(BF86:BF133)),  2)</f>
        <v>0</v>
      </c>
      <c r="G34" s="33"/>
      <c r="H34" s="33"/>
      <c r="I34" s="117">
        <v>0.15</v>
      </c>
      <c r="J34" s="116">
        <f>ROUND(((SUM(BF86:BF133))*I34),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55</v>
      </c>
      <c r="F35" s="116">
        <f>ROUND((SUM(BG86:BG133)),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56</v>
      </c>
      <c r="F36" s="116">
        <f>ROUND((SUM(BH86:BH133)),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57</v>
      </c>
      <c r="F37" s="116">
        <f>ROUND((SUM(BI86:BI133)),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8"/>
      <c r="D39" s="119" t="s">
        <v>58</v>
      </c>
      <c r="E39" s="120"/>
      <c r="F39" s="120"/>
      <c r="G39" s="121" t="s">
        <v>59</v>
      </c>
      <c r="H39" s="122" t="s">
        <v>60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hidden="1" customHeight="1">
      <c r="A45" s="33"/>
      <c r="B45" s="34"/>
      <c r="C45" s="21" t="s">
        <v>112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73" t="str">
        <f>E7</f>
        <v>PD Polní cesty RCV17, RCV18 a RCV21, Cehnice - 2021/02</v>
      </c>
      <c r="F48" s="274"/>
      <c r="G48" s="274"/>
      <c r="H48" s="27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110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26" t="str">
        <f>E9</f>
        <v>001 - Ostatní a vedlejší náklady - RCV17, RCV18, RCV21</v>
      </c>
      <c r="F50" s="275"/>
      <c r="G50" s="275"/>
      <c r="H50" s="275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7" t="s">
        <v>22</v>
      </c>
      <c r="D52" s="35"/>
      <c r="E52" s="35"/>
      <c r="F52" s="25" t="str">
        <f>F12</f>
        <v>Cehnice</v>
      </c>
      <c r="G52" s="35"/>
      <c r="H52" s="35"/>
      <c r="I52" s="27" t="s">
        <v>24</v>
      </c>
      <c r="J52" s="58" t="str">
        <f>IF(J12="","",J12)</f>
        <v>14. 1. 2021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hidden="1" customHeight="1">
      <c r="A54" s="33"/>
      <c r="B54" s="34"/>
      <c r="C54" s="27" t="s">
        <v>30</v>
      </c>
      <c r="D54" s="35"/>
      <c r="E54" s="35"/>
      <c r="F54" s="25" t="str">
        <f>E15</f>
        <v>Česká republika - Státní pozemkový úřad</v>
      </c>
      <c r="G54" s="35"/>
      <c r="H54" s="35"/>
      <c r="I54" s="27" t="s">
        <v>38</v>
      </c>
      <c r="J54" s="31" t="str">
        <f>E21</f>
        <v>ATELIÉR DoPI,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hidden="1" customHeight="1">
      <c r="A55" s="33"/>
      <c r="B55" s="34"/>
      <c r="C55" s="27" t="s">
        <v>36</v>
      </c>
      <c r="D55" s="35"/>
      <c r="E55" s="35"/>
      <c r="F55" s="25" t="str">
        <f>IF(E18="","",E18)</f>
        <v>Vyplň údaj</v>
      </c>
      <c r="G55" s="35"/>
      <c r="H55" s="35"/>
      <c r="I55" s="27" t="s">
        <v>43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29" t="s">
        <v>113</v>
      </c>
      <c r="D57" s="130"/>
      <c r="E57" s="130"/>
      <c r="F57" s="130"/>
      <c r="G57" s="130"/>
      <c r="H57" s="130"/>
      <c r="I57" s="130"/>
      <c r="J57" s="131" t="s">
        <v>114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hidden="1" customHeight="1">
      <c r="A59" s="33"/>
      <c r="B59" s="34"/>
      <c r="C59" s="132" t="s">
        <v>80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5" t="s">
        <v>115</v>
      </c>
    </row>
    <row r="60" spans="1:47" s="9" customFormat="1" ht="24.95" hidden="1" customHeight="1">
      <c r="B60" s="133"/>
      <c r="C60" s="134"/>
      <c r="D60" s="135" t="s">
        <v>116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hidden="1" customHeight="1">
      <c r="B61" s="139"/>
      <c r="C61" s="140"/>
      <c r="D61" s="141" t="s">
        <v>117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hidden="1" customHeight="1">
      <c r="B62" s="139"/>
      <c r="C62" s="140"/>
      <c r="D62" s="141" t="s">
        <v>118</v>
      </c>
      <c r="E62" s="142"/>
      <c r="F62" s="142"/>
      <c r="G62" s="142"/>
      <c r="H62" s="142"/>
      <c r="I62" s="142"/>
      <c r="J62" s="143">
        <f>J101</f>
        <v>0</v>
      </c>
      <c r="K62" s="140"/>
      <c r="L62" s="144"/>
    </row>
    <row r="63" spans="1:47" s="10" customFormat="1" ht="19.899999999999999" hidden="1" customHeight="1">
      <c r="B63" s="139"/>
      <c r="C63" s="140"/>
      <c r="D63" s="141" t="s">
        <v>119</v>
      </c>
      <c r="E63" s="142"/>
      <c r="F63" s="142"/>
      <c r="G63" s="142"/>
      <c r="H63" s="142"/>
      <c r="I63" s="142"/>
      <c r="J63" s="143">
        <f>J103</f>
        <v>0</v>
      </c>
      <c r="K63" s="140"/>
      <c r="L63" s="144"/>
    </row>
    <row r="64" spans="1:47" s="10" customFormat="1" ht="19.899999999999999" hidden="1" customHeight="1">
      <c r="B64" s="139"/>
      <c r="C64" s="140"/>
      <c r="D64" s="141" t="s">
        <v>120</v>
      </c>
      <c r="E64" s="142"/>
      <c r="F64" s="142"/>
      <c r="G64" s="142"/>
      <c r="H64" s="142"/>
      <c r="I64" s="142"/>
      <c r="J64" s="143">
        <f>J108</f>
        <v>0</v>
      </c>
      <c r="K64" s="140"/>
      <c r="L64" s="144"/>
    </row>
    <row r="65" spans="1:31" s="10" customFormat="1" ht="19.899999999999999" hidden="1" customHeight="1">
      <c r="B65" s="139"/>
      <c r="C65" s="140"/>
      <c r="D65" s="141" t="s">
        <v>121</v>
      </c>
      <c r="E65" s="142"/>
      <c r="F65" s="142"/>
      <c r="G65" s="142"/>
      <c r="H65" s="142"/>
      <c r="I65" s="142"/>
      <c r="J65" s="143">
        <f>J112</f>
        <v>0</v>
      </c>
      <c r="K65" s="140"/>
      <c r="L65" s="144"/>
    </row>
    <row r="66" spans="1:31" s="10" customFormat="1" ht="19.899999999999999" hidden="1" customHeight="1">
      <c r="B66" s="139"/>
      <c r="C66" s="140"/>
      <c r="D66" s="141" t="s">
        <v>122</v>
      </c>
      <c r="E66" s="142"/>
      <c r="F66" s="142"/>
      <c r="G66" s="142"/>
      <c r="H66" s="142"/>
      <c r="I66" s="142"/>
      <c r="J66" s="143">
        <f>J132</f>
        <v>0</v>
      </c>
      <c r="K66" s="140"/>
      <c r="L66" s="144"/>
    </row>
    <row r="67" spans="1:31" s="2" customFormat="1" ht="21.75" hidden="1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hidden="1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ht="11.25" hidden="1"/>
    <row r="70" spans="1:31" ht="11.25" hidden="1"/>
    <row r="71" spans="1:31" ht="11.25" hidden="1"/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1" t="s">
        <v>123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7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273" t="str">
        <f>E7</f>
        <v>PD Polní cesty RCV17, RCV18 a RCV21, Cehnice - 2021/02</v>
      </c>
      <c r="F76" s="274"/>
      <c r="G76" s="274"/>
      <c r="H76" s="274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7" t="s">
        <v>110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226" t="str">
        <f>E9</f>
        <v>001 - Ostatní a vedlejší náklady - RCV17, RCV18, RCV21</v>
      </c>
      <c r="F78" s="275"/>
      <c r="G78" s="275"/>
      <c r="H78" s="27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7" t="s">
        <v>22</v>
      </c>
      <c r="D80" s="35"/>
      <c r="E80" s="35"/>
      <c r="F80" s="25" t="str">
        <f>F12</f>
        <v>Cehnice</v>
      </c>
      <c r="G80" s="35"/>
      <c r="H80" s="35"/>
      <c r="I80" s="27" t="s">
        <v>24</v>
      </c>
      <c r="J80" s="58" t="str">
        <f>IF(J12="","",J12)</f>
        <v>14. 1. 2021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7" t="s">
        <v>30</v>
      </c>
      <c r="D82" s="35"/>
      <c r="E82" s="35"/>
      <c r="F82" s="25" t="str">
        <f>E15</f>
        <v>Česká republika - Státní pozemkový úřad</v>
      </c>
      <c r="G82" s="35"/>
      <c r="H82" s="35"/>
      <c r="I82" s="27" t="s">
        <v>38</v>
      </c>
      <c r="J82" s="31" t="str">
        <f>E21</f>
        <v>ATELIÉR DoPI, s.r.o.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7" t="s">
        <v>36</v>
      </c>
      <c r="D83" s="35"/>
      <c r="E83" s="35"/>
      <c r="F83" s="25" t="str">
        <f>IF(E18="","",E18)</f>
        <v>Vyplň údaj</v>
      </c>
      <c r="G83" s="35"/>
      <c r="H83" s="35"/>
      <c r="I83" s="27" t="s">
        <v>43</v>
      </c>
      <c r="J83" s="31" t="str">
        <f>E24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124</v>
      </c>
      <c r="D85" s="148" t="s">
        <v>67</v>
      </c>
      <c r="E85" s="148" t="s">
        <v>63</v>
      </c>
      <c r="F85" s="148" t="s">
        <v>64</v>
      </c>
      <c r="G85" s="148" t="s">
        <v>125</v>
      </c>
      <c r="H85" s="148" t="s">
        <v>126</v>
      </c>
      <c r="I85" s="148" t="s">
        <v>127</v>
      </c>
      <c r="J85" s="148" t="s">
        <v>114</v>
      </c>
      <c r="K85" s="149" t="s">
        <v>128</v>
      </c>
      <c r="L85" s="150"/>
      <c r="M85" s="67" t="s">
        <v>44</v>
      </c>
      <c r="N85" s="68" t="s">
        <v>52</v>
      </c>
      <c r="O85" s="68" t="s">
        <v>129</v>
      </c>
      <c r="P85" s="68" t="s">
        <v>130</v>
      </c>
      <c r="Q85" s="68" t="s">
        <v>131</v>
      </c>
      <c r="R85" s="68" t="s">
        <v>132</v>
      </c>
      <c r="S85" s="68" t="s">
        <v>133</v>
      </c>
      <c r="T85" s="69" t="s">
        <v>134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135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4.9500000000000011E-4</v>
      </c>
      <c r="S86" s="71"/>
      <c r="T86" s="154">
        <f>T87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5" t="s">
        <v>81</v>
      </c>
      <c r="AU86" s="15" t="s">
        <v>115</v>
      </c>
      <c r="BK86" s="155">
        <f>BK87</f>
        <v>0</v>
      </c>
    </row>
    <row r="87" spans="1:65" s="12" customFormat="1" ht="25.9" customHeight="1">
      <c r="B87" s="156"/>
      <c r="C87" s="157"/>
      <c r="D87" s="158" t="s">
        <v>81</v>
      </c>
      <c r="E87" s="159" t="s">
        <v>136</v>
      </c>
      <c r="F87" s="159" t="s">
        <v>137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P88+P101+P103+P108+P112+P132</f>
        <v>0</v>
      </c>
      <c r="Q87" s="164"/>
      <c r="R87" s="165">
        <f>R88+R101+R103+R108+R112+R132</f>
        <v>4.9500000000000011E-4</v>
      </c>
      <c r="S87" s="164"/>
      <c r="T87" s="166">
        <f>T88+T101+T103+T108+T112+T132</f>
        <v>0</v>
      </c>
      <c r="AR87" s="167" t="s">
        <v>138</v>
      </c>
      <c r="AT87" s="168" t="s">
        <v>81</v>
      </c>
      <c r="AU87" s="168" t="s">
        <v>82</v>
      </c>
      <c r="AY87" s="167" t="s">
        <v>139</v>
      </c>
      <c r="BK87" s="169">
        <f>BK88+BK101+BK103+BK108+BK112+BK132</f>
        <v>0</v>
      </c>
    </row>
    <row r="88" spans="1:65" s="12" customFormat="1" ht="22.9" customHeight="1">
      <c r="B88" s="156"/>
      <c r="C88" s="157"/>
      <c r="D88" s="158" t="s">
        <v>81</v>
      </c>
      <c r="E88" s="170" t="s">
        <v>140</v>
      </c>
      <c r="F88" s="170" t="s">
        <v>141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SUM(P89:P100)</f>
        <v>0</v>
      </c>
      <c r="Q88" s="164"/>
      <c r="R88" s="165">
        <f>SUM(R89:R100)</f>
        <v>0</v>
      </c>
      <c r="S88" s="164"/>
      <c r="T88" s="166">
        <f>SUM(T89:T100)</f>
        <v>0</v>
      </c>
      <c r="AR88" s="167" t="s">
        <v>138</v>
      </c>
      <c r="AT88" s="168" t="s">
        <v>81</v>
      </c>
      <c r="AU88" s="168" t="s">
        <v>90</v>
      </c>
      <c r="AY88" s="167" t="s">
        <v>139</v>
      </c>
      <c r="BK88" s="169">
        <f>SUM(BK89:BK100)</f>
        <v>0</v>
      </c>
    </row>
    <row r="89" spans="1:65" s="2" customFormat="1" ht="16.5" customHeight="1">
      <c r="A89" s="33"/>
      <c r="B89" s="34"/>
      <c r="C89" s="172" t="s">
        <v>90</v>
      </c>
      <c r="D89" s="172" t="s">
        <v>142</v>
      </c>
      <c r="E89" s="173" t="s">
        <v>143</v>
      </c>
      <c r="F89" s="174" t="s">
        <v>144</v>
      </c>
      <c r="G89" s="175" t="s">
        <v>145</v>
      </c>
      <c r="H89" s="176">
        <v>1</v>
      </c>
      <c r="I89" s="177"/>
      <c r="J89" s="178">
        <f>ROUND(I89*H89,2)</f>
        <v>0</v>
      </c>
      <c r="K89" s="174" t="s">
        <v>44</v>
      </c>
      <c r="L89" s="38"/>
      <c r="M89" s="179" t="s">
        <v>44</v>
      </c>
      <c r="N89" s="180" t="s">
        <v>53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146</v>
      </c>
      <c r="AT89" s="183" t="s">
        <v>142</v>
      </c>
      <c r="AU89" s="183" t="s">
        <v>92</v>
      </c>
      <c r="AY89" s="15" t="s">
        <v>139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90</v>
      </c>
      <c r="BK89" s="184">
        <f>ROUND(I89*H89,2)</f>
        <v>0</v>
      </c>
      <c r="BL89" s="15" t="s">
        <v>146</v>
      </c>
      <c r="BM89" s="183" t="s">
        <v>147</v>
      </c>
    </row>
    <row r="90" spans="1:65" s="2" customFormat="1" ht="16.5" customHeight="1">
      <c r="A90" s="33"/>
      <c r="B90" s="34"/>
      <c r="C90" s="172" t="s">
        <v>92</v>
      </c>
      <c r="D90" s="172" t="s">
        <v>142</v>
      </c>
      <c r="E90" s="173" t="s">
        <v>148</v>
      </c>
      <c r="F90" s="174" t="s">
        <v>149</v>
      </c>
      <c r="G90" s="175" t="s">
        <v>145</v>
      </c>
      <c r="H90" s="176">
        <v>1</v>
      </c>
      <c r="I90" s="177"/>
      <c r="J90" s="178">
        <f>ROUND(I90*H90,2)</f>
        <v>0</v>
      </c>
      <c r="K90" s="174" t="s">
        <v>44</v>
      </c>
      <c r="L90" s="38"/>
      <c r="M90" s="179" t="s">
        <v>44</v>
      </c>
      <c r="N90" s="180" t="s">
        <v>53</v>
      </c>
      <c r="O90" s="63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146</v>
      </c>
      <c r="AT90" s="183" t="s">
        <v>142</v>
      </c>
      <c r="AU90" s="183" t="s">
        <v>92</v>
      </c>
      <c r="AY90" s="15" t="s">
        <v>139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90</v>
      </c>
      <c r="BK90" s="184">
        <f>ROUND(I90*H90,2)</f>
        <v>0</v>
      </c>
      <c r="BL90" s="15" t="s">
        <v>146</v>
      </c>
      <c r="BM90" s="183" t="s">
        <v>150</v>
      </c>
    </row>
    <row r="91" spans="1:65" s="2" customFormat="1" ht="16.5" customHeight="1">
      <c r="A91" s="33"/>
      <c r="B91" s="34"/>
      <c r="C91" s="172" t="s">
        <v>151</v>
      </c>
      <c r="D91" s="172" t="s">
        <v>142</v>
      </c>
      <c r="E91" s="173" t="s">
        <v>152</v>
      </c>
      <c r="F91" s="174" t="s">
        <v>153</v>
      </c>
      <c r="G91" s="175" t="s">
        <v>145</v>
      </c>
      <c r="H91" s="176">
        <v>3</v>
      </c>
      <c r="I91" s="177"/>
      <c r="J91" s="178">
        <f>ROUND(I91*H91,2)</f>
        <v>0</v>
      </c>
      <c r="K91" s="174" t="s">
        <v>44</v>
      </c>
      <c r="L91" s="38"/>
      <c r="M91" s="179" t="s">
        <v>44</v>
      </c>
      <c r="N91" s="180" t="s">
        <v>53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146</v>
      </c>
      <c r="AT91" s="183" t="s">
        <v>142</v>
      </c>
      <c r="AU91" s="183" t="s">
        <v>92</v>
      </c>
      <c r="AY91" s="15" t="s">
        <v>139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90</v>
      </c>
      <c r="BK91" s="184">
        <f>ROUND(I91*H91,2)</f>
        <v>0</v>
      </c>
      <c r="BL91" s="15" t="s">
        <v>146</v>
      </c>
      <c r="BM91" s="183" t="s">
        <v>154</v>
      </c>
    </row>
    <row r="92" spans="1:65" s="13" customFormat="1" ht="11.25">
      <c r="B92" s="185"/>
      <c r="C92" s="186"/>
      <c r="D92" s="187" t="s">
        <v>155</v>
      </c>
      <c r="E92" s="188" t="s">
        <v>44</v>
      </c>
      <c r="F92" s="189" t="s">
        <v>156</v>
      </c>
      <c r="G92" s="186"/>
      <c r="H92" s="190">
        <v>3</v>
      </c>
      <c r="I92" s="191"/>
      <c r="J92" s="186"/>
      <c r="K92" s="186"/>
      <c r="L92" s="192"/>
      <c r="M92" s="193"/>
      <c r="N92" s="194"/>
      <c r="O92" s="194"/>
      <c r="P92" s="194"/>
      <c r="Q92" s="194"/>
      <c r="R92" s="194"/>
      <c r="S92" s="194"/>
      <c r="T92" s="195"/>
      <c r="AT92" s="196" t="s">
        <v>155</v>
      </c>
      <c r="AU92" s="196" t="s">
        <v>92</v>
      </c>
      <c r="AV92" s="13" t="s">
        <v>92</v>
      </c>
      <c r="AW92" s="13" t="s">
        <v>42</v>
      </c>
      <c r="AX92" s="13" t="s">
        <v>90</v>
      </c>
      <c r="AY92" s="196" t="s">
        <v>139</v>
      </c>
    </row>
    <row r="93" spans="1:65" s="2" customFormat="1" ht="16.5" customHeight="1">
      <c r="A93" s="33"/>
      <c r="B93" s="34"/>
      <c r="C93" s="172" t="s">
        <v>157</v>
      </c>
      <c r="D93" s="172" t="s">
        <v>142</v>
      </c>
      <c r="E93" s="173" t="s">
        <v>158</v>
      </c>
      <c r="F93" s="174" t="s">
        <v>159</v>
      </c>
      <c r="G93" s="175" t="s">
        <v>145</v>
      </c>
      <c r="H93" s="176">
        <v>2</v>
      </c>
      <c r="I93" s="177"/>
      <c r="J93" s="178">
        <f>ROUND(I93*H93,2)</f>
        <v>0</v>
      </c>
      <c r="K93" s="174" t="s">
        <v>44</v>
      </c>
      <c r="L93" s="38"/>
      <c r="M93" s="179" t="s">
        <v>44</v>
      </c>
      <c r="N93" s="180" t="s">
        <v>53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146</v>
      </c>
      <c r="AT93" s="183" t="s">
        <v>142</v>
      </c>
      <c r="AU93" s="183" t="s">
        <v>92</v>
      </c>
      <c r="AY93" s="15" t="s">
        <v>139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90</v>
      </c>
      <c r="BK93" s="184">
        <f>ROUND(I93*H93,2)</f>
        <v>0</v>
      </c>
      <c r="BL93" s="15" t="s">
        <v>146</v>
      </c>
      <c r="BM93" s="183" t="s">
        <v>160</v>
      </c>
    </row>
    <row r="94" spans="1:65" s="2" customFormat="1" ht="16.5" customHeight="1">
      <c r="A94" s="33"/>
      <c r="B94" s="34"/>
      <c r="C94" s="172" t="s">
        <v>138</v>
      </c>
      <c r="D94" s="172" t="s">
        <v>142</v>
      </c>
      <c r="E94" s="173" t="s">
        <v>161</v>
      </c>
      <c r="F94" s="174" t="s">
        <v>162</v>
      </c>
      <c r="G94" s="175" t="s">
        <v>145</v>
      </c>
      <c r="H94" s="176">
        <v>410</v>
      </c>
      <c r="I94" s="177"/>
      <c r="J94" s="178">
        <f>ROUND(I94*H94,2)</f>
        <v>0</v>
      </c>
      <c r="K94" s="174" t="s">
        <v>44</v>
      </c>
      <c r="L94" s="38"/>
      <c r="M94" s="179" t="s">
        <v>44</v>
      </c>
      <c r="N94" s="180" t="s">
        <v>53</v>
      </c>
      <c r="O94" s="63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146</v>
      </c>
      <c r="AT94" s="183" t="s">
        <v>142</v>
      </c>
      <c r="AU94" s="183" t="s">
        <v>92</v>
      </c>
      <c r="AY94" s="15" t="s">
        <v>139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90</v>
      </c>
      <c r="BK94" s="184">
        <f>ROUND(I94*H94,2)</f>
        <v>0</v>
      </c>
      <c r="BL94" s="15" t="s">
        <v>146</v>
      </c>
      <c r="BM94" s="183" t="s">
        <v>163</v>
      </c>
    </row>
    <row r="95" spans="1:65" s="13" customFormat="1" ht="11.25">
      <c r="B95" s="185"/>
      <c r="C95" s="186"/>
      <c r="D95" s="187" t="s">
        <v>155</v>
      </c>
      <c r="E95" s="188" t="s">
        <v>44</v>
      </c>
      <c r="F95" s="189" t="s">
        <v>164</v>
      </c>
      <c r="G95" s="186"/>
      <c r="H95" s="190">
        <v>11</v>
      </c>
      <c r="I95" s="191"/>
      <c r="J95" s="186"/>
      <c r="K95" s="186"/>
      <c r="L95" s="192"/>
      <c r="M95" s="193"/>
      <c r="N95" s="194"/>
      <c r="O95" s="194"/>
      <c r="P95" s="194"/>
      <c r="Q95" s="194"/>
      <c r="R95" s="194"/>
      <c r="S95" s="194"/>
      <c r="T95" s="195"/>
      <c r="AT95" s="196" t="s">
        <v>155</v>
      </c>
      <c r="AU95" s="196" t="s">
        <v>92</v>
      </c>
      <c r="AV95" s="13" t="s">
        <v>92</v>
      </c>
      <c r="AW95" s="13" t="s">
        <v>42</v>
      </c>
      <c r="AX95" s="13" t="s">
        <v>82</v>
      </c>
      <c r="AY95" s="196" t="s">
        <v>139</v>
      </c>
    </row>
    <row r="96" spans="1:65" s="13" customFormat="1" ht="11.25">
      <c r="B96" s="185"/>
      <c r="C96" s="186"/>
      <c r="D96" s="187" t="s">
        <v>155</v>
      </c>
      <c r="E96" s="188" t="s">
        <v>44</v>
      </c>
      <c r="F96" s="189" t="s">
        <v>165</v>
      </c>
      <c r="G96" s="186"/>
      <c r="H96" s="190">
        <v>118</v>
      </c>
      <c r="I96" s="191"/>
      <c r="J96" s="186"/>
      <c r="K96" s="186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155</v>
      </c>
      <c r="AU96" s="196" t="s">
        <v>92</v>
      </c>
      <c r="AV96" s="13" t="s">
        <v>92</v>
      </c>
      <c r="AW96" s="13" t="s">
        <v>42</v>
      </c>
      <c r="AX96" s="13" t="s">
        <v>82</v>
      </c>
      <c r="AY96" s="196" t="s">
        <v>139</v>
      </c>
    </row>
    <row r="97" spans="1:65" s="13" customFormat="1" ht="11.25">
      <c r="B97" s="185"/>
      <c r="C97" s="186"/>
      <c r="D97" s="187" t="s">
        <v>155</v>
      </c>
      <c r="E97" s="188" t="s">
        <v>44</v>
      </c>
      <c r="F97" s="189" t="s">
        <v>166</v>
      </c>
      <c r="G97" s="186"/>
      <c r="H97" s="190">
        <v>281</v>
      </c>
      <c r="I97" s="191"/>
      <c r="J97" s="186"/>
      <c r="K97" s="186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155</v>
      </c>
      <c r="AU97" s="196" t="s">
        <v>92</v>
      </c>
      <c r="AV97" s="13" t="s">
        <v>92</v>
      </c>
      <c r="AW97" s="13" t="s">
        <v>42</v>
      </c>
      <c r="AX97" s="13" t="s">
        <v>82</v>
      </c>
      <c r="AY97" s="196" t="s">
        <v>139</v>
      </c>
    </row>
    <row r="98" spans="1:65" s="2" customFormat="1" ht="16.5" customHeight="1">
      <c r="A98" s="33"/>
      <c r="B98" s="34"/>
      <c r="C98" s="172" t="s">
        <v>167</v>
      </c>
      <c r="D98" s="172" t="s">
        <v>142</v>
      </c>
      <c r="E98" s="173" t="s">
        <v>168</v>
      </c>
      <c r="F98" s="174" t="s">
        <v>169</v>
      </c>
      <c r="G98" s="175" t="s">
        <v>145</v>
      </c>
      <c r="H98" s="176">
        <v>1</v>
      </c>
      <c r="I98" s="177"/>
      <c r="J98" s="178">
        <f>ROUND(I98*H98,2)</f>
        <v>0</v>
      </c>
      <c r="K98" s="174" t="s">
        <v>44</v>
      </c>
      <c r="L98" s="38"/>
      <c r="M98" s="179" t="s">
        <v>44</v>
      </c>
      <c r="N98" s="180" t="s">
        <v>53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146</v>
      </c>
      <c r="AT98" s="183" t="s">
        <v>142</v>
      </c>
      <c r="AU98" s="183" t="s">
        <v>92</v>
      </c>
      <c r="AY98" s="15" t="s">
        <v>139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90</v>
      </c>
      <c r="BK98" s="184">
        <f>ROUND(I98*H98,2)</f>
        <v>0</v>
      </c>
      <c r="BL98" s="15" t="s">
        <v>146</v>
      </c>
      <c r="BM98" s="183" t="s">
        <v>170</v>
      </c>
    </row>
    <row r="99" spans="1:65" s="13" customFormat="1" ht="11.25">
      <c r="B99" s="185"/>
      <c r="C99" s="186"/>
      <c r="D99" s="187" t="s">
        <v>155</v>
      </c>
      <c r="E99" s="188" t="s">
        <v>44</v>
      </c>
      <c r="F99" s="189" t="s">
        <v>171</v>
      </c>
      <c r="G99" s="186"/>
      <c r="H99" s="190">
        <v>1</v>
      </c>
      <c r="I99" s="191"/>
      <c r="J99" s="186"/>
      <c r="K99" s="186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155</v>
      </c>
      <c r="AU99" s="196" t="s">
        <v>92</v>
      </c>
      <c r="AV99" s="13" t="s">
        <v>92</v>
      </c>
      <c r="AW99" s="13" t="s">
        <v>42</v>
      </c>
      <c r="AX99" s="13" t="s">
        <v>82</v>
      </c>
      <c r="AY99" s="196" t="s">
        <v>139</v>
      </c>
    </row>
    <row r="100" spans="1:65" s="2" customFormat="1" ht="16.5" customHeight="1">
      <c r="A100" s="33"/>
      <c r="B100" s="34"/>
      <c r="C100" s="172" t="s">
        <v>172</v>
      </c>
      <c r="D100" s="172" t="s">
        <v>142</v>
      </c>
      <c r="E100" s="173" t="s">
        <v>173</v>
      </c>
      <c r="F100" s="174" t="s">
        <v>174</v>
      </c>
      <c r="G100" s="175" t="s">
        <v>145</v>
      </c>
      <c r="H100" s="176">
        <v>1</v>
      </c>
      <c r="I100" s="177"/>
      <c r="J100" s="178">
        <f>ROUND(I100*H100,2)</f>
        <v>0</v>
      </c>
      <c r="K100" s="174" t="s">
        <v>44</v>
      </c>
      <c r="L100" s="38"/>
      <c r="M100" s="179" t="s">
        <v>44</v>
      </c>
      <c r="N100" s="180" t="s">
        <v>53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146</v>
      </c>
      <c r="AT100" s="183" t="s">
        <v>142</v>
      </c>
      <c r="AU100" s="183" t="s">
        <v>92</v>
      </c>
      <c r="AY100" s="15" t="s">
        <v>139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90</v>
      </c>
      <c r="BK100" s="184">
        <f>ROUND(I100*H100,2)</f>
        <v>0</v>
      </c>
      <c r="BL100" s="15" t="s">
        <v>146</v>
      </c>
      <c r="BM100" s="183" t="s">
        <v>175</v>
      </c>
    </row>
    <row r="101" spans="1:65" s="12" customFormat="1" ht="22.9" customHeight="1">
      <c r="B101" s="156"/>
      <c r="C101" s="157"/>
      <c r="D101" s="158" t="s">
        <v>81</v>
      </c>
      <c r="E101" s="170" t="s">
        <v>176</v>
      </c>
      <c r="F101" s="170" t="s">
        <v>177</v>
      </c>
      <c r="G101" s="157"/>
      <c r="H101" s="157"/>
      <c r="I101" s="160"/>
      <c r="J101" s="171">
        <f>BK101</f>
        <v>0</v>
      </c>
      <c r="K101" s="157"/>
      <c r="L101" s="162"/>
      <c r="M101" s="163"/>
      <c r="N101" s="164"/>
      <c r="O101" s="164"/>
      <c r="P101" s="165">
        <f>P102</f>
        <v>0</v>
      </c>
      <c r="Q101" s="164"/>
      <c r="R101" s="165">
        <f>R102</f>
        <v>0</v>
      </c>
      <c r="S101" s="164"/>
      <c r="T101" s="166">
        <f>T102</f>
        <v>0</v>
      </c>
      <c r="AR101" s="167" t="s">
        <v>138</v>
      </c>
      <c r="AT101" s="168" t="s">
        <v>81</v>
      </c>
      <c r="AU101" s="168" t="s">
        <v>90</v>
      </c>
      <c r="AY101" s="167" t="s">
        <v>139</v>
      </c>
      <c r="BK101" s="169">
        <f>BK102</f>
        <v>0</v>
      </c>
    </row>
    <row r="102" spans="1:65" s="2" customFormat="1" ht="16.5" customHeight="1">
      <c r="A102" s="33"/>
      <c r="B102" s="34"/>
      <c r="C102" s="172" t="s">
        <v>178</v>
      </c>
      <c r="D102" s="172" t="s">
        <v>142</v>
      </c>
      <c r="E102" s="173" t="s">
        <v>179</v>
      </c>
      <c r="F102" s="174" t="s">
        <v>177</v>
      </c>
      <c r="G102" s="175" t="s">
        <v>145</v>
      </c>
      <c r="H102" s="176">
        <v>1</v>
      </c>
      <c r="I102" s="177"/>
      <c r="J102" s="178">
        <f>ROUND(I102*H102,2)</f>
        <v>0</v>
      </c>
      <c r="K102" s="174" t="s">
        <v>44</v>
      </c>
      <c r="L102" s="38"/>
      <c r="M102" s="179" t="s">
        <v>44</v>
      </c>
      <c r="N102" s="180" t="s">
        <v>53</v>
      </c>
      <c r="O102" s="63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146</v>
      </c>
      <c r="AT102" s="183" t="s">
        <v>142</v>
      </c>
      <c r="AU102" s="183" t="s">
        <v>92</v>
      </c>
      <c r="AY102" s="15" t="s">
        <v>139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90</v>
      </c>
      <c r="BK102" s="184">
        <f>ROUND(I102*H102,2)</f>
        <v>0</v>
      </c>
      <c r="BL102" s="15" t="s">
        <v>146</v>
      </c>
      <c r="BM102" s="183" t="s">
        <v>180</v>
      </c>
    </row>
    <row r="103" spans="1:65" s="12" customFormat="1" ht="22.9" customHeight="1">
      <c r="B103" s="156"/>
      <c r="C103" s="157"/>
      <c r="D103" s="158" t="s">
        <v>81</v>
      </c>
      <c r="E103" s="170" t="s">
        <v>181</v>
      </c>
      <c r="F103" s="170" t="s">
        <v>182</v>
      </c>
      <c r="G103" s="157"/>
      <c r="H103" s="157"/>
      <c r="I103" s="160"/>
      <c r="J103" s="171">
        <f>BK103</f>
        <v>0</v>
      </c>
      <c r="K103" s="157"/>
      <c r="L103" s="162"/>
      <c r="M103" s="163"/>
      <c r="N103" s="164"/>
      <c r="O103" s="164"/>
      <c r="P103" s="165">
        <f>SUM(P104:P107)</f>
        <v>0</v>
      </c>
      <c r="Q103" s="164"/>
      <c r="R103" s="165">
        <f>SUM(R104:R107)</f>
        <v>0</v>
      </c>
      <c r="S103" s="164"/>
      <c r="T103" s="166">
        <f>SUM(T104:T107)</f>
        <v>0</v>
      </c>
      <c r="AR103" s="167" t="s">
        <v>138</v>
      </c>
      <c r="AT103" s="168" t="s">
        <v>81</v>
      </c>
      <c r="AU103" s="168" t="s">
        <v>90</v>
      </c>
      <c r="AY103" s="167" t="s">
        <v>139</v>
      </c>
      <c r="BK103" s="169">
        <f>SUM(BK104:BK107)</f>
        <v>0</v>
      </c>
    </row>
    <row r="104" spans="1:65" s="2" customFormat="1" ht="16.5" customHeight="1">
      <c r="A104" s="33"/>
      <c r="B104" s="34"/>
      <c r="C104" s="172" t="s">
        <v>183</v>
      </c>
      <c r="D104" s="172" t="s">
        <v>142</v>
      </c>
      <c r="E104" s="173" t="s">
        <v>184</v>
      </c>
      <c r="F104" s="174" t="s">
        <v>185</v>
      </c>
      <c r="G104" s="175" t="s">
        <v>145</v>
      </c>
      <c r="H104" s="176">
        <v>21</v>
      </c>
      <c r="I104" s="177"/>
      <c r="J104" s="178">
        <f>ROUND(I104*H104,2)</f>
        <v>0</v>
      </c>
      <c r="K104" s="174" t="s">
        <v>44</v>
      </c>
      <c r="L104" s="38"/>
      <c r="M104" s="179" t="s">
        <v>44</v>
      </c>
      <c r="N104" s="180" t="s">
        <v>53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146</v>
      </c>
      <c r="AT104" s="183" t="s">
        <v>142</v>
      </c>
      <c r="AU104" s="183" t="s">
        <v>92</v>
      </c>
      <c r="AY104" s="15" t="s">
        <v>139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90</v>
      </c>
      <c r="BK104" s="184">
        <f>ROUND(I104*H104,2)</f>
        <v>0</v>
      </c>
      <c r="BL104" s="15" t="s">
        <v>146</v>
      </c>
      <c r="BM104" s="183" t="s">
        <v>186</v>
      </c>
    </row>
    <row r="105" spans="1:65" s="2" customFormat="1" ht="19.5">
      <c r="A105" s="33"/>
      <c r="B105" s="34"/>
      <c r="C105" s="35"/>
      <c r="D105" s="187" t="s">
        <v>187</v>
      </c>
      <c r="E105" s="35"/>
      <c r="F105" s="197" t="s">
        <v>188</v>
      </c>
      <c r="G105" s="35"/>
      <c r="H105" s="35"/>
      <c r="I105" s="198"/>
      <c r="J105" s="35"/>
      <c r="K105" s="35"/>
      <c r="L105" s="38"/>
      <c r="M105" s="199"/>
      <c r="N105" s="200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5" t="s">
        <v>187</v>
      </c>
      <c r="AU105" s="15" t="s">
        <v>92</v>
      </c>
    </row>
    <row r="106" spans="1:65" s="13" customFormat="1" ht="11.25">
      <c r="B106" s="185"/>
      <c r="C106" s="186"/>
      <c r="D106" s="187" t="s">
        <v>155</v>
      </c>
      <c r="E106" s="188" t="s">
        <v>44</v>
      </c>
      <c r="F106" s="189" t="s">
        <v>189</v>
      </c>
      <c r="G106" s="186"/>
      <c r="H106" s="190">
        <v>21</v>
      </c>
      <c r="I106" s="191"/>
      <c r="J106" s="186"/>
      <c r="K106" s="186"/>
      <c r="L106" s="192"/>
      <c r="M106" s="193"/>
      <c r="N106" s="194"/>
      <c r="O106" s="194"/>
      <c r="P106" s="194"/>
      <c r="Q106" s="194"/>
      <c r="R106" s="194"/>
      <c r="S106" s="194"/>
      <c r="T106" s="195"/>
      <c r="AT106" s="196" t="s">
        <v>155</v>
      </c>
      <c r="AU106" s="196" t="s">
        <v>92</v>
      </c>
      <c r="AV106" s="13" t="s">
        <v>92</v>
      </c>
      <c r="AW106" s="13" t="s">
        <v>42</v>
      </c>
      <c r="AX106" s="13" t="s">
        <v>82</v>
      </c>
      <c r="AY106" s="196" t="s">
        <v>139</v>
      </c>
    </row>
    <row r="107" spans="1:65" s="2" customFormat="1" ht="16.5" customHeight="1">
      <c r="A107" s="33"/>
      <c r="B107" s="34"/>
      <c r="C107" s="172" t="s">
        <v>190</v>
      </c>
      <c r="D107" s="172" t="s">
        <v>142</v>
      </c>
      <c r="E107" s="173" t="s">
        <v>191</v>
      </c>
      <c r="F107" s="174" t="s">
        <v>192</v>
      </c>
      <c r="G107" s="175" t="s">
        <v>145</v>
      </c>
      <c r="H107" s="176">
        <v>1</v>
      </c>
      <c r="I107" s="177"/>
      <c r="J107" s="178">
        <f>ROUND(I107*H107,2)</f>
        <v>0</v>
      </c>
      <c r="K107" s="174" t="s">
        <v>44</v>
      </c>
      <c r="L107" s="38"/>
      <c r="M107" s="179" t="s">
        <v>44</v>
      </c>
      <c r="N107" s="180" t="s">
        <v>53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146</v>
      </c>
      <c r="AT107" s="183" t="s">
        <v>142</v>
      </c>
      <c r="AU107" s="183" t="s">
        <v>92</v>
      </c>
      <c r="AY107" s="15" t="s">
        <v>139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90</v>
      </c>
      <c r="BK107" s="184">
        <f>ROUND(I107*H107,2)</f>
        <v>0</v>
      </c>
      <c r="BL107" s="15" t="s">
        <v>146</v>
      </c>
      <c r="BM107" s="183" t="s">
        <v>193</v>
      </c>
    </row>
    <row r="108" spans="1:65" s="12" customFormat="1" ht="22.9" customHeight="1">
      <c r="B108" s="156"/>
      <c r="C108" s="157"/>
      <c r="D108" s="158" t="s">
        <v>81</v>
      </c>
      <c r="E108" s="170" t="s">
        <v>194</v>
      </c>
      <c r="F108" s="170" t="s">
        <v>195</v>
      </c>
      <c r="G108" s="157"/>
      <c r="H108" s="157"/>
      <c r="I108" s="160"/>
      <c r="J108" s="171">
        <f>BK108</f>
        <v>0</v>
      </c>
      <c r="K108" s="157"/>
      <c r="L108" s="162"/>
      <c r="M108" s="163"/>
      <c r="N108" s="164"/>
      <c r="O108" s="164"/>
      <c r="P108" s="165">
        <f>SUM(P109:P111)</f>
        <v>0</v>
      </c>
      <c r="Q108" s="164"/>
      <c r="R108" s="165">
        <f>SUM(R109:R111)</f>
        <v>4.9500000000000011E-4</v>
      </c>
      <c r="S108" s="164"/>
      <c r="T108" s="166">
        <f>SUM(T109:T111)</f>
        <v>0</v>
      </c>
      <c r="AR108" s="167" t="s">
        <v>138</v>
      </c>
      <c r="AT108" s="168" t="s">
        <v>81</v>
      </c>
      <c r="AU108" s="168" t="s">
        <v>90</v>
      </c>
      <c r="AY108" s="167" t="s">
        <v>139</v>
      </c>
      <c r="BK108" s="169">
        <f>SUM(BK109:BK111)</f>
        <v>0</v>
      </c>
    </row>
    <row r="109" spans="1:65" s="2" customFormat="1" ht="16.5" customHeight="1">
      <c r="A109" s="33"/>
      <c r="B109" s="34"/>
      <c r="C109" s="172" t="s">
        <v>196</v>
      </c>
      <c r="D109" s="172" t="s">
        <v>142</v>
      </c>
      <c r="E109" s="173" t="s">
        <v>197</v>
      </c>
      <c r="F109" s="174" t="s">
        <v>195</v>
      </c>
      <c r="G109" s="175" t="s">
        <v>145</v>
      </c>
      <c r="H109" s="176">
        <v>1</v>
      </c>
      <c r="I109" s="177"/>
      <c r="J109" s="178">
        <f>ROUND(I109*H109,2)</f>
        <v>0</v>
      </c>
      <c r="K109" s="174" t="s">
        <v>44</v>
      </c>
      <c r="L109" s="38"/>
      <c r="M109" s="179" t="s">
        <v>44</v>
      </c>
      <c r="N109" s="180" t="s">
        <v>53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146</v>
      </c>
      <c r="AT109" s="183" t="s">
        <v>142</v>
      </c>
      <c r="AU109" s="183" t="s">
        <v>92</v>
      </c>
      <c r="AY109" s="15" t="s">
        <v>139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90</v>
      </c>
      <c r="BK109" s="184">
        <f>ROUND(I109*H109,2)</f>
        <v>0</v>
      </c>
      <c r="BL109" s="15" t="s">
        <v>146</v>
      </c>
      <c r="BM109" s="183" t="s">
        <v>198</v>
      </c>
    </row>
    <row r="110" spans="1:65" s="2" customFormat="1" ht="16.5" customHeight="1">
      <c r="A110" s="33"/>
      <c r="B110" s="34"/>
      <c r="C110" s="172" t="s">
        <v>199</v>
      </c>
      <c r="D110" s="172" t="s">
        <v>142</v>
      </c>
      <c r="E110" s="173" t="s">
        <v>200</v>
      </c>
      <c r="F110" s="174" t="s">
        <v>201</v>
      </c>
      <c r="G110" s="175" t="s">
        <v>145</v>
      </c>
      <c r="H110" s="176">
        <v>1</v>
      </c>
      <c r="I110" s="177"/>
      <c r="J110" s="178">
        <f>ROUND(I110*H110,2)</f>
        <v>0</v>
      </c>
      <c r="K110" s="174" t="s">
        <v>44</v>
      </c>
      <c r="L110" s="38"/>
      <c r="M110" s="179" t="s">
        <v>44</v>
      </c>
      <c r="N110" s="180" t="s">
        <v>53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146</v>
      </c>
      <c r="AT110" s="183" t="s">
        <v>142</v>
      </c>
      <c r="AU110" s="183" t="s">
        <v>92</v>
      </c>
      <c r="AY110" s="15" t="s">
        <v>139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90</v>
      </c>
      <c r="BK110" s="184">
        <f>ROUND(I110*H110,2)</f>
        <v>0</v>
      </c>
      <c r="BL110" s="15" t="s">
        <v>146</v>
      </c>
      <c r="BM110" s="183" t="s">
        <v>202</v>
      </c>
    </row>
    <row r="111" spans="1:65" s="2" customFormat="1" ht="16.5" customHeight="1">
      <c r="A111" s="33"/>
      <c r="B111" s="34"/>
      <c r="C111" s="172" t="s">
        <v>203</v>
      </c>
      <c r="D111" s="172" t="s">
        <v>142</v>
      </c>
      <c r="E111" s="173" t="s">
        <v>204</v>
      </c>
      <c r="F111" s="174" t="s">
        <v>205</v>
      </c>
      <c r="G111" s="175" t="s">
        <v>206</v>
      </c>
      <c r="H111" s="176">
        <v>0.05</v>
      </c>
      <c r="I111" s="177"/>
      <c r="J111" s="178">
        <f>ROUND(I111*H111,2)</f>
        <v>0</v>
      </c>
      <c r="K111" s="174" t="s">
        <v>44</v>
      </c>
      <c r="L111" s="38"/>
      <c r="M111" s="179" t="s">
        <v>44</v>
      </c>
      <c r="N111" s="180" t="s">
        <v>53</v>
      </c>
      <c r="O111" s="63"/>
      <c r="P111" s="181">
        <f>O111*H111</f>
        <v>0</v>
      </c>
      <c r="Q111" s="181">
        <v>9.9000000000000008E-3</v>
      </c>
      <c r="R111" s="181">
        <f>Q111*H111</f>
        <v>4.9500000000000011E-4</v>
      </c>
      <c r="S111" s="181">
        <v>0</v>
      </c>
      <c r="T111" s="18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3" t="s">
        <v>146</v>
      </c>
      <c r="AT111" s="183" t="s">
        <v>142</v>
      </c>
      <c r="AU111" s="183" t="s">
        <v>92</v>
      </c>
      <c r="AY111" s="15" t="s">
        <v>139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90</v>
      </c>
      <c r="BK111" s="184">
        <f>ROUND(I111*H111,2)</f>
        <v>0</v>
      </c>
      <c r="BL111" s="15" t="s">
        <v>146</v>
      </c>
      <c r="BM111" s="183" t="s">
        <v>207</v>
      </c>
    </row>
    <row r="112" spans="1:65" s="12" customFormat="1" ht="22.9" customHeight="1">
      <c r="B112" s="156"/>
      <c r="C112" s="157"/>
      <c r="D112" s="158" t="s">
        <v>81</v>
      </c>
      <c r="E112" s="170" t="s">
        <v>208</v>
      </c>
      <c r="F112" s="170" t="s">
        <v>209</v>
      </c>
      <c r="G112" s="157"/>
      <c r="H112" s="157"/>
      <c r="I112" s="160"/>
      <c r="J112" s="171">
        <f>BK112</f>
        <v>0</v>
      </c>
      <c r="K112" s="157"/>
      <c r="L112" s="162"/>
      <c r="M112" s="163"/>
      <c r="N112" s="164"/>
      <c r="O112" s="164"/>
      <c r="P112" s="165">
        <f>SUM(P113:P131)</f>
        <v>0</v>
      </c>
      <c r="Q112" s="164"/>
      <c r="R112" s="165">
        <f>SUM(R113:R131)</f>
        <v>0</v>
      </c>
      <c r="S112" s="164"/>
      <c r="T112" s="166">
        <f>SUM(T113:T131)</f>
        <v>0</v>
      </c>
      <c r="AR112" s="167" t="s">
        <v>138</v>
      </c>
      <c r="AT112" s="168" t="s">
        <v>81</v>
      </c>
      <c r="AU112" s="168" t="s">
        <v>90</v>
      </c>
      <c r="AY112" s="167" t="s">
        <v>139</v>
      </c>
      <c r="BK112" s="169">
        <f>SUM(BK113:BK131)</f>
        <v>0</v>
      </c>
    </row>
    <row r="113" spans="1:65" s="2" customFormat="1" ht="16.5" customHeight="1">
      <c r="A113" s="33"/>
      <c r="B113" s="34"/>
      <c r="C113" s="172" t="s">
        <v>210</v>
      </c>
      <c r="D113" s="172" t="s">
        <v>142</v>
      </c>
      <c r="E113" s="173" t="s">
        <v>211</v>
      </c>
      <c r="F113" s="174" t="s">
        <v>212</v>
      </c>
      <c r="G113" s="175" t="s">
        <v>145</v>
      </c>
      <c r="H113" s="176">
        <v>1</v>
      </c>
      <c r="I113" s="177"/>
      <c r="J113" s="178">
        <f>ROUND(I113*H113,2)</f>
        <v>0</v>
      </c>
      <c r="K113" s="174" t="s">
        <v>44</v>
      </c>
      <c r="L113" s="38"/>
      <c r="M113" s="179" t="s">
        <v>44</v>
      </c>
      <c r="N113" s="180" t="s">
        <v>53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146</v>
      </c>
      <c r="AT113" s="183" t="s">
        <v>142</v>
      </c>
      <c r="AU113" s="183" t="s">
        <v>92</v>
      </c>
      <c r="AY113" s="15" t="s">
        <v>139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90</v>
      </c>
      <c r="BK113" s="184">
        <f>ROUND(I113*H113,2)</f>
        <v>0</v>
      </c>
      <c r="BL113" s="15" t="s">
        <v>146</v>
      </c>
      <c r="BM113" s="183" t="s">
        <v>213</v>
      </c>
    </row>
    <row r="114" spans="1:65" s="2" customFormat="1" ht="16.5" customHeight="1">
      <c r="A114" s="33"/>
      <c r="B114" s="34"/>
      <c r="C114" s="172" t="s">
        <v>8</v>
      </c>
      <c r="D114" s="172" t="s">
        <v>142</v>
      </c>
      <c r="E114" s="173" t="s">
        <v>214</v>
      </c>
      <c r="F114" s="174" t="s">
        <v>215</v>
      </c>
      <c r="G114" s="175" t="s">
        <v>145</v>
      </c>
      <c r="H114" s="176">
        <v>3</v>
      </c>
      <c r="I114" s="177"/>
      <c r="J114" s="178">
        <f>ROUND(I114*H114,2)</f>
        <v>0</v>
      </c>
      <c r="K114" s="174" t="s">
        <v>216</v>
      </c>
      <c r="L114" s="38"/>
      <c r="M114" s="179" t="s">
        <v>44</v>
      </c>
      <c r="N114" s="180" t="s">
        <v>53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146</v>
      </c>
      <c r="AT114" s="183" t="s">
        <v>142</v>
      </c>
      <c r="AU114" s="183" t="s">
        <v>92</v>
      </c>
      <c r="AY114" s="15" t="s">
        <v>139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90</v>
      </c>
      <c r="BK114" s="184">
        <f>ROUND(I114*H114,2)</f>
        <v>0</v>
      </c>
      <c r="BL114" s="15" t="s">
        <v>146</v>
      </c>
      <c r="BM114" s="183" t="s">
        <v>217</v>
      </c>
    </row>
    <row r="115" spans="1:65" s="2" customFormat="1" ht="11.25">
      <c r="A115" s="33"/>
      <c r="B115" s="34"/>
      <c r="C115" s="35"/>
      <c r="D115" s="201" t="s">
        <v>218</v>
      </c>
      <c r="E115" s="35"/>
      <c r="F115" s="202" t="s">
        <v>219</v>
      </c>
      <c r="G115" s="35"/>
      <c r="H115" s="35"/>
      <c r="I115" s="198"/>
      <c r="J115" s="35"/>
      <c r="K115" s="35"/>
      <c r="L115" s="38"/>
      <c r="M115" s="199"/>
      <c r="N115" s="200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5" t="s">
        <v>218</v>
      </c>
      <c r="AU115" s="15" t="s">
        <v>92</v>
      </c>
    </row>
    <row r="116" spans="1:65" s="13" customFormat="1" ht="11.25">
      <c r="B116" s="185"/>
      <c r="C116" s="186"/>
      <c r="D116" s="187" t="s">
        <v>155</v>
      </c>
      <c r="E116" s="188" t="s">
        <v>44</v>
      </c>
      <c r="F116" s="189" t="s">
        <v>220</v>
      </c>
      <c r="G116" s="186"/>
      <c r="H116" s="190">
        <v>3</v>
      </c>
      <c r="I116" s="191"/>
      <c r="J116" s="186"/>
      <c r="K116" s="186"/>
      <c r="L116" s="192"/>
      <c r="M116" s="193"/>
      <c r="N116" s="194"/>
      <c r="O116" s="194"/>
      <c r="P116" s="194"/>
      <c r="Q116" s="194"/>
      <c r="R116" s="194"/>
      <c r="S116" s="194"/>
      <c r="T116" s="195"/>
      <c r="AT116" s="196" t="s">
        <v>155</v>
      </c>
      <c r="AU116" s="196" t="s">
        <v>92</v>
      </c>
      <c r="AV116" s="13" t="s">
        <v>92</v>
      </c>
      <c r="AW116" s="13" t="s">
        <v>42</v>
      </c>
      <c r="AX116" s="13" t="s">
        <v>82</v>
      </c>
      <c r="AY116" s="196" t="s">
        <v>139</v>
      </c>
    </row>
    <row r="117" spans="1:65" s="2" customFormat="1" ht="24.2" customHeight="1">
      <c r="A117" s="33"/>
      <c r="B117" s="34"/>
      <c r="C117" s="172" t="s">
        <v>221</v>
      </c>
      <c r="D117" s="172" t="s">
        <v>142</v>
      </c>
      <c r="E117" s="173" t="s">
        <v>222</v>
      </c>
      <c r="F117" s="174" t="s">
        <v>223</v>
      </c>
      <c r="G117" s="175" t="s">
        <v>145</v>
      </c>
      <c r="H117" s="176">
        <v>360</v>
      </c>
      <c r="I117" s="177"/>
      <c r="J117" s="178">
        <f>ROUND(I117*H117,2)</f>
        <v>0</v>
      </c>
      <c r="K117" s="174" t="s">
        <v>216</v>
      </c>
      <c r="L117" s="38"/>
      <c r="M117" s="179" t="s">
        <v>44</v>
      </c>
      <c r="N117" s="180" t="s">
        <v>53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146</v>
      </c>
      <c r="AT117" s="183" t="s">
        <v>142</v>
      </c>
      <c r="AU117" s="183" t="s">
        <v>92</v>
      </c>
      <c r="AY117" s="15" t="s">
        <v>139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90</v>
      </c>
      <c r="BK117" s="184">
        <f>ROUND(I117*H117,2)</f>
        <v>0</v>
      </c>
      <c r="BL117" s="15" t="s">
        <v>146</v>
      </c>
      <c r="BM117" s="183" t="s">
        <v>224</v>
      </c>
    </row>
    <row r="118" spans="1:65" s="2" customFormat="1" ht="11.25">
      <c r="A118" s="33"/>
      <c r="B118" s="34"/>
      <c r="C118" s="35"/>
      <c r="D118" s="201" t="s">
        <v>218</v>
      </c>
      <c r="E118" s="35"/>
      <c r="F118" s="202" t="s">
        <v>225</v>
      </c>
      <c r="G118" s="35"/>
      <c r="H118" s="35"/>
      <c r="I118" s="198"/>
      <c r="J118" s="35"/>
      <c r="K118" s="35"/>
      <c r="L118" s="38"/>
      <c r="M118" s="199"/>
      <c r="N118" s="200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5" t="s">
        <v>218</v>
      </c>
      <c r="AU118" s="15" t="s">
        <v>92</v>
      </c>
    </row>
    <row r="119" spans="1:65" s="13" customFormat="1" ht="11.25">
      <c r="B119" s="185"/>
      <c r="C119" s="186"/>
      <c r="D119" s="187" t="s">
        <v>155</v>
      </c>
      <c r="E119" s="188" t="s">
        <v>44</v>
      </c>
      <c r="F119" s="189" t="s">
        <v>226</v>
      </c>
      <c r="G119" s="186"/>
      <c r="H119" s="190">
        <v>360</v>
      </c>
      <c r="I119" s="191"/>
      <c r="J119" s="186"/>
      <c r="K119" s="186"/>
      <c r="L119" s="192"/>
      <c r="M119" s="193"/>
      <c r="N119" s="194"/>
      <c r="O119" s="194"/>
      <c r="P119" s="194"/>
      <c r="Q119" s="194"/>
      <c r="R119" s="194"/>
      <c r="S119" s="194"/>
      <c r="T119" s="195"/>
      <c r="AT119" s="196" t="s">
        <v>155</v>
      </c>
      <c r="AU119" s="196" t="s">
        <v>92</v>
      </c>
      <c r="AV119" s="13" t="s">
        <v>92</v>
      </c>
      <c r="AW119" s="13" t="s">
        <v>42</v>
      </c>
      <c r="AX119" s="13" t="s">
        <v>82</v>
      </c>
      <c r="AY119" s="196" t="s">
        <v>139</v>
      </c>
    </row>
    <row r="120" spans="1:65" s="2" customFormat="1" ht="21.75" customHeight="1">
      <c r="A120" s="33"/>
      <c r="B120" s="34"/>
      <c r="C120" s="172" t="s">
        <v>227</v>
      </c>
      <c r="D120" s="172" t="s">
        <v>142</v>
      </c>
      <c r="E120" s="173" t="s">
        <v>228</v>
      </c>
      <c r="F120" s="174" t="s">
        <v>229</v>
      </c>
      <c r="G120" s="175" t="s">
        <v>145</v>
      </c>
      <c r="H120" s="176">
        <v>3</v>
      </c>
      <c r="I120" s="177"/>
      <c r="J120" s="178">
        <f>ROUND(I120*H120,2)</f>
        <v>0</v>
      </c>
      <c r="K120" s="174" t="s">
        <v>216</v>
      </c>
      <c r="L120" s="38"/>
      <c r="M120" s="179" t="s">
        <v>44</v>
      </c>
      <c r="N120" s="180" t="s">
        <v>53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146</v>
      </c>
      <c r="AT120" s="183" t="s">
        <v>142</v>
      </c>
      <c r="AU120" s="183" t="s">
        <v>92</v>
      </c>
      <c r="AY120" s="15" t="s">
        <v>139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90</v>
      </c>
      <c r="BK120" s="184">
        <f>ROUND(I120*H120,2)</f>
        <v>0</v>
      </c>
      <c r="BL120" s="15" t="s">
        <v>146</v>
      </c>
      <c r="BM120" s="183" t="s">
        <v>230</v>
      </c>
    </row>
    <row r="121" spans="1:65" s="2" customFormat="1" ht="11.25">
      <c r="A121" s="33"/>
      <c r="B121" s="34"/>
      <c r="C121" s="35"/>
      <c r="D121" s="201" t="s">
        <v>218</v>
      </c>
      <c r="E121" s="35"/>
      <c r="F121" s="202" t="s">
        <v>231</v>
      </c>
      <c r="G121" s="35"/>
      <c r="H121" s="35"/>
      <c r="I121" s="198"/>
      <c r="J121" s="35"/>
      <c r="K121" s="35"/>
      <c r="L121" s="38"/>
      <c r="M121" s="199"/>
      <c r="N121" s="200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5" t="s">
        <v>218</v>
      </c>
      <c r="AU121" s="15" t="s">
        <v>92</v>
      </c>
    </row>
    <row r="122" spans="1:65" s="13" customFormat="1" ht="11.25">
      <c r="B122" s="185"/>
      <c r="C122" s="186"/>
      <c r="D122" s="187" t="s">
        <v>155</v>
      </c>
      <c r="E122" s="188" t="s">
        <v>44</v>
      </c>
      <c r="F122" s="189" t="s">
        <v>220</v>
      </c>
      <c r="G122" s="186"/>
      <c r="H122" s="190">
        <v>3</v>
      </c>
      <c r="I122" s="191"/>
      <c r="J122" s="186"/>
      <c r="K122" s="186"/>
      <c r="L122" s="192"/>
      <c r="M122" s="193"/>
      <c r="N122" s="194"/>
      <c r="O122" s="194"/>
      <c r="P122" s="194"/>
      <c r="Q122" s="194"/>
      <c r="R122" s="194"/>
      <c r="S122" s="194"/>
      <c r="T122" s="195"/>
      <c r="AT122" s="196" t="s">
        <v>155</v>
      </c>
      <c r="AU122" s="196" t="s">
        <v>92</v>
      </c>
      <c r="AV122" s="13" t="s">
        <v>92</v>
      </c>
      <c r="AW122" s="13" t="s">
        <v>42</v>
      </c>
      <c r="AX122" s="13" t="s">
        <v>82</v>
      </c>
      <c r="AY122" s="196" t="s">
        <v>139</v>
      </c>
    </row>
    <row r="123" spans="1:65" s="2" customFormat="1" ht="24.2" customHeight="1">
      <c r="A123" s="33"/>
      <c r="B123" s="34"/>
      <c r="C123" s="172" t="s">
        <v>232</v>
      </c>
      <c r="D123" s="172" t="s">
        <v>142</v>
      </c>
      <c r="E123" s="173" t="s">
        <v>233</v>
      </c>
      <c r="F123" s="174" t="s">
        <v>234</v>
      </c>
      <c r="G123" s="175" t="s">
        <v>145</v>
      </c>
      <c r="H123" s="176">
        <v>360</v>
      </c>
      <c r="I123" s="177"/>
      <c r="J123" s="178">
        <f>ROUND(I123*H123,2)</f>
        <v>0</v>
      </c>
      <c r="K123" s="174" t="s">
        <v>216</v>
      </c>
      <c r="L123" s="38"/>
      <c r="M123" s="179" t="s">
        <v>44</v>
      </c>
      <c r="N123" s="180" t="s">
        <v>53</v>
      </c>
      <c r="O123" s="63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3" t="s">
        <v>146</v>
      </c>
      <c r="AT123" s="183" t="s">
        <v>142</v>
      </c>
      <c r="AU123" s="183" t="s">
        <v>92</v>
      </c>
      <c r="AY123" s="15" t="s">
        <v>139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90</v>
      </c>
      <c r="BK123" s="184">
        <f>ROUND(I123*H123,2)</f>
        <v>0</v>
      </c>
      <c r="BL123" s="15" t="s">
        <v>146</v>
      </c>
      <c r="BM123" s="183" t="s">
        <v>235</v>
      </c>
    </row>
    <row r="124" spans="1:65" s="2" customFormat="1" ht="11.25">
      <c r="A124" s="33"/>
      <c r="B124" s="34"/>
      <c r="C124" s="35"/>
      <c r="D124" s="201" t="s">
        <v>218</v>
      </c>
      <c r="E124" s="35"/>
      <c r="F124" s="202" t="s">
        <v>236</v>
      </c>
      <c r="G124" s="35"/>
      <c r="H124" s="35"/>
      <c r="I124" s="198"/>
      <c r="J124" s="35"/>
      <c r="K124" s="35"/>
      <c r="L124" s="38"/>
      <c r="M124" s="199"/>
      <c r="N124" s="200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5" t="s">
        <v>218</v>
      </c>
      <c r="AU124" s="15" t="s">
        <v>92</v>
      </c>
    </row>
    <row r="125" spans="1:65" s="13" customFormat="1" ht="11.25">
      <c r="B125" s="185"/>
      <c r="C125" s="186"/>
      <c r="D125" s="187" t="s">
        <v>155</v>
      </c>
      <c r="E125" s="188" t="s">
        <v>44</v>
      </c>
      <c r="F125" s="189" t="s">
        <v>237</v>
      </c>
      <c r="G125" s="186"/>
      <c r="H125" s="190">
        <v>360</v>
      </c>
      <c r="I125" s="191"/>
      <c r="J125" s="186"/>
      <c r="K125" s="186"/>
      <c r="L125" s="192"/>
      <c r="M125" s="193"/>
      <c r="N125" s="194"/>
      <c r="O125" s="194"/>
      <c r="P125" s="194"/>
      <c r="Q125" s="194"/>
      <c r="R125" s="194"/>
      <c r="S125" s="194"/>
      <c r="T125" s="195"/>
      <c r="AT125" s="196" t="s">
        <v>155</v>
      </c>
      <c r="AU125" s="196" t="s">
        <v>92</v>
      </c>
      <c r="AV125" s="13" t="s">
        <v>92</v>
      </c>
      <c r="AW125" s="13" t="s">
        <v>42</v>
      </c>
      <c r="AX125" s="13" t="s">
        <v>82</v>
      </c>
      <c r="AY125" s="196" t="s">
        <v>139</v>
      </c>
    </row>
    <row r="126" spans="1:65" s="2" customFormat="1" ht="16.5" customHeight="1">
      <c r="A126" s="33"/>
      <c r="B126" s="34"/>
      <c r="C126" s="172" t="s">
        <v>238</v>
      </c>
      <c r="D126" s="172" t="s">
        <v>142</v>
      </c>
      <c r="E126" s="173" t="s">
        <v>239</v>
      </c>
      <c r="F126" s="174" t="s">
        <v>240</v>
      </c>
      <c r="G126" s="175" t="s">
        <v>145</v>
      </c>
      <c r="H126" s="176">
        <v>3</v>
      </c>
      <c r="I126" s="177"/>
      <c r="J126" s="178">
        <f>ROUND(I126*H126,2)</f>
        <v>0</v>
      </c>
      <c r="K126" s="174" t="s">
        <v>216</v>
      </c>
      <c r="L126" s="38"/>
      <c r="M126" s="179" t="s">
        <v>44</v>
      </c>
      <c r="N126" s="180" t="s">
        <v>53</v>
      </c>
      <c r="O126" s="63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146</v>
      </c>
      <c r="AT126" s="183" t="s">
        <v>142</v>
      </c>
      <c r="AU126" s="183" t="s">
        <v>92</v>
      </c>
      <c r="AY126" s="15" t="s">
        <v>139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90</v>
      </c>
      <c r="BK126" s="184">
        <f>ROUND(I126*H126,2)</f>
        <v>0</v>
      </c>
      <c r="BL126" s="15" t="s">
        <v>146</v>
      </c>
      <c r="BM126" s="183" t="s">
        <v>241</v>
      </c>
    </row>
    <row r="127" spans="1:65" s="2" customFormat="1" ht="11.25">
      <c r="A127" s="33"/>
      <c r="B127" s="34"/>
      <c r="C127" s="35"/>
      <c r="D127" s="201" t="s">
        <v>218</v>
      </c>
      <c r="E127" s="35"/>
      <c r="F127" s="202" t="s">
        <v>242</v>
      </c>
      <c r="G127" s="35"/>
      <c r="H127" s="35"/>
      <c r="I127" s="198"/>
      <c r="J127" s="35"/>
      <c r="K127" s="35"/>
      <c r="L127" s="38"/>
      <c r="M127" s="199"/>
      <c r="N127" s="200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5" t="s">
        <v>218</v>
      </c>
      <c r="AU127" s="15" t="s">
        <v>92</v>
      </c>
    </row>
    <row r="128" spans="1:65" s="13" customFormat="1" ht="11.25">
      <c r="B128" s="185"/>
      <c r="C128" s="186"/>
      <c r="D128" s="187" t="s">
        <v>155</v>
      </c>
      <c r="E128" s="188" t="s">
        <v>44</v>
      </c>
      <c r="F128" s="189" t="s">
        <v>243</v>
      </c>
      <c r="G128" s="186"/>
      <c r="H128" s="190">
        <v>3</v>
      </c>
      <c r="I128" s="191"/>
      <c r="J128" s="186"/>
      <c r="K128" s="186"/>
      <c r="L128" s="192"/>
      <c r="M128" s="193"/>
      <c r="N128" s="194"/>
      <c r="O128" s="194"/>
      <c r="P128" s="194"/>
      <c r="Q128" s="194"/>
      <c r="R128" s="194"/>
      <c r="S128" s="194"/>
      <c r="T128" s="195"/>
      <c r="AT128" s="196" t="s">
        <v>155</v>
      </c>
      <c r="AU128" s="196" t="s">
        <v>92</v>
      </c>
      <c r="AV128" s="13" t="s">
        <v>92</v>
      </c>
      <c r="AW128" s="13" t="s">
        <v>42</v>
      </c>
      <c r="AX128" s="13" t="s">
        <v>82</v>
      </c>
      <c r="AY128" s="196" t="s">
        <v>139</v>
      </c>
    </row>
    <row r="129" spans="1:65" s="2" customFormat="1" ht="24.2" customHeight="1">
      <c r="A129" s="33"/>
      <c r="B129" s="34"/>
      <c r="C129" s="172" t="s">
        <v>244</v>
      </c>
      <c r="D129" s="172" t="s">
        <v>142</v>
      </c>
      <c r="E129" s="173" t="s">
        <v>245</v>
      </c>
      <c r="F129" s="174" t="s">
        <v>246</v>
      </c>
      <c r="G129" s="175" t="s">
        <v>145</v>
      </c>
      <c r="H129" s="176">
        <v>360</v>
      </c>
      <c r="I129" s="177"/>
      <c r="J129" s="178">
        <f>ROUND(I129*H129,2)</f>
        <v>0</v>
      </c>
      <c r="K129" s="174" t="s">
        <v>216</v>
      </c>
      <c r="L129" s="38"/>
      <c r="M129" s="179" t="s">
        <v>44</v>
      </c>
      <c r="N129" s="180" t="s">
        <v>53</v>
      </c>
      <c r="O129" s="63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146</v>
      </c>
      <c r="AT129" s="183" t="s">
        <v>142</v>
      </c>
      <c r="AU129" s="183" t="s">
        <v>92</v>
      </c>
      <c r="AY129" s="15" t="s">
        <v>139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5" t="s">
        <v>90</v>
      </c>
      <c r="BK129" s="184">
        <f>ROUND(I129*H129,2)</f>
        <v>0</v>
      </c>
      <c r="BL129" s="15" t="s">
        <v>146</v>
      </c>
      <c r="BM129" s="183" t="s">
        <v>247</v>
      </c>
    </row>
    <row r="130" spans="1:65" s="2" customFormat="1" ht="11.25">
      <c r="A130" s="33"/>
      <c r="B130" s="34"/>
      <c r="C130" s="35"/>
      <c r="D130" s="201" t="s">
        <v>218</v>
      </c>
      <c r="E130" s="35"/>
      <c r="F130" s="202" t="s">
        <v>248</v>
      </c>
      <c r="G130" s="35"/>
      <c r="H130" s="35"/>
      <c r="I130" s="198"/>
      <c r="J130" s="35"/>
      <c r="K130" s="35"/>
      <c r="L130" s="38"/>
      <c r="M130" s="199"/>
      <c r="N130" s="200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5" t="s">
        <v>218</v>
      </c>
      <c r="AU130" s="15" t="s">
        <v>92</v>
      </c>
    </row>
    <row r="131" spans="1:65" s="13" customFormat="1" ht="11.25">
      <c r="B131" s="185"/>
      <c r="C131" s="186"/>
      <c r="D131" s="187" t="s">
        <v>155</v>
      </c>
      <c r="E131" s="188" t="s">
        <v>44</v>
      </c>
      <c r="F131" s="189" t="s">
        <v>237</v>
      </c>
      <c r="G131" s="186"/>
      <c r="H131" s="190">
        <v>360</v>
      </c>
      <c r="I131" s="191"/>
      <c r="J131" s="186"/>
      <c r="K131" s="186"/>
      <c r="L131" s="192"/>
      <c r="M131" s="193"/>
      <c r="N131" s="194"/>
      <c r="O131" s="194"/>
      <c r="P131" s="194"/>
      <c r="Q131" s="194"/>
      <c r="R131" s="194"/>
      <c r="S131" s="194"/>
      <c r="T131" s="195"/>
      <c r="AT131" s="196" t="s">
        <v>155</v>
      </c>
      <c r="AU131" s="196" t="s">
        <v>92</v>
      </c>
      <c r="AV131" s="13" t="s">
        <v>92</v>
      </c>
      <c r="AW131" s="13" t="s">
        <v>42</v>
      </c>
      <c r="AX131" s="13" t="s">
        <v>82</v>
      </c>
      <c r="AY131" s="196" t="s">
        <v>139</v>
      </c>
    </row>
    <row r="132" spans="1:65" s="12" customFormat="1" ht="22.9" customHeight="1">
      <c r="B132" s="156"/>
      <c r="C132" s="157"/>
      <c r="D132" s="158" t="s">
        <v>81</v>
      </c>
      <c r="E132" s="170" t="s">
        <v>249</v>
      </c>
      <c r="F132" s="170" t="s">
        <v>250</v>
      </c>
      <c r="G132" s="157"/>
      <c r="H132" s="157"/>
      <c r="I132" s="160"/>
      <c r="J132" s="171">
        <f>BK132</f>
        <v>0</v>
      </c>
      <c r="K132" s="157"/>
      <c r="L132" s="162"/>
      <c r="M132" s="163"/>
      <c r="N132" s="164"/>
      <c r="O132" s="164"/>
      <c r="P132" s="165">
        <f>P133</f>
        <v>0</v>
      </c>
      <c r="Q132" s="164"/>
      <c r="R132" s="165">
        <f>R133</f>
        <v>0</v>
      </c>
      <c r="S132" s="164"/>
      <c r="T132" s="166">
        <f>T133</f>
        <v>0</v>
      </c>
      <c r="AR132" s="167" t="s">
        <v>138</v>
      </c>
      <c r="AT132" s="168" t="s">
        <v>81</v>
      </c>
      <c r="AU132" s="168" t="s">
        <v>90</v>
      </c>
      <c r="AY132" s="167" t="s">
        <v>139</v>
      </c>
      <c r="BK132" s="169">
        <f>BK133</f>
        <v>0</v>
      </c>
    </row>
    <row r="133" spans="1:65" s="2" customFormat="1" ht="16.5" customHeight="1">
      <c r="A133" s="33"/>
      <c r="B133" s="34"/>
      <c r="C133" s="172" t="s">
        <v>7</v>
      </c>
      <c r="D133" s="172" t="s">
        <v>142</v>
      </c>
      <c r="E133" s="173" t="s">
        <v>251</v>
      </c>
      <c r="F133" s="174" t="s">
        <v>252</v>
      </c>
      <c r="G133" s="175" t="s">
        <v>145</v>
      </c>
      <c r="H133" s="176">
        <v>1</v>
      </c>
      <c r="I133" s="177"/>
      <c r="J133" s="178">
        <f>ROUND(I133*H133,2)</f>
        <v>0</v>
      </c>
      <c r="K133" s="174" t="s">
        <v>44</v>
      </c>
      <c r="L133" s="38"/>
      <c r="M133" s="203" t="s">
        <v>44</v>
      </c>
      <c r="N133" s="204" t="s">
        <v>53</v>
      </c>
      <c r="O133" s="205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146</v>
      </c>
      <c r="AT133" s="183" t="s">
        <v>142</v>
      </c>
      <c r="AU133" s="183" t="s">
        <v>92</v>
      </c>
      <c r="AY133" s="15" t="s">
        <v>139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90</v>
      </c>
      <c r="BK133" s="184">
        <f>ROUND(I133*H133,2)</f>
        <v>0</v>
      </c>
      <c r="BL133" s="15" t="s">
        <v>146</v>
      </c>
      <c r="BM133" s="183" t="s">
        <v>253</v>
      </c>
    </row>
    <row r="134" spans="1:65" s="2" customFormat="1" ht="6.95" customHeight="1">
      <c r="A134" s="33"/>
      <c r="B134" s="46"/>
      <c r="C134" s="47"/>
      <c r="D134" s="47"/>
      <c r="E134" s="47"/>
      <c r="F134" s="47"/>
      <c r="G134" s="47"/>
      <c r="H134" s="47"/>
      <c r="I134" s="47"/>
      <c r="J134" s="47"/>
      <c r="K134" s="47"/>
      <c r="L134" s="38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algorithmName="SHA-512" hashValue="w6a5gqDDQsJhcrCgTQsoAEKK/WtEfxf/7KKkOq1+rk0x2y++yV/aeISMaXGDOmjr6E+m0Mz9KksZvVhXgJt0tA==" saltValue="tDgXR29i/ZCVluncJN4W5F/hP9sFEL9+9CLs+kuAyv88DCZG0ZwKrXyo8VtFsZlKWQ0UPNH5dzd26hXpLkI55g==" spinCount="100000" sheet="1" objects="1" scenarios="1" formatColumns="0" formatRows="0" autoFilter="0"/>
  <autoFilter ref="C85:K133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115" r:id="rId1"/>
    <hyperlink ref="F118" r:id="rId2"/>
    <hyperlink ref="F121" r:id="rId3"/>
    <hyperlink ref="F124" r:id="rId4"/>
    <hyperlink ref="F127" r:id="rId5"/>
    <hyperlink ref="F130" r:id="rId6"/>
  </hyperlinks>
  <pageMargins left="0.39374999999999999" right="0.39374999999999999" top="0.39374999999999999" bottom="0.39374999999999999" header="0" footer="0"/>
  <pageSetup paperSize="9" scale="84" fitToHeight="100" orientation="landscape" blackAndWhite="1" r:id="rId7"/>
  <headerFooter>
    <oddFooter>&amp;CStrana &amp;P z &amp;N</oddFooter>
  </headerFooter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5" t="s">
        <v>96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8"/>
      <c r="AT3" s="15" t="s">
        <v>92</v>
      </c>
    </row>
    <row r="4" spans="1:46" s="1" customFormat="1" ht="24.95" hidden="1" customHeight="1">
      <c r="B4" s="18"/>
      <c r="D4" s="102" t="s">
        <v>109</v>
      </c>
      <c r="L4" s="18"/>
      <c r="M4" s="103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4" t="s">
        <v>16</v>
      </c>
      <c r="L6" s="18"/>
    </row>
    <row r="7" spans="1:46" s="1" customFormat="1" ht="16.5" hidden="1" customHeight="1">
      <c r="B7" s="18"/>
      <c r="E7" s="266" t="str">
        <f>'Rekapitulace stavby'!K6</f>
        <v>PD Polní cesty RCV17, RCV18 a RCV21, Cehnice - 2021/02</v>
      </c>
      <c r="F7" s="267"/>
      <c r="G7" s="267"/>
      <c r="H7" s="267"/>
      <c r="L7" s="18"/>
    </row>
    <row r="8" spans="1:46" s="2" customFormat="1" ht="12" hidden="1" customHeight="1">
      <c r="A8" s="33"/>
      <c r="B8" s="38"/>
      <c r="C8" s="33"/>
      <c r="D8" s="104" t="s">
        <v>110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68" t="s">
        <v>254</v>
      </c>
      <c r="F9" s="269"/>
      <c r="G9" s="269"/>
      <c r="H9" s="269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4" t="s">
        <v>18</v>
      </c>
      <c r="E11" s="33"/>
      <c r="F11" s="106" t="s">
        <v>97</v>
      </c>
      <c r="G11" s="33"/>
      <c r="H11" s="33"/>
      <c r="I11" s="104" t="s">
        <v>20</v>
      </c>
      <c r="J11" s="106" t="s">
        <v>255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4" t="s">
        <v>22</v>
      </c>
      <c r="E12" s="33"/>
      <c r="F12" s="106" t="s">
        <v>23</v>
      </c>
      <c r="G12" s="33"/>
      <c r="H12" s="33"/>
      <c r="I12" s="104" t="s">
        <v>24</v>
      </c>
      <c r="J12" s="107" t="str">
        <f>'Rekapitulace stavby'!AN8</f>
        <v>14. 1. 2021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21.75" hidden="1" customHeight="1">
      <c r="A13" s="33"/>
      <c r="B13" s="38"/>
      <c r="C13" s="33"/>
      <c r="D13" s="208" t="s">
        <v>26</v>
      </c>
      <c r="E13" s="33"/>
      <c r="F13" s="209" t="s">
        <v>27</v>
      </c>
      <c r="G13" s="33"/>
      <c r="H13" s="33"/>
      <c r="I13" s="208" t="s">
        <v>28</v>
      </c>
      <c r="J13" s="209" t="s">
        <v>29</v>
      </c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4" t="s">
        <v>30</v>
      </c>
      <c r="E14" s="33"/>
      <c r="F14" s="33"/>
      <c r="G14" s="33"/>
      <c r="H14" s="33"/>
      <c r="I14" s="104" t="s">
        <v>31</v>
      </c>
      <c r="J14" s="106" t="s">
        <v>32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6" t="s">
        <v>33</v>
      </c>
      <c r="F15" s="33"/>
      <c r="G15" s="33"/>
      <c r="H15" s="33"/>
      <c r="I15" s="104" t="s">
        <v>34</v>
      </c>
      <c r="J15" s="106" t="s">
        <v>35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4" t="s">
        <v>36</v>
      </c>
      <c r="E17" s="33"/>
      <c r="F17" s="33"/>
      <c r="G17" s="33"/>
      <c r="H17" s="33"/>
      <c r="I17" s="104" t="s">
        <v>31</v>
      </c>
      <c r="J17" s="28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70" t="str">
        <f>'Rekapitulace stavby'!E14</f>
        <v>Vyplň údaj</v>
      </c>
      <c r="F18" s="271"/>
      <c r="G18" s="271"/>
      <c r="H18" s="271"/>
      <c r="I18" s="104" t="s">
        <v>34</v>
      </c>
      <c r="J18" s="28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4" t="s">
        <v>38</v>
      </c>
      <c r="E20" s="33"/>
      <c r="F20" s="33"/>
      <c r="G20" s="33"/>
      <c r="H20" s="33"/>
      <c r="I20" s="104" t="s">
        <v>31</v>
      </c>
      <c r="J20" s="106" t="s">
        <v>39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6" t="s">
        <v>40</v>
      </c>
      <c r="F21" s="33"/>
      <c r="G21" s="33"/>
      <c r="H21" s="33"/>
      <c r="I21" s="104" t="s">
        <v>34</v>
      </c>
      <c r="J21" s="106" t="s">
        <v>41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4" t="s">
        <v>43</v>
      </c>
      <c r="E23" s="33"/>
      <c r="F23" s="33"/>
      <c r="G23" s="33"/>
      <c r="H23" s="33"/>
      <c r="I23" s="104" t="s">
        <v>31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34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4" t="s">
        <v>46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8"/>
      <c r="B27" s="109"/>
      <c r="C27" s="108"/>
      <c r="D27" s="108"/>
      <c r="E27" s="272" t="s">
        <v>44</v>
      </c>
      <c r="F27" s="272"/>
      <c r="G27" s="272"/>
      <c r="H27" s="272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2" t="s">
        <v>48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4" t="s">
        <v>50</v>
      </c>
      <c r="G32" s="33"/>
      <c r="H32" s="33"/>
      <c r="I32" s="114" t="s">
        <v>49</v>
      </c>
      <c r="J32" s="114" t="s">
        <v>51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5" t="s">
        <v>52</v>
      </c>
      <c r="E33" s="104" t="s">
        <v>53</v>
      </c>
      <c r="F33" s="116">
        <f>ROUND((SUM(BE86:BE201)),  2)</f>
        <v>0</v>
      </c>
      <c r="G33" s="33"/>
      <c r="H33" s="33"/>
      <c r="I33" s="117">
        <v>0.21</v>
      </c>
      <c r="J33" s="116">
        <f>ROUND(((SUM(BE86:BE201))*I33),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4" t="s">
        <v>54</v>
      </c>
      <c r="F34" s="116">
        <f>ROUND((SUM(BF86:BF201)),  2)</f>
        <v>0</v>
      </c>
      <c r="G34" s="33"/>
      <c r="H34" s="33"/>
      <c r="I34" s="117">
        <v>0.15</v>
      </c>
      <c r="J34" s="116">
        <f>ROUND(((SUM(BF86:BF201))*I34),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55</v>
      </c>
      <c r="F35" s="116">
        <f>ROUND((SUM(BG86:BG201)),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56</v>
      </c>
      <c r="F36" s="116">
        <f>ROUND((SUM(BH86:BH201)),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57</v>
      </c>
      <c r="F37" s="116">
        <f>ROUND((SUM(BI86:BI201)),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8"/>
      <c r="D39" s="119" t="s">
        <v>58</v>
      </c>
      <c r="E39" s="120"/>
      <c r="F39" s="120"/>
      <c r="G39" s="121" t="s">
        <v>59</v>
      </c>
      <c r="H39" s="122" t="s">
        <v>60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hidden="1" customHeight="1">
      <c r="A45" s="33"/>
      <c r="B45" s="34"/>
      <c r="C45" s="21" t="s">
        <v>112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73" t="str">
        <f>E7</f>
        <v>PD Polní cesty RCV17, RCV18 a RCV21, Cehnice - 2021/02</v>
      </c>
      <c r="F48" s="274"/>
      <c r="G48" s="274"/>
      <c r="H48" s="27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110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26" t="str">
        <f>E9</f>
        <v>SO103 - RCV17 V ZASTAVITELNÉM ÚZEMÍ</v>
      </c>
      <c r="F50" s="275"/>
      <c r="G50" s="275"/>
      <c r="H50" s="275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7" t="s">
        <v>22</v>
      </c>
      <c r="D52" s="35"/>
      <c r="E52" s="35"/>
      <c r="F52" s="25" t="str">
        <f>F12</f>
        <v>Cehnice</v>
      </c>
      <c r="G52" s="35"/>
      <c r="H52" s="35"/>
      <c r="I52" s="27" t="s">
        <v>24</v>
      </c>
      <c r="J52" s="58" t="str">
        <f>IF(J12="","",J12)</f>
        <v>14. 1. 2021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hidden="1" customHeight="1">
      <c r="A54" s="33"/>
      <c r="B54" s="34"/>
      <c r="C54" s="27" t="s">
        <v>30</v>
      </c>
      <c r="D54" s="35"/>
      <c r="E54" s="35"/>
      <c r="F54" s="25" t="str">
        <f>E15</f>
        <v>Česká republika - Státní pozemkový úřad</v>
      </c>
      <c r="G54" s="35"/>
      <c r="H54" s="35"/>
      <c r="I54" s="27" t="s">
        <v>38</v>
      </c>
      <c r="J54" s="31" t="str">
        <f>E21</f>
        <v>ATELIÉR DoPI,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hidden="1" customHeight="1">
      <c r="A55" s="33"/>
      <c r="B55" s="34"/>
      <c r="C55" s="27" t="s">
        <v>36</v>
      </c>
      <c r="D55" s="35"/>
      <c r="E55" s="35"/>
      <c r="F55" s="25" t="str">
        <f>IF(E18="","",E18)</f>
        <v>Vyplň údaj</v>
      </c>
      <c r="G55" s="35"/>
      <c r="H55" s="35"/>
      <c r="I55" s="27" t="s">
        <v>43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29" t="s">
        <v>113</v>
      </c>
      <c r="D57" s="130"/>
      <c r="E57" s="130"/>
      <c r="F57" s="130"/>
      <c r="G57" s="130"/>
      <c r="H57" s="130"/>
      <c r="I57" s="130"/>
      <c r="J57" s="131" t="s">
        <v>114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hidden="1" customHeight="1">
      <c r="A59" s="33"/>
      <c r="B59" s="34"/>
      <c r="C59" s="132" t="s">
        <v>80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5" t="s">
        <v>115</v>
      </c>
    </row>
    <row r="60" spans="1:47" s="9" customFormat="1" ht="24.95" hidden="1" customHeight="1">
      <c r="B60" s="133"/>
      <c r="C60" s="134"/>
      <c r="D60" s="135" t="s">
        <v>256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hidden="1" customHeight="1">
      <c r="B61" s="139"/>
      <c r="C61" s="140"/>
      <c r="D61" s="141" t="s">
        <v>257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4.85" hidden="1" customHeight="1">
      <c r="B62" s="139"/>
      <c r="C62" s="140"/>
      <c r="D62" s="141" t="s">
        <v>258</v>
      </c>
      <c r="E62" s="142"/>
      <c r="F62" s="142"/>
      <c r="G62" s="142"/>
      <c r="H62" s="142"/>
      <c r="I62" s="142"/>
      <c r="J62" s="143">
        <f>J125</f>
        <v>0</v>
      </c>
      <c r="K62" s="140"/>
      <c r="L62" s="144"/>
    </row>
    <row r="63" spans="1:47" s="10" customFormat="1" ht="14.85" hidden="1" customHeight="1">
      <c r="B63" s="139"/>
      <c r="C63" s="140"/>
      <c r="D63" s="141" t="s">
        <v>259</v>
      </c>
      <c r="E63" s="142"/>
      <c r="F63" s="142"/>
      <c r="G63" s="142"/>
      <c r="H63" s="142"/>
      <c r="I63" s="142"/>
      <c r="J63" s="143">
        <f>J133</f>
        <v>0</v>
      </c>
      <c r="K63" s="140"/>
      <c r="L63" s="144"/>
    </row>
    <row r="64" spans="1:47" s="10" customFormat="1" ht="19.899999999999999" hidden="1" customHeight="1">
      <c r="B64" s="139"/>
      <c r="C64" s="140"/>
      <c r="D64" s="141" t="s">
        <v>260</v>
      </c>
      <c r="E64" s="142"/>
      <c r="F64" s="142"/>
      <c r="G64" s="142"/>
      <c r="H64" s="142"/>
      <c r="I64" s="142"/>
      <c r="J64" s="143">
        <f>J155</f>
        <v>0</v>
      </c>
      <c r="K64" s="140"/>
      <c r="L64" s="144"/>
    </row>
    <row r="65" spans="1:31" s="10" customFormat="1" ht="19.899999999999999" hidden="1" customHeight="1">
      <c r="B65" s="139"/>
      <c r="C65" s="140"/>
      <c r="D65" s="141" t="s">
        <v>261</v>
      </c>
      <c r="E65" s="142"/>
      <c r="F65" s="142"/>
      <c r="G65" s="142"/>
      <c r="H65" s="142"/>
      <c r="I65" s="142"/>
      <c r="J65" s="143">
        <f>J191</f>
        <v>0</v>
      </c>
      <c r="K65" s="140"/>
      <c r="L65" s="144"/>
    </row>
    <row r="66" spans="1:31" s="10" customFormat="1" ht="19.899999999999999" hidden="1" customHeight="1">
      <c r="B66" s="139"/>
      <c r="C66" s="140"/>
      <c r="D66" s="141" t="s">
        <v>262</v>
      </c>
      <c r="E66" s="142"/>
      <c r="F66" s="142"/>
      <c r="G66" s="142"/>
      <c r="H66" s="142"/>
      <c r="I66" s="142"/>
      <c r="J66" s="143">
        <f>J198</f>
        <v>0</v>
      </c>
      <c r="K66" s="140"/>
      <c r="L66" s="144"/>
    </row>
    <row r="67" spans="1:31" s="2" customFormat="1" ht="21.75" hidden="1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hidden="1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ht="11.25" hidden="1"/>
    <row r="70" spans="1:31" ht="11.25" hidden="1"/>
    <row r="71" spans="1:31" ht="11.25" hidden="1"/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1" t="s">
        <v>123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7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273" t="str">
        <f>E7</f>
        <v>PD Polní cesty RCV17, RCV18 a RCV21, Cehnice - 2021/02</v>
      </c>
      <c r="F76" s="274"/>
      <c r="G76" s="274"/>
      <c r="H76" s="274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7" t="s">
        <v>110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226" t="str">
        <f>E9</f>
        <v>SO103 - RCV17 V ZASTAVITELNÉM ÚZEMÍ</v>
      </c>
      <c r="F78" s="275"/>
      <c r="G78" s="275"/>
      <c r="H78" s="27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7" t="s">
        <v>22</v>
      </c>
      <c r="D80" s="35"/>
      <c r="E80" s="35"/>
      <c r="F80" s="25" t="str">
        <f>F12</f>
        <v>Cehnice</v>
      </c>
      <c r="G80" s="35"/>
      <c r="H80" s="35"/>
      <c r="I80" s="27" t="s">
        <v>24</v>
      </c>
      <c r="J80" s="58" t="str">
        <f>IF(J12="","",J12)</f>
        <v>14. 1. 2021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7" t="s">
        <v>30</v>
      </c>
      <c r="D82" s="35"/>
      <c r="E82" s="35"/>
      <c r="F82" s="25" t="str">
        <f>E15</f>
        <v>Česká republika - Státní pozemkový úřad</v>
      </c>
      <c r="G82" s="35"/>
      <c r="H82" s="35"/>
      <c r="I82" s="27" t="s">
        <v>38</v>
      </c>
      <c r="J82" s="31" t="str">
        <f>E21</f>
        <v>ATELIÉR DoPI, s.r.o.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7" t="s">
        <v>36</v>
      </c>
      <c r="D83" s="35"/>
      <c r="E83" s="35"/>
      <c r="F83" s="25" t="str">
        <f>IF(E18="","",E18)</f>
        <v>Vyplň údaj</v>
      </c>
      <c r="G83" s="35"/>
      <c r="H83" s="35"/>
      <c r="I83" s="27" t="s">
        <v>43</v>
      </c>
      <c r="J83" s="31" t="str">
        <f>E24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124</v>
      </c>
      <c r="D85" s="148" t="s">
        <v>67</v>
      </c>
      <c r="E85" s="148" t="s">
        <v>63</v>
      </c>
      <c r="F85" s="148" t="s">
        <v>64</v>
      </c>
      <c r="G85" s="148" t="s">
        <v>125</v>
      </c>
      <c r="H85" s="148" t="s">
        <v>126</v>
      </c>
      <c r="I85" s="148" t="s">
        <v>127</v>
      </c>
      <c r="J85" s="148" t="s">
        <v>114</v>
      </c>
      <c r="K85" s="149" t="s">
        <v>128</v>
      </c>
      <c r="L85" s="150"/>
      <c r="M85" s="67" t="s">
        <v>44</v>
      </c>
      <c r="N85" s="68" t="s">
        <v>52</v>
      </c>
      <c r="O85" s="68" t="s">
        <v>129</v>
      </c>
      <c r="P85" s="68" t="s">
        <v>130</v>
      </c>
      <c r="Q85" s="68" t="s">
        <v>131</v>
      </c>
      <c r="R85" s="68" t="s">
        <v>132</v>
      </c>
      <c r="S85" s="68" t="s">
        <v>133</v>
      </c>
      <c r="T85" s="69" t="s">
        <v>134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135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434.74316719999996</v>
      </c>
      <c r="S86" s="71"/>
      <c r="T86" s="154">
        <f>T87</f>
        <v>58.984000000000002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5" t="s">
        <v>81</v>
      </c>
      <c r="AU86" s="15" t="s">
        <v>115</v>
      </c>
      <c r="BK86" s="155">
        <f>BK87</f>
        <v>0</v>
      </c>
    </row>
    <row r="87" spans="1:65" s="12" customFormat="1" ht="25.9" customHeight="1">
      <c r="B87" s="156"/>
      <c r="C87" s="157"/>
      <c r="D87" s="158" t="s">
        <v>81</v>
      </c>
      <c r="E87" s="159" t="s">
        <v>263</v>
      </c>
      <c r="F87" s="159" t="s">
        <v>264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P88+P155+P191+P198</f>
        <v>0</v>
      </c>
      <c r="Q87" s="164"/>
      <c r="R87" s="165">
        <f>R88+R155+R191+R198</f>
        <v>434.74316719999996</v>
      </c>
      <c r="S87" s="164"/>
      <c r="T87" s="166">
        <f>T88+T155+T191+T198</f>
        <v>58.984000000000002</v>
      </c>
      <c r="AR87" s="167" t="s">
        <v>90</v>
      </c>
      <c r="AT87" s="168" t="s">
        <v>81</v>
      </c>
      <c r="AU87" s="168" t="s">
        <v>82</v>
      </c>
      <c r="AY87" s="167" t="s">
        <v>139</v>
      </c>
      <c r="BK87" s="169">
        <f>BK88+BK155+BK191+BK198</f>
        <v>0</v>
      </c>
    </row>
    <row r="88" spans="1:65" s="12" customFormat="1" ht="22.9" customHeight="1">
      <c r="B88" s="156"/>
      <c r="C88" s="157"/>
      <c r="D88" s="158" t="s">
        <v>81</v>
      </c>
      <c r="E88" s="170" t="s">
        <v>90</v>
      </c>
      <c r="F88" s="170" t="s">
        <v>265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P89+SUM(P90:P125)+P133</f>
        <v>0</v>
      </c>
      <c r="Q88" s="164"/>
      <c r="R88" s="165">
        <f>R89+SUM(R90:R125)+R133</f>
        <v>90.021865000000005</v>
      </c>
      <c r="S88" s="164"/>
      <c r="T88" s="166">
        <f>T89+SUM(T90:T125)+T133</f>
        <v>58.984000000000002</v>
      </c>
      <c r="AR88" s="167" t="s">
        <v>90</v>
      </c>
      <c r="AT88" s="168" t="s">
        <v>81</v>
      </c>
      <c r="AU88" s="168" t="s">
        <v>90</v>
      </c>
      <c r="AY88" s="167" t="s">
        <v>139</v>
      </c>
      <c r="BK88" s="169">
        <f>BK89+SUM(BK90:BK125)+BK133</f>
        <v>0</v>
      </c>
    </row>
    <row r="89" spans="1:65" s="2" customFormat="1" ht="21.75" customHeight="1">
      <c r="A89" s="33"/>
      <c r="B89" s="34"/>
      <c r="C89" s="172" t="s">
        <v>90</v>
      </c>
      <c r="D89" s="172" t="s">
        <v>142</v>
      </c>
      <c r="E89" s="173" t="s">
        <v>266</v>
      </c>
      <c r="F89" s="174" t="s">
        <v>267</v>
      </c>
      <c r="G89" s="175" t="s">
        <v>268</v>
      </c>
      <c r="H89" s="176">
        <v>21</v>
      </c>
      <c r="I89" s="177"/>
      <c r="J89" s="178">
        <f>ROUND(I89*H89,2)</f>
        <v>0</v>
      </c>
      <c r="K89" s="174" t="s">
        <v>216</v>
      </c>
      <c r="L89" s="38"/>
      <c r="M89" s="179" t="s">
        <v>44</v>
      </c>
      <c r="N89" s="180" t="s">
        <v>53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1</v>
      </c>
      <c r="T89" s="182">
        <f>S89*H89</f>
        <v>21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157</v>
      </c>
      <c r="AT89" s="183" t="s">
        <v>142</v>
      </c>
      <c r="AU89" s="183" t="s">
        <v>92</v>
      </c>
      <c r="AY89" s="15" t="s">
        <v>139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90</v>
      </c>
      <c r="BK89" s="184">
        <f>ROUND(I89*H89,2)</f>
        <v>0</v>
      </c>
      <c r="BL89" s="15" t="s">
        <v>157</v>
      </c>
      <c r="BM89" s="183" t="s">
        <v>269</v>
      </c>
    </row>
    <row r="90" spans="1:65" s="2" customFormat="1" ht="11.25">
      <c r="A90" s="33"/>
      <c r="B90" s="34"/>
      <c r="C90" s="35"/>
      <c r="D90" s="201" t="s">
        <v>218</v>
      </c>
      <c r="E90" s="35"/>
      <c r="F90" s="202" t="s">
        <v>270</v>
      </c>
      <c r="G90" s="35"/>
      <c r="H90" s="35"/>
      <c r="I90" s="198"/>
      <c r="J90" s="35"/>
      <c r="K90" s="35"/>
      <c r="L90" s="38"/>
      <c r="M90" s="199"/>
      <c r="N90" s="200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5" t="s">
        <v>218</v>
      </c>
      <c r="AU90" s="15" t="s">
        <v>92</v>
      </c>
    </row>
    <row r="91" spans="1:65" s="13" customFormat="1" ht="11.25">
      <c r="B91" s="185"/>
      <c r="C91" s="186"/>
      <c r="D91" s="187" t="s">
        <v>155</v>
      </c>
      <c r="E91" s="188" t="s">
        <v>44</v>
      </c>
      <c r="F91" s="189" t="s">
        <v>271</v>
      </c>
      <c r="G91" s="186"/>
      <c r="H91" s="190">
        <v>21</v>
      </c>
      <c r="I91" s="191"/>
      <c r="J91" s="186"/>
      <c r="K91" s="186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155</v>
      </c>
      <c r="AU91" s="196" t="s">
        <v>92</v>
      </c>
      <c r="AV91" s="13" t="s">
        <v>92</v>
      </c>
      <c r="AW91" s="13" t="s">
        <v>42</v>
      </c>
      <c r="AX91" s="13" t="s">
        <v>82</v>
      </c>
      <c r="AY91" s="196" t="s">
        <v>139</v>
      </c>
    </row>
    <row r="92" spans="1:65" s="2" customFormat="1" ht="24.2" customHeight="1">
      <c r="A92" s="33"/>
      <c r="B92" s="34"/>
      <c r="C92" s="172" t="s">
        <v>92</v>
      </c>
      <c r="D92" s="172" t="s">
        <v>142</v>
      </c>
      <c r="E92" s="173" t="s">
        <v>272</v>
      </c>
      <c r="F92" s="174" t="s">
        <v>273</v>
      </c>
      <c r="G92" s="175" t="s">
        <v>268</v>
      </c>
      <c r="H92" s="176">
        <v>37.984000000000002</v>
      </c>
      <c r="I92" s="177"/>
      <c r="J92" s="178">
        <f>ROUND(I92*H92,2)</f>
        <v>0</v>
      </c>
      <c r="K92" s="174" t="s">
        <v>216</v>
      </c>
      <c r="L92" s="38"/>
      <c r="M92" s="179" t="s">
        <v>44</v>
      </c>
      <c r="N92" s="180" t="s">
        <v>53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1</v>
      </c>
      <c r="T92" s="182">
        <f>S92*H92</f>
        <v>37.984000000000002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157</v>
      </c>
      <c r="AT92" s="183" t="s">
        <v>142</v>
      </c>
      <c r="AU92" s="183" t="s">
        <v>92</v>
      </c>
      <c r="AY92" s="15" t="s">
        <v>139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5" t="s">
        <v>90</v>
      </c>
      <c r="BK92" s="184">
        <f>ROUND(I92*H92,2)</f>
        <v>0</v>
      </c>
      <c r="BL92" s="15" t="s">
        <v>157</v>
      </c>
      <c r="BM92" s="183" t="s">
        <v>274</v>
      </c>
    </row>
    <row r="93" spans="1:65" s="2" customFormat="1" ht="11.25">
      <c r="A93" s="33"/>
      <c r="B93" s="34"/>
      <c r="C93" s="35"/>
      <c r="D93" s="201" t="s">
        <v>218</v>
      </c>
      <c r="E93" s="35"/>
      <c r="F93" s="202" t="s">
        <v>275</v>
      </c>
      <c r="G93" s="35"/>
      <c r="H93" s="35"/>
      <c r="I93" s="198"/>
      <c r="J93" s="35"/>
      <c r="K93" s="35"/>
      <c r="L93" s="38"/>
      <c r="M93" s="199"/>
      <c r="N93" s="200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5" t="s">
        <v>218</v>
      </c>
      <c r="AU93" s="15" t="s">
        <v>92</v>
      </c>
    </row>
    <row r="94" spans="1:65" s="13" customFormat="1" ht="11.25">
      <c r="B94" s="185"/>
      <c r="C94" s="186"/>
      <c r="D94" s="187" t="s">
        <v>155</v>
      </c>
      <c r="E94" s="188" t="s">
        <v>44</v>
      </c>
      <c r="F94" s="189" t="s">
        <v>276</v>
      </c>
      <c r="G94" s="186"/>
      <c r="H94" s="190">
        <v>37.984000000000002</v>
      </c>
      <c r="I94" s="191"/>
      <c r="J94" s="186"/>
      <c r="K94" s="186"/>
      <c r="L94" s="192"/>
      <c r="M94" s="193"/>
      <c r="N94" s="194"/>
      <c r="O94" s="194"/>
      <c r="P94" s="194"/>
      <c r="Q94" s="194"/>
      <c r="R94" s="194"/>
      <c r="S94" s="194"/>
      <c r="T94" s="195"/>
      <c r="AT94" s="196" t="s">
        <v>155</v>
      </c>
      <c r="AU94" s="196" t="s">
        <v>92</v>
      </c>
      <c r="AV94" s="13" t="s">
        <v>92</v>
      </c>
      <c r="AW94" s="13" t="s">
        <v>42</v>
      </c>
      <c r="AX94" s="13" t="s">
        <v>82</v>
      </c>
      <c r="AY94" s="196" t="s">
        <v>139</v>
      </c>
    </row>
    <row r="95" spans="1:65" s="2" customFormat="1" ht="33" customHeight="1">
      <c r="A95" s="33"/>
      <c r="B95" s="34"/>
      <c r="C95" s="172" t="s">
        <v>151</v>
      </c>
      <c r="D95" s="172" t="s">
        <v>142</v>
      </c>
      <c r="E95" s="173" t="s">
        <v>277</v>
      </c>
      <c r="F95" s="174" t="s">
        <v>278</v>
      </c>
      <c r="G95" s="175" t="s">
        <v>268</v>
      </c>
      <c r="H95" s="176">
        <v>54</v>
      </c>
      <c r="I95" s="177"/>
      <c r="J95" s="178">
        <f>ROUND(I95*H95,2)</f>
        <v>0</v>
      </c>
      <c r="K95" s="174" t="s">
        <v>216</v>
      </c>
      <c r="L95" s="38"/>
      <c r="M95" s="179" t="s">
        <v>44</v>
      </c>
      <c r="N95" s="180" t="s">
        <v>53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157</v>
      </c>
      <c r="AT95" s="183" t="s">
        <v>142</v>
      </c>
      <c r="AU95" s="183" t="s">
        <v>92</v>
      </c>
      <c r="AY95" s="15" t="s">
        <v>139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90</v>
      </c>
      <c r="BK95" s="184">
        <f>ROUND(I95*H95,2)</f>
        <v>0</v>
      </c>
      <c r="BL95" s="15" t="s">
        <v>157</v>
      </c>
      <c r="BM95" s="183" t="s">
        <v>279</v>
      </c>
    </row>
    <row r="96" spans="1:65" s="2" customFormat="1" ht="11.25">
      <c r="A96" s="33"/>
      <c r="B96" s="34"/>
      <c r="C96" s="35"/>
      <c r="D96" s="201" t="s">
        <v>218</v>
      </c>
      <c r="E96" s="35"/>
      <c r="F96" s="202" t="s">
        <v>280</v>
      </c>
      <c r="G96" s="35"/>
      <c r="H96" s="35"/>
      <c r="I96" s="198"/>
      <c r="J96" s="35"/>
      <c r="K96" s="35"/>
      <c r="L96" s="38"/>
      <c r="M96" s="199"/>
      <c r="N96" s="200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5" t="s">
        <v>218</v>
      </c>
      <c r="AU96" s="15" t="s">
        <v>92</v>
      </c>
    </row>
    <row r="97" spans="1:65" s="13" customFormat="1" ht="11.25">
      <c r="B97" s="185"/>
      <c r="C97" s="186"/>
      <c r="D97" s="187" t="s">
        <v>155</v>
      </c>
      <c r="E97" s="188" t="s">
        <v>44</v>
      </c>
      <c r="F97" s="189" t="s">
        <v>281</v>
      </c>
      <c r="G97" s="186"/>
      <c r="H97" s="190">
        <v>54</v>
      </c>
      <c r="I97" s="191"/>
      <c r="J97" s="186"/>
      <c r="K97" s="186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155</v>
      </c>
      <c r="AU97" s="196" t="s">
        <v>92</v>
      </c>
      <c r="AV97" s="13" t="s">
        <v>92</v>
      </c>
      <c r="AW97" s="13" t="s">
        <v>42</v>
      </c>
      <c r="AX97" s="13" t="s">
        <v>82</v>
      </c>
      <c r="AY97" s="196" t="s">
        <v>139</v>
      </c>
    </row>
    <row r="98" spans="1:65" s="2" customFormat="1" ht="16.5" customHeight="1">
      <c r="A98" s="33"/>
      <c r="B98" s="34"/>
      <c r="C98" s="210" t="s">
        <v>157</v>
      </c>
      <c r="D98" s="210" t="s">
        <v>282</v>
      </c>
      <c r="E98" s="211" t="s">
        <v>283</v>
      </c>
      <c r="F98" s="212" t="s">
        <v>284</v>
      </c>
      <c r="G98" s="213" t="s">
        <v>285</v>
      </c>
      <c r="H98" s="214">
        <v>90</v>
      </c>
      <c r="I98" s="215"/>
      <c r="J98" s="216">
        <f>ROUND(I98*H98,2)</f>
        <v>0</v>
      </c>
      <c r="K98" s="212" t="s">
        <v>216</v>
      </c>
      <c r="L98" s="217"/>
      <c r="M98" s="218" t="s">
        <v>44</v>
      </c>
      <c r="N98" s="219" t="s">
        <v>53</v>
      </c>
      <c r="O98" s="63"/>
      <c r="P98" s="181">
        <f>O98*H98</f>
        <v>0</v>
      </c>
      <c r="Q98" s="181">
        <v>1</v>
      </c>
      <c r="R98" s="181">
        <f>Q98*H98</f>
        <v>90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178</v>
      </c>
      <c r="AT98" s="183" t="s">
        <v>282</v>
      </c>
      <c r="AU98" s="183" t="s">
        <v>92</v>
      </c>
      <c r="AY98" s="15" t="s">
        <v>139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90</v>
      </c>
      <c r="BK98" s="184">
        <f>ROUND(I98*H98,2)</f>
        <v>0</v>
      </c>
      <c r="BL98" s="15" t="s">
        <v>157</v>
      </c>
      <c r="BM98" s="183" t="s">
        <v>286</v>
      </c>
    </row>
    <row r="99" spans="1:65" s="2" customFormat="1" ht="11.25">
      <c r="A99" s="33"/>
      <c r="B99" s="34"/>
      <c r="C99" s="35"/>
      <c r="D99" s="201" t="s">
        <v>218</v>
      </c>
      <c r="E99" s="35"/>
      <c r="F99" s="202" t="s">
        <v>287</v>
      </c>
      <c r="G99" s="35"/>
      <c r="H99" s="35"/>
      <c r="I99" s="198"/>
      <c r="J99" s="35"/>
      <c r="K99" s="35"/>
      <c r="L99" s="38"/>
      <c r="M99" s="199"/>
      <c r="N99" s="200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5" t="s">
        <v>218</v>
      </c>
      <c r="AU99" s="15" t="s">
        <v>92</v>
      </c>
    </row>
    <row r="100" spans="1:65" s="13" customFormat="1" ht="11.25">
      <c r="B100" s="185"/>
      <c r="C100" s="186"/>
      <c r="D100" s="187" t="s">
        <v>155</v>
      </c>
      <c r="E100" s="188" t="s">
        <v>44</v>
      </c>
      <c r="F100" s="189" t="s">
        <v>288</v>
      </c>
      <c r="G100" s="186"/>
      <c r="H100" s="190">
        <v>90</v>
      </c>
      <c r="I100" s="191"/>
      <c r="J100" s="186"/>
      <c r="K100" s="186"/>
      <c r="L100" s="192"/>
      <c r="M100" s="193"/>
      <c r="N100" s="194"/>
      <c r="O100" s="194"/>
      <c r="P100" s="194"/>
      <c r="Q100" s="194"/>
      <c r="R100" s="194"/>
      <c r="S100" s="194"/>
      <c r="T100" s="195"/>
      <c r="AT100" s="196" t="s">
        <v>155</v>
      </c>
      <c r="AU100" s="196" t="s">
        <v>92</v>
      </c>
      <c r="AV100" s="13" t="s">
        <v>92</v>
      </c>
      <c r="AW100" s="13" t="s">
        <v>42</v>
      </c>
      <c r="AX100" s="13" t="s">
        <v>82</v>
      </c>
      <c r="AY100" s="196" t="s">
        <v>139</v>
      </c>
    </row>
    <row r="101" spans="1:65" s="2" customFormat="1" ht="21.75" customHeight="1">
      <c r="A101" s="33"/>
      <c r="B101" s="34"/>
      <c r="C101" s="172" t="s">
        <v>138</v>
      </c>
      <c r="D101" s="172" t="s">
        <v>142</v>
      </c>
      <c r="E101" s="173" t="s">
        <v>289</v>
      </c>
      <c r="F101" s="174" t="s">
        <v>290</v>
      </c>
      <c r="G101" s="175" t="s">
        <v>268</v>
      </c>
      <c r="H101" s="176">
        <v>4</v>
      </c>
      <c r="I101" s="177"/>
      <c r="J101" s="178">
        <f>ROUND(I101*H101,2)</f>
        <v>0</v>
      </c>
      <c r="K101" s="174" t="s">
        <v>216</v>
      </c>
      <c r="L101" s="38"/>
      <c r="M101" s="179" t="s">
        <v>44</v>
      </c>
      <c r="N101" s="180" t="s">
        <v>53</v>
      </c>
      <c r="O101" s="63"/>
      <c r="P101" s="181">
        <f>O101*H101</f>
        <v>0</v>
      </c>
      <c r="Q101" s="181">
        <v>1.6900000000000001E-3</v>
      </c>
      <c r="R101" s="181">
        <f>Q101*H101</f>
        <v>6.7600000000000004E-3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157</v>
      </c>
      <c r="AT101" s="183" t="s">
        <v>142</v>
      </c>
      <c r="AU101" s="183" t="s">
        <v>92</v>
      </c>
      <c r="AY101" s="15" t="s">
        <v>139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90</v>
      </c>
      <c r="BK101" s="184">
        <f>ROUND(I101*H101,2)</f>
        <v>0</v>
      </c>
      <c r="BL101" s="15" t="s">
        <v>157</v>
      </c>
      <c r="BM101" s="183" t="s">
        <v>291</v>
      </c>
    </row>
    <row r="102" spans="1:65" s="2" customFormat="1" ht="11.25">
      <c r="A102" s="33"/>
      <c r="B102" s="34"/>
      <c r="C102" s="35"/>
      <c r="D102" s="201" t="s">
        <v>218</v>
      </c>
      <c r="E102" s="35"/>
      <c r="F102" s="202" t="s">
        <v>292</v>
      </c>
      <c r="G102" s="35"/>
      <c r="H102" s="35"/>
      <c r="I102" s="198"/>
      <c r="J102" s="35"/>
      <c r="K102" s="35"/>
      <c r="L102" s="38"/>
      <c r="M102" s="199"/>
      <c r="N102" s="200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5" t="s">
        <v>218</v>
      </c>
      <c r="AU102" s="15" t="s">
        <v>92</v>
      </c>
    </row>
    <row r="103" spans="1:65" s="13" customFormat="1" ht="11.25">
      <c r="B103" s="185"/>
      <c r="C103" s="186"/>
      <c r="D103" s="187" t="s">
        <v>155</v>
      </c>
      <c r="E103" s="188" t="s">
        <v>44</v>
      </c>
      <c r="F103" s="189" t="s">
        <v>293</v>
      </c>
      <c r="G103" s="186"/>
      <c r="H103" s="190">
        <v>4</v>
      </c>
      <c r="I103" s="191"/>
      <c r="J103" s="186"/>
      <c r="K103" s="186"/>
      <c r="L103" s="192"/>
      <c r="M103" s="193"/>
      <c r="N103" s="194"/>
      <c r="O103" s="194"/>
      <c r="P103" s="194"/>
      <c r="Q103" s="194"/>
      <c r="R103" s="194"/>
      <c r="S103" s="194"/>
      <c r="T103" s="195"/>
      <c r="AT103" s="196" t="s">
        <v>155</v>
      </c>
      <c r="AU103" s="196" t="s">
        <v>92</v>
      </c>
      <c r="AV103" s="13" t="s">
        <v>92</v>
      </c>
      <c r="AW103" s="13" t="s">
        <v>42</v>
      </c>
      <c r="AX103" s="13" t="s">
        <v>82</v>
      </c>
      <c r="AY103" s="196" t="s">
        <v>139</v>
      </c>
    </row>
    <row r="104" spans="1:65" s="2" customFormat="1" ht="37.9" customHeight="1">
      <c r="A104" s="33"/>
      <c r="B104" s="34"/>
      <c r="C104" s="172" t="s">
        <v>167</v>
      </c>
      <c r="D104" s="172" t="s">
        <v>142</v>
      </c>
      <c r="E104" s="173" t="s">
        <v>294</v>
      </c>
      <c r="F104" s="174" t="s">
        <v>295</v>
      </c>
      <c r="G104" s="175" t="s">
        <v>268</v>
      </c>
      <c r="H104" s="176">
        <v>58.984000000000002</v>
      </c>
      <c r="I104" s="177"/>
      <c r="J104" s="178">
        <f>ROUND(I104*H104,2)</f>
        <v>0</v>
      </c>
      <c r="K104" s="174" t="s">
        <v>216</v>
      </c>
      <c r="L104" s="38"/>
      <c r="M104" s="179" t="s">
        <v>44</v>
      </c>
      <c r="N104" s="180" t="s">
        <v>53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157</v>
      </c>
      <c r="AT104" s="183" t="s">
        <v>142</v>
      </c>
      <c r="AU104" s="183" t="s">
        <v>92</v>
      </c>
      <c r="AY104" s="15" t="s">
        <v>139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90</v>
      </c>
      <c r="BK104" s="184">
        <f>ROUND(I104*H104,2)</f>
        <v>0</v>
      </c>
      <c r="BL104" s="15" t="s">
        <v>157</v>
      </c>
      <c r="BM104" s="183" t="s">
        <v>296</v>
      </c>
    </row>
    <row r="105" spans="1:65" s="2" customFormat="1" ht="11.25">
      <c r="A105" s="33"/>
      <c r="B105" s="34"/>
      <c r="C105" s="35"/>
      <c r="D105" s="201" t="s">
        <v>218</v>
      </c>
      <c r="E105" s="35"/>
      <c r="F105" s="202" t="s">
        <v>297</v>
      </c>
      <c r="G105" s="35"/>
      <c r="H105" s="35"/>
      <c r="I105" s="198"/>
      <c r="J105" s="35"/>
      <c r="K105" s="35"/>
      <c r="L105" s="38"/>
      <c r="M105" s="199"/>
      <c r="N105" s="200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5" t="s">
        <v>218</v>
      </c>
      <c r="AU105" s="15" t="s">
        <v>92</v>
      </c>
    </row>
    <row r="106" spans="1:65" s="2" customFormat="1" ht="37.9" customHeight="1">
      <c r="A106" s="33"/>
      <c r="B106" s="34"/>
      <c r="C106" s="172" t="s">
        <v>172</v>
      </c>
      <c r="D106" s="172" t="s">
        <v>142</v>
      </c>
      <c r="E106" s="173" t="s">
        <v>298</v>
      </c>
      <c r="F106" s="174" t="s">
        <v>299</v>
      </c>
      <c r="G106" s="175" t="s">
        <v>268</v>
      </c>
      <c r="H106" s="176">
        <v>825.77599999999995</v>
      </c>
      <c r="I106" s="177"/>
      <c r="J106" s="178">
        <f>ROUND(I106*H106,2)</f>
        <v>0</v>
      </c>
      <c r="K106" s="174" t="s">
        <v>216</v>
      </c>
      <c r="L106" s="38"/>
      <c r="M106" s="179" t="s">
        <v>44</v>
      </c>
      <c r="N106" s="180" t="s">
        <v>53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157</v>
      </c>
      <c r="AT106" s="183" t="s">
        <v>142</v>
      </c>
      <c r="AU106" s="183" t="s">
        <v>92</v>
      </c>
      <c r="AY106" s="15" t="s">
        <v>139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90</v>
      </c>
      <c r="BK106" s="184">
        <f>ROUND(I106*H106,2)</f>
        <v>0</v>
      </c>
      <c r="BL106" s="15" t="s">
        <v>157</v>
      </c>
      <c r="BM106" s="183" t="s">
        <v>300</v>
      </c>
    </row>
    <row r="107" spans="1:65" s="2" customFormat="1" ht="11.25">
      <c r="A107" s="33"/>
      <c r="B107" s="34"/>
      <c r="C107" s="35"/>
      <c r="D107" s="201" t="s">
        <v>218</v>
      </c>
      <c r="E107" s="35"/>
      <c r="F107" s="202" t="s">
        <v>301</v>
      </c>
      <c r="G107" s="35"/>
      <c r="H107" s="35"/>
      <c r="I107" s="198"/>
      <c r="J107" s="35"/>
      <c r="K107" s="35"/>
      <c r="L107" s="38"/>
      <c r="M107" s="199"/>
      <c r="N107" s="200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5" t="s">
        <v>218</v>
      </c>
      <c r="AU107" s="15" t="s">
        <v>92</v>
      </c>
    </row>
    <row r="108" spans="1:65" s="2" customFormat="1" ht="29.25">
      <c r="A108" s="33"/>
      <c r="B108" s="34"/>
      <c r="C108" s="35"/>
      <c r="D108" s="187" t="s">
        <v>187</v>
      </c>
      <c r="E108" s="35"/>
      <c r="F108" s="197" t="s">
        <v>302</v>
      </c>
      <c r="G108" s="35"/>
      <c r="H108" s="35"/>
      <c r="I108" s="198"/>
      <c r="J108" s="35"/>
      <c r="K108" s="35"/>
      <c r="L108" s="38"/>
      <c r="M108" s="199"/>
      <c r="N108" s="200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5" t="s">
        <v>187</v>
      </c>
      <c r="AU108" s="15" t="s">
        <v>92</v>
      </c>
    </row>
    <row r="109" spans="1:65" s="13" customFormat="1" ht="11.25">
      <c r="B109" s="185"/>
      <c r="C109" s="186"/>
      <c r="D109" s="187" t="s">
        <v>155</v>
      </c>
      <c r="E109" s="186"/>
      <c r="F109" s="189" t="s">
        <v>303</v>
      </c>
      <c r="G109" s="186"/>
      <c r="H109" s="190">
        <v>825.77599999999995</v>
      </c>
      <c r="I109" s="191"/>
      <c r="J109" s="186"/>
      <c r="K109" s="186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155</v>
      </c>
      <c r="AU109" s="196" t="s">
        <v>92</v>
      </c>
      <c r="AV109" s="13" t="s">
        <v>92</v>
      </c>
      <c r="AW109" s="13" t="s">
        <v>4</v>
      </c>
      <c r="AX109" s="13" t="s">
        <v>90</v>
      </c>
      <c r="AY109" s="196" t="s">
        <v>139</v>
      </c>
    </row>
    <row r="110" spans="1:65" s="2" customFormat="1" ht="24.2" customHeight="1">
      <c r="A110" s="33"/>
      <c r="B110" s="34"/>
      <c r="C110" s="172" t="s">
        <v>178</v>
      </c>
      <c r="D110" s="172" t="s">
        <v>142</v>
      </c>
      <c r="E110" s="173" t="s">
        <v>304</v>
      </c>
      <c r="F110" s="174" t="s">
        <v>305</v>
      </c>
      <c r="G110" s="175" t="s">
        <v>268</v>
      </c>
      <c r="H110" s="176">
        <v>58.984000000000002</v>
      </c>
      <c r="I110" s="177"/>
      <c r="J110" s="178">
        <f>ROUND(I110*H110,2)</f>
        <v>0</v>
      </c>
      <c r="K110" s="174" t="s">
        <v>216</v>
      </c>
      <c r="L110" s="38"/>
      <c r="M110" s="179" t="s">
        <v>44</v>
      </c>
      <c r="N110" s="180" t="s">
        <v>53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157</v>
      </c>
      <c r="AT110" s="183" t="s">
        <v>142</v>
      </c>
      <c r="AU110" s="183" t="s">
        <v>92</v>
      </c>
      <c r="AY110" s="15" t="s">
        <v>139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90</v>
      </c>
      <c r="BK110" s="184">
        <f>ROUND(I110*H110,2)</f>
        <v>0</v>
      </c>
      <c r="BL110" s="15" t="s">
        <v>157</v>
      </c>
      <c r="BM110" s="183" t="s">
        <v>306</v>
      </c>
    </row>
    <row r="111" spans="1:65" s="2" customFormat="1" ht="11.25">
      <c r="A111" s="33"/>
      <c r="B111" s="34"/>
      <c r="C111" s="35"/>
      <c r="D111" s="201" t="s">
        <v>218</v>
      </c>
      <c r="E111" s="35"/>
      <c r="F111" s="202" t="s">
        <v>307</v>
      </c>
      <c r="G111" s="35"/>
      <c r="H111" s="35"/>
      <c r="I111" s="198"/>
      <c r="J111" s="35"/>
      <c r="K111" s="35"/>
      <c r="L111" s="38"/>
      <c r="M111" s="199"/>
      <c r="N111" s="200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5" t="s">
        <v>218</v>
      </c>
      <c r="AU111" s="15" t="s">
        <v>92</v>
      </c>
    </row>
    <row r="112" spans="1:65" s="2" customFormat="1" ht="24.2" customHeight="1">
      <c r="A112" s="33"/>
      <c r="B112" s="34"/>
      <c r="C112" s="172" t="s">
        <v>183</v>
      </c>
      <c r="D112" s="172" t="s">
        <v>142</v>
      </c>
      <c r="E112" s="173" t="s">
        <v>308</v>
      </c>
      <c r="F112" s="174" t="s">
        <v>309</v>
      </c>
      <c r="G112" s="175" t="s">
        <v>285</v>
      </c>
      <c r="H112" s="176">
        <v>106.17100000000001</v>
      </c>
      <c r="I112" s="177"/>
      <c r="J112" s="178">
        <f>ROUND(I112*H112,2)</f>
        <v>0</v>
      </c>
      <c r="K112" s="174" t="s">
        <v>216</v>
      </c>
      <c r="L112" s="38"/>
      <c r="M112" s="179" t="s">
        <v>44</v>
      </c>
      <c r="N112" s="180" t="s">
        <v>53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157</v>
      </c>
      <c r="AT112" s="183" t="s">
        <v>142</v>
      </c>
      <c r="AU112" s="183" t="s">
        <v>92</v>
      </c>
      <c r="AY112" s="15" t="s">
        <v>139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5" t="s">
        <v>90</v>
      </c>
      <c r="BK112" s="184">
        <f>ROUND(I112*H112,2)</f>
        <v>0</v>
      </c>
      <c r="BL112" s="15" t="s">
        <v>157</v>
      </c>
      <c r="BM112" s="183" t="s">
        <v>310</v>
      </c>
    </row>
    <row r="113" spans="1:65" s="2" customFormat="1" ht="11.25">
      <c r="A113" s="33"/>
      <c r="B113" s="34"/>
      <c r="C113" s="35"/>
      <c r="D113" s="201" t="s">
        <v>218</v>
      </c>
      <c r="E113" s="35"/>
      <c r="F113" s="202" t="s">
        <v>311</v>
      </c>
      <c r="G113" s="35"/>
      <c r="H113" s="35"/>
      <c r="I113" s="198"/>
      <c r="J113" s="35"/>
      <c r="K113" s="35"/>
      <c r="L113" s="38"/>
      <c r="M113" s="199"/>
      <c r="N113" s="200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5" t="s">
        <v>218</v>
      </c>
      <c r="AU113" s="15" t="s">
        <v>92</v>
      </c>
    </row>
    <row r="114" spans="1:65" s="2" customFormat="1" ht="19.5">
      <c r="A114" s="33"/>
      <c r="B114" s="34"/>
      <c r="C114" s="35"/>
      <c r="D114" s="187" t="s">
        <v>187</v>
      </c>
      <c r="E114" s="35"/>
      <c r="F114" s="197" t="s">
        <v>312</v>
      </c>
      <c r="G114" s="35"/>
      <c r="H114" s="35"/>
      <c r="I114" s="198"/>
      <c r="J114" s="35"/>
      <c r="K114" s="35"/>
      <c r="L114" s="38"/>
      <c r="M114" s="199"/>
      <c r="N114" s="200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5" t="s">
        <v>187</v>
      </c>
      <c r="AU114" s="15" t="s">
        <v>92</v>
      </c>
    </row>
    <row r="115" spans="1:65" s="13" customFormat="1" ht="11.25">
      <c r="B115" s="185"/>
      <c r="C115" s="186"/>
      <c r="D115" s="187" t="s">
        <v>155</v>
      </c>
      <c r="E115" s="186"/>
      <c r="F115" s="189" t="s">
        <v>313</v>
      </c>
      <c r="G115" s="186"/>
      <c r="H115" s="190">
        <v>106.17100000000001</v>
      </c>
      <c r="I115" s="191"/>
      <c r="J115" s="186"/>
      <c r="K115" s="186"/>
      <c r="L115" s="192"/>
      <c r="M115" s="193"/>
      <c r="N115" s="194"/>
      <c r="O115" s="194"/>
      <c r="P115" s="194"/>
      <c r="Q115" s="194"/>
      <c r="R115" s="194"/>
      <c r="S115" s="194"/>
      <c r="T115" s="195"/>
      <c r="AT115" s="196" t="s">
        <v>155</v>
      </c>
      <c r="AU115" s="196" t="s">
        <v>92</v>
      </c>
      <c r="AV115" s="13" t="s">
        <v>92</v>
      </c>
      <c r="AW115" s="13" t="s">
        <v>4</v>
      </c>
      <c r="AX115" s="13" t="s">
        <v>90</v>
      </c>
      <c r="AY115" s="196" t="s">
        <v>139</v>
      </c>
    </row>
    <row r="116" spans="1:65" s="2" customFormat="1" ht="16.5" customHeight="1">
      <c r="A116" s="33"/>
      <c r="B116" s="34"/>
      <c r="C116" s="172" t="s">
        <v>190</v>
      </c>
      <c r="D116" s="172" t="s">
        <v>142</v>
      </c>
      <c r="E116" s="173" t="s">
        <v>314</v>
      </c>
      <c r="F116" s="174" t="s">
        <v>315</v>
      </c>
      <c r="G116" s="175" t="s">
        <v>316</v>
      </c>
      <c r="H116" s="176">
        <v>315</v>
      </c>
      <c r="I116" s="177"/>
      <c r="J116" s="178">
        <f>ROUND(I116*H116,2)</f>
        <v>0</v>
      </c>
      <c r="K116" s="174" t="s">
        <v>216</v>
      </c>
      <c r="L116" s="38"/>
      <c r="M116" s="179" t="s">
        <v>44</v>
      </c>
      <c r="N116" s="180" t="s">
        <v>53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157</v>
      </c>
      <c r="AT116" s="183" t="s">
        <v>142</v>
      </c>
      <c r="AU116" s="183" t="s">
        <v>92</v>
      </c>
      <c r="AY116" s="15" t="s">
        <v>139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5" t="s">
        <v>90</v>
      </c>
      <c r="BK116" s="184">
        <f>ROUND(I116*H116,2)</f>
        <v>0</v>
      </c>
      <c r="BL116" s="15" t="s">
        <v>157</v>
      </c>
      <c r="BM116" s="183" t="s">
        <v>317</v>
      </c>
    </row>
    <row r="117" spans="1:65" s="2" customFormat="1" ht="11.25">
      <c r="A117" s="33"/>
      <c r="B117" s="34"/>
      <c r="C117" s="35"/>
      <c r="D117" s="201" t="s">
        <v>218</v>
      </c>
      <c r="E117" s="35"/>
      <c r="F117" s="202" t="s">
        <v>318</v>
      </c>
      <c r="G117" s="35"/>
      <c r="H117" s="35"/>
      <c r="I117" s="198"/>
      <c r="J117" s="35"/>
      <c r="K117" s="35"/>
      <c r="L117" s="38"/>
      <c r="M117" s="199"/>
      <c r="N117" s="200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5" t="s">
        <v>218</v>
      </c>
      <c r="AU117" s="15" t="s">
        <v>92</v>
      </c>
    </row>
    <row r="118" spans="1:65" s="13" customFormat="1" ht="11.25">
      <c r="B118" s="185"/>
      <c r="C118" s="186"/>
      <c r="D118" s="187" t="s">
        <v>155</v>
      </c>
      <c r="E118" s="188" t="s">
        <v>44</v>
      </c>
      <c r="F118" s="189" t="s">
        <v>319</v>
      </c>
      <c r="G118" s="186"/>
      <c r="H118" s="190">
        <v>315</v>
      </c>
      <c r="I118" s="191"/>
      <c r="J118" s="186"/>
      <c r="K118" s="186"/>
      <c r="L118" s="192"/>
      <c r="M118" s="193"/>
      <c r="N118" s="194"/>
      <c r="O118" s="194"/>
      <c r="P118" s="194"/>
      <c r="Q118" s="194"/>
      <c r="R118" s="194"/>
      <c r="S118" s="194"/>
      <c r="T118" s="195"/>
      <c r="AT118" s="196" t="s">
        <v>155</v>
      </c>
      <c r="AU118" s="196" t="s">
        <v>92</v>
      </c>
      <c r="AV118" s="13" t="s">
        <v>92</v>
      </c>
      <c r="AW118" s="13" t="s">
        <v>42</v>
      </c>
      <c r="AX118" s="13" t="s">
        <v>82</v>
      </c>
      <c r="AY118" s="196" t="s">
        <v>139</v>
      </c>
    </row>
    <row r="119" spans="1:65" s="2" customFormat="1" ht="24.2" customHeight="1">
      <c r="A119" s="33"/>
      <c r="B119" s="34"/>
      <c r="C119" s="172" t="s">
        <v>196</v>
      </c>
      <c r="D119" s="172" t="s">
        <v>142</v>
      </c>
      <c r="E119" s="173" t="s">
        <v>320</v>
      </c>
      <c r="F119" s="174" t="s">
        <v>321</v>
      </c>
      <c r="G119" s="175" t="s">
        <v>316</v>
      </c>
      <c r="H119" s="176">
        <v>162</v>
      </c>
      <c r="I119" s="177"/>
      <c r="J119" s="178">
        <f>ROUND(I119*H119,2)</f>
        <v>0</v>
      </c>
      <c r="K119" s="174" t="s">
        <v>216</v>
      </c>
      <c r="L119" s="38"/>
      <c r="M119" s="179" t="s">
        <v>44</v>
      </c>
      <c r="N119" s="180" t="s">
        <v>53</v>
      </c>
      <c r="O119" s="63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3" t="s">
        <v>157</v>
      </c>
      <c r="AT119" s="183" t="s">
        <v>142</v>
      </c>
      <c r="AU119" s="183" t="s">
        <v>92</v>
      </c>
      <c r="AY119" s="15" t="s">
        <v>139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90</v>
      </c>
      <c r="BK119" s="184">
        <f>ROUND(I119*H119,2)</f>
        <v>0</v>
      </c>
      <c r="BL119" s="15" t="s">
        <v>157</v>
      </c>
      <c r="BM119" s="183" t="s">
        <v>322</v>
      </c>
    </row>
    <row r="120" spans="1:65" s="2" customFormat="1" ht="11.25">
      <c r="A120" s="33"/>
      <c r="B120" s="34"/>
      <c r="C120" s="35"/>
      <c r="D120" s="201" t="s">
        <v>218</v>
      </c>
      <c r="E120" s="35"/>
      <c r="F120" s="202" t="s">
        <v>323</v>
      </c>
      <c r="G120" s="35"/>
      <c r="H120" s="35"/>
      <c r="I120" s="198"/>
      <c r="J120" s="35"/>
      <c r="K120" s="35"/>
      <c r="L120" s="38"/>
      <c r="M120" s="199"/>
      <c r="N120" s="200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5" t="s">
        <v>218</v>
      </c>
      <c r="AU120" s="15" t="s">
        <v>92</v>
      </c>
    </row>
    <row r="121" spans="1:65" s="13" customFormat="1" ht="11.25">
      <c r="B121" s="185"/>
      <c r="C121" s="186"/>
      <c r="D121" s="187" t="s">
        <v>155</v>
      </c>
      <c r="E121" s="188" t="s">
        <v>44</v>
      </c>
      <c r="F121" s="189" t="s">
        <v>324</v>
      </c>
      <c r="G121" s="186"/>
      <c r="H121" s="190">
        <v>162</v>
      </c>
      <c r="I121" s="191"/>
      <c r="J121" s="186"/>
      <c r="K121" s="186"/>
      <c r="L121" s="192"/>
      <c r="M121" s="193"/>
      <c r="N121" s="194"/>
      <c r="O121" s="194"/>
      <c r="P121" s="194"/>
      <c r="Q121" s="194"/>
      <c r="R121" s="194"/>
      <c r="S121" s="194"/>
      <c r="T121" s="195"/>
      <c r="AT121" s="196" t="s">
        <v>155</v>
      </c>
      <c r="AU121" s="196" t="s">
        <v>92</v>
      </c>
      <c r="AV121" s="13" t="s">
        <v>92</v>
      </c>
      <c r="AW121" s="13" t="s">
        <v>42</v>
      </c>
      <c r="AX121" s="13" t="s">
        <v>82</v>
      </c>
      <c r="AY121" s="196" t="s">
        <v>139</v>
      </c>
    </row>
    <row r="122" spans="1:65" s="2" customFormat="1" ht="24.2" customHeight="1">
      <c r="A122" s="33"/>
      <c r="B122" s="34"/>
      <c r="C122" s="172" t="s">
        <v>199</v>
      </c>
      <c r="D122" s="172" t="s">
        <v>142</v>
      </c>
      <c r="E122" s="173" t="s">
        <v>325</v>
      </c>
      <c r="F122" s="174" t="s">
        <v>326</v>
      </c>
      <c r="G122" s="175" t="s">
        <v>316</v>
      </c>
      <c r="H122" s="176">
        <v>97</v>
      </c>
      <c r="I122" s="177"/>
      <c r="J122" s="178">
        <f>ROUND(I122*H122,2)</f>
        <v>0</v>
      </c>
      <c r="K122" s="174" t="s">
        <v>216</v>
      </c>
      <c r="L122" s="38"/>
      <c r="M122" s="179" t="s">
        <v>44</v>
      </c>
      <c r="N122" s="180" t="s">
        <v>53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157</v>
      </c>
      <c r="AT122" s="183" t="s">
        <v>142</v>
      </c>
      <c r="AU122" s="183" t="s">
        <v>92</v>
      </c>
      <c r="AY122" s="15" t="s">
        <v>139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5" t="s">
        <v>90</v>
      </c>
      <c r="BK122" s="184">
        <f>ROUND(I122*H122,2)</f>
        <v>0</v>
      </c>
      <c r="BL122" s="15" t="s">
        <v>157</v>
      </c>
      <c r="BM122" s="183" t="s">
        <v>327</v>
      </c>
    </row>
    <row r="123" spans="1:65" s="2" customFormat="1" ht="11.25">
      <c r="A123" s="33"/>
      <c r="B123" s="34"/>
      <c r="C123" s="35"/>
      <c r="D123" s="201" t="s">
        <v>218</v>
      </c>
      <c r="E123" s="35"/>
      <c r="F123" s="202" t="s">
        <v>328</v>
      </c>
      <c r="G123" s="35"/>
      <c r="H123" s="35"/>
      <c r="I123" s="198"/>
      <c r="J123" s="35"/>
      <c r="K123" s="35"/>
      <c r="L123" s="38"/>
      <c r="M123" s="199"/>
      <c r="N123" s="200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5" t="s">
        <v>218</v>
      </c>
      <c r="AU123" s="15" t="s">
        <v>92</v>
      </c>
    </row>
    <row r="124" spans="1:65" s="13" customFormat="1" ht="11.25">
      <c r="B124" s="185"/>
      <c r="C124" s="186"/>
      <c r="D124" s="187" t="s">
        <v>155</v>
      </c>
      <c r="E124" s="188" t="s">
        <v>44</v>
      </c>
      <c r="F124" s="189" t="s">
        <v>329</v>
      </c>
      <c r="G124" s="186"/>
      <c r="H124" s="190">
        <v>97</v>
      </c>
      <c r="I124" s="191"/>
      <c r="J124" s="186"/>
      <c r="K124" s="186"/>
      <c r="L124" s="192"/>
      <c r="M124" s="193"/>
      <c r="N124" s="194"/>
      <c r="O124" s="194"/>
      <c r="P124" s="194"/>
      <c r="Q124" s="194"/>
      <c r="R124" s="194"/>
      <c r="S124" s="194"/>
      <c r="T124" s="195"/>
      <c r="AT124" s="196" t="s">
        <v>155</v>
      </c>
      <c r="AU124" s="196" t="s">
        <v>92</v>
      </c>
      <c r="AV124" s="13" t="s">
        <v>92</v>
      </c>
      <c r="AW124" s="13" t="s">
        <v>42</v>
      </c>
      <c r="AX124" s="13" t="s">
        <v>82</v>
      </c>
      <c r="AY124" s="196" t="s">
        <v>139</v>
      </c>
    </row>
    <row r="125" spans="1:65" s="12" customFormat="1" ht="20.85" customHeight="1">
      <c r="B125" s="156"/>
      <c r="C125" s="157"/>
      <c r="D125" s="158" t="s">
        <v>81</v>
      </c>
      <c r="E125" s="170" t="s">
        <v>196</v>
      </c>
      <c r="F125" s="170" t="s">
        <v>330</v>
      </c>
      <c r="G125" s="157"/>
      <c r="H125" s="157"/>
      <c r="I125" s="160"/>
      <c r="J125" s="171">
        <f>BK125</f>
        <v>0</v>
      </c>
      <c r="K125" s="157"/>
      <c r="L125" s="162"/>
      <c r="M125" s="163"/>
      <c r="N125" s="164"/>
      <c r="O125" s="164"/>
      <c r="P125" s="165">
        <f>SUM(P126:P132)</f>
        <v>0</v>
      </c>
      <c r="Q125" s="164"/>
      <c r="R125" s="165">
        <f>SUM(R126:R132)</f>
        <v>1.005E-2</v>
      </c>
      <c r="S125" s="164"/>
      <c r="T125" s="166">
        <f>SUM(T126:T132)</f>
        <v>0</v>
      </c>
      <c r="AR125" s="167" t="s">
        <v>90</v>
      </c>
      <c r="AT125" s="168" t="s">
        <v>81</v>
      </c>
      <c r="AU125" s="168" t="s">
        <v>92</v>
      </c>
      <c r="AY125" s="167" t="s">
        <v>139</v>
      </c>
      <c r="BK125" s="169">
        <f>SUM(BK126:BK132)</f>
        <v>0</v>
      </c>
    </row>
    <row r="126" spans="1:65" s="2" customFormat="1" ht="24.2" customHeight="1">
      <c r="A126" s="33"/>
      <c r="B126" s="34"/>
      <c r="C126" s="172" t="s">
        <v>203</v>
      </c>
      <c r="D126" s="172" t="s">
        <v>142</v>
      </c>
      <c r="E126" s="173" t="s">
        <v>331</v>
      </c>
      <c r="F126" s="174" t="s">
        <v>332</v>
      </c>
      <c r="G126" s="175" t="s">
        <v>316</v>
      </c>
      <c r="H126" s="176">
        <v>335</v>
      </c>
      <c r="I126" s="177"/>
      <c r="J126" s="178">
        <f>ROUND(I126*H126,2)</f>
        <v>0</v>
      </c>
      <c r="K126" s="174" t="s">
        <v>216</v>
      </c>
      <c r="L126" s="38"/>
      <c r="M126" s="179" t="s">
        <v>44</v>
      </c>
      <c r="N126" s="180" t="s">
        <v>53</v>
      </c>
      <c r="O126" s="63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157</v>
      </c>
      <c r="AT126" s="183" t="s">
        <v>142</v>
      </c>
      <c r="AU126" s="183" t="s">
        <v>151</v>
      </c>
      <c r="AY126" s="15" t="s">
        <v>139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90</v>
      </c>
      <c r="BK126" s="184">
        <f>ROUND(I126*H126,2)</f>
        <v>0</v>
      </c>
      <c r="BL126" s="15" t="s">
        <v>157</v>
      </c>
      <c r="BM126" s="183" t="s">
        <v>333</v>
      </c>
    </row>
    <row r="127" spans="1:65" s="2" customFormat="1" ht="11.25">
      <c r="A127" s="33"/>
      <c r="B127" s="34"/>
      <c r="C127" s="35"/>
      <c r="D127" s="201" t="s">
        <v>218</v>
      </c>
      <c r="E127" s="35"/>
      <c r="F127" s="202" t="s">
        <v>334</v>
      </c>
      <c r="G127" s="35"/>
      <c r="H127" s="35"/>
      <c r="I127" s="198"/>
      <c r="J127" s="35"/>
      <c r="K127" s="35"/>
      <c r="L127" s="38"/>
      <c r="M127" s="199"/>
      <c r="N127" s="200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5" t="s">
        <v>218</v>
      </c>
      <c r="AU127" s="15" t="s">
        <v>151</v>
      </c>
    </row>
    <row r="128" spans="1:65" s="13" customFormat="1" ht="11.25">
      <c r="B128" s="185"/>
      <c r="C128" s="186"/>
      <c r="D128" s="187" t="s">
        <v>155</v>
      </c>
      <c r="E128" s="188" t="s">
        <v>44</v>
      </c>
      <c r="F128" s="189" t="s">
        <v>335</v>
      </c>
      <c r="G128" s="186"/>
      <c r="H128" s="190">
        <v>335</v>
      </c>
      <c r="I128" s="191"/>
      <c r="J128" s="186"/>
      <c r="K128" s="186"/>
      <c r="L128" s="192"/>
      <c r="M128" s="193"/>
      <c r="N128" s="194"/>
      <c r="O128" s="194"/>
      <c r="P128" s="194"/>
      <c r="Q128" s="194"/>
      <c r="R128" s="194"/>
      <c r="S128" s="194"/>
      <c r="T128" s="195"/>
      <c r="AT128" s="196" t="s">
        <v>155</v>
      </c>
      <c r="AU128" s="196" t="s">
        <v>151</v>
      </c>
      <c r="AV128" s="13" t="s">
        <v>92</v>
      </c>
      <c r="AW128" s="13" t="s">
        <v>42</v>
      </c>
      <c r="AX128" s="13" t="s">
        <v>82</v>
      </c>
      <c r="AY128" s="196" t="s">
        <v>139</v>
      </c>
    </row>
    <row r="129" spans="1:65" s="2" customFormat="1" ht="16.5" customHeight="1">
      <c r="A129" s="33"/>
      <c r="B129" s="34"/>
      <c r="C129" s="172" t="s">
        <v>210</v>
      </c>
      <c r="D129" s="172" t="s">
        <v>142</v>
      </c>
      <c r="E129" s="173" t="s">
        <v>336</v>
      </c>
      <c r="F129" s="174" t="s">
        <v>337</v>
      </c>
      <c r="G129" s="175" t="s">
        <v>316</v>
      </c>
      <c r="H129" s="176">
        <v>335</v>
      </c>
      <c r="I129" s="177"/>
      <c r="J129" s="178">
        <f>ROUND(I129*H129,2)</f>
        <v>0</v>
      </c>
      <c r="K129" s="174" t="s">
        <v>216</v>
      </c>
      <c r="L129" s="38"/>
      <c r="M129" s="179" t="s">
        <v>44</v>
      </c>
      <c r="N129" s="180" t="s">
        <v>53</v>
      </c>
      <c r="O129" s="63"/>
      <c r="P129" s="181">
        <f>O129*H129</f>
        <v>0</v>
      </c>
      <c r="Q129" s="181">
        <v>3.0000000000000001E-5</v>
      </c>
      <c r="R129" s="181">
        <f>Q129*H129</f>
        <v>1.005E-2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157</v>
      </c>
      <c r="AT129" s="183" t="s">
        <v>142</v>
      </c>
      <c r="AU129" s="183" t="s">
        <v>151</v>
      </c>
      <c r="AY129" s="15" t="s">
        <v>139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5" t="s">
        <v>90</v>
      </c>
      <c r="BK129" s="184">
        <f>ROUND(I129*H129,2)</f>
        <v>0</v>
      </c>
      <c r="BL129" s="15" t="s">
        <v>157</v>
      </c>
      <c r="BM129" s="183" t="s">
        <v>338</v>
      </c>
    </row>
    <row r="130" spans="1:65" s="2" customFormat="1" ht="11.25">
      <c r="A130" s="33"/>
      <c r="B130" s="34"/>
      <c r="C130" s="35"/>
      <c r="D130" s="201" t="s">
        <v>218</v>
      </c>
      <c r="E130" s="35"/>
      <c r="F130" s="202" t="s">
        <v>339</v>
      </c>
      <c r="G130" s="35"/>
      <c r="H130" s="35"/>
      <c r="I130" s="198"/>
      <c r="J130" s="35"/>
      <c r="K130" s="35"/>
      <c r="L130" s="38"/>
      <c r="M130" s="199"/>
      <c r="N130" s="200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5" t="s">
        <v>218</v>
      </c>
      <c r="AU130" s="15" t="s">
        <v>151</v>
      </c>
    </row>
    <row r="131" spans="1:65" s="2" customFormat="1" ht="21.75" customHeight="1">
      <c r="A131" s="33"/>
      <c r="B131" s="34"/>
      <c r="C131" s="172" t="s">
        <v>8</v>
      </c>
      <c r="D131" s="172" t="s">
        <v>142</v>
      </c>
      <c r="E131" s="173" t="s">
        <v>340</v>
      </c>
      <c r="F131" s="174" t="s">
        <v>341</v>
      </c>
      <c r="G131" s="175" t="s">
        <v>316</v>
      </c>
      <c r="H131" s="176">
        <v>335</v>
      </c>
      <c r="I131" s="177"/>
      <c r="J131" s="178">
        <f>ROUND(I131*H131,2)</f>
        <v>0</v>
      </c>
      <c r="K131" s="174" t="s">
        <v>216</v>
      </c>
      <c r="L131" s="38"/>
      <c r="M131" s="179" t="s">
        <v>44</v>
      </c>
      <c r="N131" s="180" t="s">
        <v>53</v>
      </c>
      <c r="O131" s="63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157</v>
      </c>
      <c r="AT131" s="183" t="s">
        <v>142</v>
      </c>
      <c r="AU131" s="183" t="s">
        <v>151</v>
      </c>
      <c r="AY131" s="15" t="s">
        <v>139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5" t="s">
        <v>90</v>
      </c>
      <c r="BK131" s="184">
        <f>ROUND(I131*H131,2)</f>
        <v>0</v>
      </c>
      <c r="BL131" s="15" t="s">
        <v>157</v>
      </c>
      <c r="BM131" s="183" t="s">
        <v>342</v>
      </c>
    </row>
    <row r="132" spans="1:65" s="2" customFormat="1" ht="11.25">
      <c r="A132" s="33"/>
      <c r="B132" s="34"/>
      <c r="C132" s="35"/>
      <c r="D132" s="201" t="s">
        <v>218</v>
      </c>
      <c r="E132" s="35"/>
      <c r="F132" s="202" t="s">
        <v>343</v>
      </c>
      <c r="G132" s="35"/>
      <c r="H132" s="35"/>
      <c r="I132" s="198"/>
      <c r="J132" s="35"/>
      <c r="K132" s="35"/>
      <c r="L132" s="38"/>
      <c r="M132" s="199"/>
      <c r="N132" s="200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5" t="s">
        <v>218</v>
      </c>
      <c r="AU132" s="15" t="s">
        <v>151</v>
      </c>
    </row>
    <row r="133" spans="1:65" s="12" customFormat="1" ht="20.85" customHeight="1">
      <c r="B133" s="156"/>
      <c r="C133" s="157"/>
      <c r="D133" s="158" t="s">
        <v>81</v>
      </c>
      <c r="E133" s="170" t="s">
        <v>232</v>
      </c>
      <c r="F133" s="170" t="s">
        <v>344</v>
      </c>
      <c r="G133" s="157"/>
      <c r="H133" s="157"/>
      <c r="I133" s="160"/>
      <c r="J133" s="171">
        <f>BK133</f>
        <v>0</v>
      </c>
      <c r="K133" s="157"/>
      <c r="L133" s="162"/>
      <c r="M133" s="163"/>
      <c r="N133" s="164"/>
      <c r="O133" s="164"/>
      <c r="P133" s="165">
        <f>SUM(P134:P154)</f>
        <v>0</v>
      </c>
      <c r="Q133" s="164"/>
      <c r="R133" s="165">
        <f>SUM(R134:R154)</f>
        <v>5.0549999999999996E-3</v>
      </c>
      <c r="S133" s="164"/>
      <c r="T133" s="166">
        <f>SUM(T134:T154)</f>
        <v>0</v>
      </c>
      <c r="AR133" s="167" t="s">
        <v>90</v>
      </c>
      <c r="AT133" s="168" t="s">
        <v>81</v>
      </c>
      <c r="AU133" s="168" t="s">
        <v>92</v>
      </c>
      <c r="AY133" s="167" t="s">
        <v>139</v>
      </c>
      <c r="BK133" s="169">
        <f>SUM(BK134:BK154)</f>
        <v>0</v>
      </c>
    </row>
    <row r="134" spans="1:65" s="2" customFormat="1" ht="16.5" customHeight="1">
      <c r="A134" s="33"/>
      <c r="B134" s="34"/>
      <c r="C134" s="172" t="s">
        <v>221</v>
      </c>
      <c r="D134" s="172" t="s">
        <v>142</v>
      </c>
      <c r="E134" s="173" t="s">
        <v>345</v>
      </c>
      <c r="F134" s="174" t="s">
        <v>346</v>
      </c>
      <c r="G134" s="175" t="s">
        <v>316</v>
      </c>
      <c r="H134" s="176">
        <v>448</v>
      </c>
      <c r="I134" s="177"/>
      <c r="J134" s="178">
        <f>ROUND(I134*H134,2)</f>
        <v>0</v>
      </c>
      <c r="K134" s="174" t="s">
        <v>216</v>
      </c>
      <c r="L134" s="38"/>
      <c r="M134" s="179" t="s">
        <v>44</v>
      </c>
      <c r="N134" s="180" t="s">
        <v>53</v>
      </c>
      <c r="O134" s="63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3" t="s">
        <v>157</v>
      </c>
      <c r="AT134" s="183" t="s">
        <v>142</v>
      </c>
      <c r="AU134" s="183" t="s">
        <v>151</v>
      </c>
      <c r="AY134" s="15" t="s">
        <v>139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5" t="s">
        <v>90</v>
      </c>
      <c r="BK134" s="184">
        <f>ROUND(I134*H134,2)</f>
        <v>0</v>
      </c>
      <c r="BL134" s="15" t="s">
        <v>157</v>
      </c>
      <c r="BM134" s="183" t="s">
        <v>347</v>
      </c>
    </row>
    <row r="135" spans="1:65" s="2" customFormat="1" ht="11.25">
      <c r="A135" s="33"/>
      <c r="B135" s="34"/>
      <c r="C135" s="35"/>
      <c r="D135" s="201" t="s">
        <v>218</v>
      </c>
      <c r="E135" s="35"/>
      <c r="F135" s="202" t="s">
        <v>348</v>
      </c>
      <c r="G135" s="35"/>
      <c r="H135" s="35"/>
      <c r="I135" s="198"/>
      <c r="J135" s="35"/>
      <c r="K135" s="35"/>
      <c r="L135" s="38"/>
      <c r="M135" s="199"/>
      <c r="N135" s="200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5" t="s">
        <v>218</v>
      </c>
      <c r="AU135" s="15" t="s">
        <v>151</v>
      </c>
    </row>
    <row r="136" spans="1:65" s="13" customFormat="1" ht="11.25">
      <c r="B136" s="185"/>
      <c r="C136" s="186"/>
      <c r="D136" s="187" t="s">
        <v>155</v>
      </c>
      <c r="E136" s="188" t="s">
        <v>44</v>
      </c>
      <c r="F136" s="189" t="s">
        <v>349</v>
      </c>
      <c r="G136" s="186"/>
      <c r="H136" s="190">
        <v>448</v>
      </c>
      <c r="I136" s="191"/>
      <c r="J136" s="186"/>
      <c r="K136" s="186"/>
      <c r="L136" s="192"/>
      <c r="M136" s="193"/>
      <c r="N136" s="194"/>
      <c r="O136" s="194"/>
      <c r="P136" s="194"/>
      <c r="Q136" s="194"/>
      <c r="R136" s="194"/>
      <c r="S136" s="194"/>
      <c r="T136" s="195"/>
      <c r="AT136" s="196" t="s">
        <v>155</v>
      </c>
      <c r="AU136" s="196" t="s">
        <v>151</v>
      </c>
      <c r="AV136" s="13" t="s">
        <v>92</v>
      </c>
      <c r="AW136" s="13" t="s">
        <v>42</v>
      </c>
      <c r="AX136" s="13" t="s">
        <v>82</v>
      </c>
      <c r="AY136" s="196" t="s">
        <v>139</v>
      </c>
    </row>
    <row r="137" spans="1:65" s="2" customFormat="1" ht="37.9" customHeight="1">
      <c r="A137" s="33"/>
      <c r="B137" s="34"/>
      <c r="C137" s="172" t="s">
        <v>227</v>
      </c>
      <c r="D137" s="172" t="s">
        <v>142</v>
      </c>
      <c r="E137" s="173" t="s">
        <v>350</v>
      </c>
      <c r="F137" s="174" t="s">
        <v>351</v>
      </c>
      <c r="G137" s="175" t="s">
        <v>268</v>
      </c>
      <c r="H137" s="176">
        <v>134.4</v>
      </c>
      <c r="I137" s="177"/>
      <c r="J137" s="178">
        <f>ROUND(I137*H137,2)</f>
        <v>0</v>
      </c>
      <c r="K137" s="174" t="s">
        <v>216</v>
      </c>
      <c r="L137" s="38"/>
      <c r="M137" s="179" t="s">
        <v>44</v>
      </c>
      <c r="N137" s="180" t="s">
        <v>53</v>
      </c>
      <c r="O137" s="63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157</v>
      </c>
      <c r="AT137" s="183" t="s">
        <v>142</v>
      </c>
      <c r="AU137" s="183" t="s">
        <v>151</v>
      </c>
      <c r="AY137" s="15" t="s">
        <v>139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5" t="s">
        <v>90</v>
      </c>
      <c r="BK137" s="184">
        <f>ROUND(I137*H137,2)</f>
        <v>0</v>
      </c>
      <c r="BL137" s="15" t="s">
        <v>157</v>
      </c>
      <c r="BM137" s="183" t="s">
        <v>352</v>
      </c>
    </row>
    <row r="138" spans="1:65" s="2" customFormat="1" ht="11.25">
      <c r="A138" s="33"/>
      <c r="B138" s="34"/>
      <c r="C138" s="35"/>
      <c r="D138" s="201" t="s">
        <v>218</v>
      </c>
      <c r="E138" s="35"/>
      <c r="F138" s="202" t="s">
        <v>353</v>
      </c>
      <c r="G138" s="35"/>
      <c r="H138" s="35"/>
      <c r="I138" s="198"/>
      <c r="J138" s="35"/>
      <c r="K138" s="35"/>
      <c r="L138" s="38"/>
      <c r="M138" s="199"/>
      <c r="N138" s="200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5" t="s">
        <v>218</v>
      </c>
      <c r="AU138" s="15" t="s">
        <v>151</v>
      </c>
    </row>
    <row r="139" spans="1:65" s="13" customFormat="1" ht="11.25">
      <c r="B139" s="185"/>
      <c r="C139" s="186"/>
      <c r="D139" s="187" t="s">
        <v>155</v>
      </c>
      <c r="E139" s="188" t="s">
        <v>44</v>
      </c>
      <c r="F139" s="189" t="s">
        <v>354</v>
      </c>
      <c r="G139" s="186"/>
      <c r="H139" s="190">
        <v>134.4</v>
      </c>
      <c r="I139" s="191"/>
      <c r="J139" s="186"/>
      <c r="K139" s="186"/>
      <c r="L139" s="192"/>
      <c r="M139" s="193"/>
      <c r="N139" s="194"/>
      <c r="O139" s="194"/>
      <c r="P139" s="194"/>
      <c r="Q139" s="194"/>
      <c r="R139" s="194"/>
      <c r="S139" s="194"/>
      <c r="T139" s="195"/>
      <c r="AT139" s="196" t="s">
        <v>155</v>
      </c>
      <c r="AU139" s="196" t="s">
        <v>151</v>
      </c>
      <c r="AV139" s="13" t="s">
        <v>92</v>
      </c>
      <c r="AW139" s="13" t="s">
        <v>42</v>
      </c>
      <c r="AX139" s="13" t="s">
        <v>82</v>
      </c>
      <c r="AY139" s="196" t="s">
        <v>139</v>
      </c>
    </row>
    <row r="140" spans="1:65" s="2" customFormat="1" ht="24.2" customHeight="1">
      <c r="A140" s="33"/>
      <c r="B140" s="34"/>
      <c r="C140" s="172" t="s">
        <v>232</v>
      </c>
      <c r="D140" s="172" t="s">
        <v>142</v>
      </c>
      <c r="E140" s="173" t="s">
        <v>355</v>
      </c>
      <c r="F140" s="174" t="s">
        <v>356</v>
      </c>
      <c r="G140" s="175" t="s">
        <v>268</v>
      </c>
      <c r="H140" s="176">
        <v>67.2</v>
      </c>
      <c r="I140" s="177"/>
      <c r="J140" s="178">
        <f>ROUND(I140*H140,2)</f>
        <v>0</v>
      </c>
      <c r="K140" s="174" t="s">
        <v>216</v>
      </c>
      <c r="L140" s="38"/>
      <c r="M140" s="179" t="s">
        <v>44</v>
      </c>
      <c r="N140" s="180" t="s">
        <v>53</v>
      </c>
      <c r="O140" s="63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157</v>
      </c>
      <c r="AT140" s="183" t="s">
        <v>142</v>
      </c>
      <c r="AU140" s="183" t="s">
        <v>151</v>
      </c>
      <c r="AY140" s="15" t="s">
        <v>139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5" t="s">
        <v>90</v>
      </c>
      <c r="BK140" s="184">
        <f>ROUND(I140*H140,2)</f>
        <v>0</v>
      </c>
      <c r="BL140" s="15" t="s">
        <v>157</v>
      </c>
      <c r="BM140" s="183" t="s">
        <v>357</v>
      </c>
    </row>
    <row r="141" spans="1:65" s="2" customFormat="1" ht="11.25">
      <c r="A141" s="33"/>
      <c r="B141" s="34"/>
      <c r="C141" s="35"/>
      <c r="D141" s="201" t="s">
        <v>218</v>
      </c>
      <c r="E141" s="35"/>
      <c r="F141" s="202" t="s">
        <v>358</v>
      </c>
      <c r="G141" s="35"/>
      <c r="H141" s="35"/>
      <c r="I141" s="198"/>
      <c r="J141" s="35"/>
      <c r="K141" s="35"/>
      <c r="L141" s="38"/>
      <c r="M141" s="199"/>
      <c r="N141" s="200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5" t="s">
        <v>218</v>
      </c>
      <c r="AU141" s="15" t="s">
        <v>151</v>
      </c>
    </row>
    <row r="142" spans="1:65" s="13" customFormat="1" ht="11.25">
      <c r="B142" s="185"/>
      <c r="C142" s="186"/>
      <c r="D142" s="187" t="s">
        <v>155</v>
      </c>
      <c r="E142" s="188" t="s">
        <v>44</v>
      </c>
      <c r="F142" s="189" t="s">
        <v>359</v>
      </c>
      <c r="G142" s="186"/>
      <c r="H142" s="190">
        <v>67.2</v>
      </c>
      <c r="I142" s="191"/>
      <c r="J142" s="186"/>
      <c r="K142" s="186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155</v>
      </c>
      <c r="AU142" s="196" t="s">
        <v>151</v>
      </c>
      <c r="AV142" s="13" t="s">
        <v>92</v>
      </c>
      <c r="AW142" s="13" t="s">
        <v>42</v>
      </c>
      <c r="AX142" s="13" t="s">
        <v>82</v>
      </c>
      <c r="AY142" s="196" t="s">
        <v>139</v>
      </c>
    </row>
    <row r="143" spans="1:65" s="2" customFormat="1" ht="24.2" customHeight="1">
      <c r="A143" s="33"/>
      <c r="B143" s="34"/>
      <c r="C143" s="172" t="s">
        <v>238</v>
      </c>
      <c r="D143" s="172" t="s">
        <v>142</v>
      </c>
      <c r="E143" s="173" t="s">
        <v>360</v>
      </c>
      <c r="F143" s="174" t="s">
        <v>361</v>
      </c>
      <c r="G143" s="175" t="s">
        <v>316</v>
      </c>
      <c r="H143" s="176">
        <v>283.5</v>
      </c>
      <c r="I143" s="177"/>
      <c r="J143" s="178">
        <f>ROUND(I143*H143,2)</f>
        <v>0</v>
      </c>
      <c r="K143" s="174" t="s">
        <v>216</v>
      </c>
      <c r="L143" s="38"/>
      <c r="M143" s="179" t="s">
        <v>44</v>
      </c>
      <c r="N143" s="180" t="s">
        <v>53</v>
      </c>
      <c r="O143" s="63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157</v>
      </c>
      <c r="AT143" s="183" t="s">
        <v>142</v>
      </c>
      <c r="AU143" s="183" t="s">
        <v>151</v>
      </c>
      <c r="AY143" s="15" t="s">
        <v>139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90</v>
      </c>
      <c r="BK143" s="184">
        <f>ROUND(I143*H143,2)</f>
        <v>0</v>
      </c>
      <c r="BL143" s="15" t="s">
        <v>157</v>
      </c>
      <c r="BM143" s="183" t="s">
        <v>362</v>
      </c>
    </row>
    <row r="144" spans="1:65" s="2" customFormat="1" ht="11.25">
      <c r="A144" s="33"/>
      <c r="B144" s="34"/>
      <c r="C144" s="35"/>
      <c r="D144" s="201" t="s">
        <v>218</v>
      </c>
      <c r="E144" s="35"/>
      <c r="F144" s="202" t="s">
        <v>363</v>
      </c>
      <c r="G144" s="35"/>
      <c r="H144" s="35"/>
      <c r="I144" s="198"/>
      <c r="J144" s="35"/>
      <c r="K144" s="35"/>
      <c r="L144" s="38"/>
      <c r="M144" s="199"/>
      <c r="N144" s="200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5" t="s">
        <v>218</v>
      </c>
      <c r="AU144" s="15" t="s">
        <v>151</v>
      </c>
    </row>
    <row r="145" spans="1:65" s="2" customFormat="1" ht="19.5">
      <c r="A145" s="33"/>
      <c r="B145" s="34"/>
      <c r="C145" s="35"/>
      <c r="D145" s="187" t="s">
        <v>187</v>
      </c>
      <c r="E145" s="35"/>
      <c r="F145" s="197" t="s">
        <v>364</v>
      </c>
      <c r="G145" s="35"/>
      <c r="H145" s="35"/>
      <c r="I145" s="198"/>
      <c r="J145" s="35"/>
      <c r="K145" s="35"/>
      <c r="L145" s="38"/>
      <c r="M145" s="199"/>
      <c r="N145" s="200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5" t="s">
        <v>187</v>
      </c>
      <c r="AU145" s="15" t="s">
        <v>151</v>
      </c>
    </row>
    <row r="146" spans="1:65" s="13" customFormat="1" ht="11.25">
      <c r="B146" s="185"/>
      <c r="C146" s="186"/>
      <c r="D146" s="187" t="s">
        <v>155</v>
      </c>
      <c r="E146" s="188" t="s">
        <v>44</v>
      </c>
      <c r="F146" s="189" t="s">
        <v>365</v>
      </c>
      <c r="G146" s="186"/>
      <c r="H146" s="190">
        <v>283.5</v>
      </c>
      <c r="I146" s="191"/>
      <c r="J146" s="186"/>
      <c r="K146" s="186"/>
      <c r="L146" s="192"/>
      <c r="M146" s="193"/>
      <c r="N146" s="194"/>
      <c r="O146" s="194"/>
      <c r="P146" s="194"/>
      <c r="Q146" s="194"/>
      <c r="R146" s="194"/>
      <c r="S146" s="194"/>
      <c r="T146" s="195"/>
      <c r="AT146" s="196" t="s">
        <v>155</v>
      </c>
      <c r="AU146" s="196" t="s">
        <v>151</v>
      </c>
      <c r="AV146" s="13" t="s">
        <v>92</v>
      </c>
      <c r="AW146" s="13" t="s">
        <v>42</v>
      </c>
      <c r="AX146" s="13" t="s">
        <v>82</v>
      </c>
      <c r="AY146" s="196" t="s">
        <v>139</v>
      </c>
    </row>
    <row r="147" spans="1:65" s="2" customFormat="1" ht="24.2" customHeight="1">
      <c r="A147" s="33"/>
      <c r="B147" s="34"/>
      <c r="C147" s="172" t="s">
        <v>244</v>
      </c>
      <c r="D147" s="172" t="s">
        <v>142</v>
      </c>
      <c r="E147" s="173" t="s">
        <v>366</v>
      </c>
      <c r="F147" s="174" t="s">
        <v>367</v>
      </c>
      <c r="G147" s="175" t="s">
        <v>316</v>
      </c>
      <c r="H147" s="176">
        <v>259</v>
      </c>
      <c r="I147" s="177"/>
      <c r="J147" s="178">
        <f>ROUND(I147*H147,2)</f>
        <v>0</v>
      </c>
      <c r="K147" s="174" t="s">
        <v>216</v>
      </c>
      <c r="L147" s="38"/>
      <c r="M147" s="179" t="s">
        <v>44</v>
      </c>
      <c r="N147" s="180" t="s">
        <v>53</v>
      </c>
      <c r="O147" s="63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3" t="s">
        <v>157</v>
      </c>
      <c r="AT147" s="183" t="s">
        <v>142</v>
      </c>
      <c r="AU147" s="183" t="s">
        <v>151</v>
      </c>
      <c r="AY147" s="15" t="s">
        <v>139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5" t="s">
        <v>90</v>
      </c>
      <c r="BK147" s="184">
        <f>ROUND(I147*H147,2)</f>
        <v>0</v>
      </c>
      <c r="BL147" s="15" t="s">
        <v>157</v>
      </c>
      <c r="BM147" s="183" t="s">
        <v>368</v>
      </c>
    </row>
    <row r="148" spans="1:65" s="2" customFormat="1" ht="11.25">
      <c r="A148" s="33"/>
      <c r="B148" s="34"/>
      <c r="C148" s="35"/>
      <c r="D148" s="201" t="s">
        <v>218</v>
      </c>
      <c r="E148" s="35"/>
      <c r="F148" s="202" t="s">
        <v>369</v>
      </c>
      <c r="G148" s="35"/>
      <c r="H148" s="35"/>
      <c r="I148" s="198"/>
      <c r="J148" s="35"/>
      <c r="K148" s="35"/>
      <c r="L148" s="38"/>
      <c r="M148" s="199"/>
      <c r="N148" s="200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5" t="s">
        <v>218</v>
      </c>
      <c r="AU148" s="15" t="s">
        <v>151</v>
      </c>
    </row>
    <row r="149" spans="1:65" s="13" customFormat="1" ht="11.25">
      <c r="B149" s="185"/>
      <c r="C149" s="186"/>
      <c r="D149" s="187" t="s">
        <v>155</v>
      </c>
      <c r="E149" s="188" t="s">
        <v>44</v>
      </c>
      <c r="F149" s="189" t="s">
        <v>370</v>
      </c>
      <c r="G149" s="186"/>
      <c r="H149" s="190">
        <v>259</v>
      </c>
      <c r="I149" s="191"/>
      <c r="J149" s="186"/>
      <c r="K149" s="186"/>
      <c r="L149" s="192"/>
      <c r="M149" s="193"/>
      <c r="N149" s="194"/>
      <c r="O149" s="194"/>
      <c r="P149" s="194"/>
      <c r="Q149" s="194"/>
      <c r="R149" s="194"/>
      <c r="S149" s="194"/>
      <c r="T149" s="195"/>
      <c r="AT149" s="196" t="s">
        <v>155</v>
      </c>
      <c r="AU149" s="196" t="s">
        <v>151</v>
      </c>
      <c r="AV149" s="13" t="s">
        <v>92</v>
      </c>
      <c r="AW149" s="13" t="s">
        <v>42</v>
      </c>
      <c r="AX149" s="13" t="s">
        <v>82</v>
      </c>
      <c r="AY149" s="196" t="s">
        <v>139</v>
      </c>
    </row>
    <row r="150" spans="1:65" s="2" customFormat="1" ht="24.2" customHeight="1">
      <c r="A150" s="33"/>
      <c r="B150" s="34"/>
      <c r="C150" s="172" t="s">
        <v>7</v>
      </c>
      <c r="D150" s="172" t="s">
        <v>142</v>
      </c>
      <c r="E150" s="173" t="s">
        <v>371</v>
      </c>
      <c r="F150" s="174" t="s">
        <v>372</v>
      </c>
      <c r="G150" s="175" t="s">
        <v>316</v>
      </c>
      <c r="H150" s="176">
        <v>337</v>
      </c>
      <c r="I150" s="177"/>
      <c r="J150" s="178">
        <f>ROUND(I150*H150,2)</f>
        <v>0</v>
      </c>
      <c r="K150" s="174" t="s">
        <v>216</v>
      </c>
      <c r="L150" s="38"/>
      <c r="M150" s="179" t="s">
        <v>44</v>
      </c>
      <c r="N150" s="180" t="s">
        <v>53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157</v>
      </c>
      <c r="AT150" s="183" t="s">
        <v>142</v>
      </c>
      <c r="AU150" s="183" t="s">
        <v>151</v>
      </c>
      <c r="AY150" s="15" t="s">
        <v>139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5" t="s">
        <v>90</v>
      </c>
      <c r="BK150" s="184">
        <f>ROUND(I150*H150,2)</f>
        <v>0</v>
      </c>
      <c r="BL150" s="15" t="s">
        <v>157</v>
      </c>
      <c r="BM150" s="183" t="s">
        <v>373</v>
      </c>
    </row>
    <row r="151" spans="1:65" s="2" customFormat="1" ht="11.25">
      <c r="A151" s="33"/>
      <c r="B151" s="34"/>
      <c r="C151" s="35"/>
      <c r="D151" s="201" t="s">
        <v>218</v>
      </c>
      <c r="E151" s="35"/>
      <c r="F151" s="202" t="s">
        <v>374</v>
      </c>
      <c r="G151" s="35"/>
      <c r="H151" s="35"/>
      <c r="I151" s="198"/>
      <c r="J151" s="35"/>
      <c r="K151" s="35"/>
      <c r="L151" s="38"/>
      <c r="M151" s="199"/>
      <c r="N151" s="200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5" t="s">
        <v>218</v>
      </c>
      <c r="AU151" s="15" t="s">
        <v>151</v>
      </c>
    </row>
    <row r="152" spans="1:65" s="13" customFormat="1" ht="11.25">
      <c r="B152" s="185"/>
      <c r="C152" s="186"/>
      <c r="D152" s="187" t="s">
        <v>155</v>
      </c>
      <c r="E152" s="188" t="s">
        <v>44</v>
      </c>
      <c r="F152" s="189" t="s">
        <v>375</v>
      </c>
      <c r="G152" s="186"/>
      <c r="H152" s="190">
        <v>337</v>
      </c>
      <c r="I152" s="191"/>
      <c r="J152" s="186"/>
      <c r="K152" s="186"/>
      <c r="L152" s="192"/>
      <c r="M152" s="193"/>
      <c r="N152" s="194"/>
      <c r="O152" s="194"/>
      <c r="P152" s="194"/>
      <c r="Q152" s="194"/>
      <c r="R152" s="194"/>
      <c r="S152" s="194"/>
      <c r="T152" s="195"/>
      <c r="AT152" s="196" t="s">
        <v>155</v>
      </c>
      <c r="AU152" s="196" t="s">
        <v>151</v>
      </c>
      <c r="AV152" s="13" t="s">
        <v>92</v>
      </c>
      <c r="AW152" s="13" t="s">
        <v>42</v>
      </c>
      <c r="AX152" s="13" t="s">
        <v>82</v>
      </c>
      <c r="AY152" s="196" t="s">
        <v>139</v>
      </c>
    </row>
    <row r="153" spans="1:65" s="2" customFormat="1" ht="16.5" customHeight="1">
      <c r="A153" s="33"/>
      <c r="B153" s="34"/>
      <c r="C153" s="210" t="s">
        <v>376</v>
      </c>
      <c r="D153" s="210" t="s">
        <v>282</v>
      </c>
      <c r="E153" s="211" t="s">
        <v>377</v>
      </c>
      <c r="F153" s="212" t="s">
        <v>378</v>
      </c>
      <c r="G153" s="213" t="s">
        <v>379</v>
      </c>
      <c r="H153" s="214">
        <v>5.0549999999999997</v>
      </c>
      <c r="I153" s="215"/>
      <c r="J153" s="216">
        <f>ROUND(I153*H153,2)</f>
        <v>0</v>
      </c>
      <c r="K153" s="212" t="s">
        <v>44</v>
      </c>
      <c r="L153" s="217"/>
      <c r="M153" s="218" t="s">
        <v>44</v>
      </c>
      <c r="N153" s="219" t="s">
        <v>53</v>
      </c>
      <c r="O153" s="63"/>
      <c r="P153" s="181">
        <f>O153*H153</f>
        <v>0</v>
      </c>
      <c r="Q153" s="181">
        <v>1E-3</v>
      </c>
      <c r="R153" s="181">
        <f>Q153*H153</f>
        <v>5.0549999999999996E-3</v>
      </c>
      <c r="S153" s="181">
        <v>0</v>
      </c>
      <c r="T153" s="18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3" t="s">
        <v>178</v>
      </c>
      <c r="AT153" s="183" t="s">
        <v>282</v>
      </c>
      <c r="AU153" s="183" t="s">
        <v>151</v>
      </c>
      <c r="AY153" s="15" t="s">
        <v>139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5" t="s">
        <v>90</v>
      </c>
      <c r="BK153" s="184">
        <f>ROUND(I153*H153,2)</f>
        <v>0</v>
      </c>
      <c r="BL153" s="15" t="s">
        <v>157</v>
      </c>
      <c r="BM153" s="183" t="s">
        <v>380</v>
      </c>
    </row>
    <row r="154" spans="1:65" s="13" customFormat="1" ht="11.25">
      <c r="B154" s="185"/>
      <c r="C154" s="186"/>
      <c r="D154" s="187" t="s">
        <v>155</v>
      </c>
      <c r="E154" s="188" t="s">
        <v>44</v>
      </c>
      <c r="F154" s="189" t="s">
        <v>381</v>
      </c>
      <c r="G154" s="186"/>
      <c r="H154" s="190">
        <v>5.0549999999999997</v>
      </c>
      <c r="I154" s="191"/>
      <c r="J154" s="186"/>
      <c r="K154" s="186"/>
      <c r="L154" s="192"/>
      <c r="M154" s="193"/>
      <c r="N154" s="194"/>
      <c r="O154" s="194"/>
      <c r="P154" s="194"/>
      <c r="Q154" s="194"/>
      <c r="R154" s="194"/>
      <c r="S154" s="194"/>
      <c r="T154" s="195"/>
      <c r="AT154" s="196" t="s">
        <v>155</v>
      </c>
      <c r="AU154" s="196" t="s">
        <v>151</v>
      </c>
      <c r="AV154" s="13" t="s">
        <v>92</v>
      </c>
      <c r="AW154" s="13" t="s">
        <v>42</v>
      </c>
      <c r="AX154" s="13" t="s">
        <v>82</v>
      </c>
      <c r="AY154" s="196" t="s">
        <v>139</v>
      </c>
    </row>
    <row r="155" spans="1:65" s="12" customFormat="1" ht="22.9" customHeight="1">
      <c r="B155" s="156"/>
      <c r="C155" s="157"/>
      <c r="D155" s="158" t="s">
        <v>81</v>
      </c>
      <c r="E155" s="170" t="s">
        <v>138</v>
      </c>
      <c r="F155" s="170" t="s">
        <v>382</v>
      </c>
      <c r="G155" s="157"/>
      <c r="H155" s="157"/>
      <c r="I155" s="160"/>
      <c r="J155" s="171">
        <f>BK155</f>
        <v>0</v>
      </c>
      <c r="K155" s="157"/>
      <c r="L155" s="162"/>
      <c r="M155" s="163"/>
      <c r="N155" s="164"/>
      <c r="O155" s="164"/>
      <c r="P155" s="165">
        <f>SUM(P156:P190)</f>
        <v>0</v>
      </c>
      <c r="Q155" s="164"/>
      <c r="R155" s="165">
        <f>SUM(R156:R190)</f>
        <v>344.71916719999996</v>
      </c>
      <c r="S155" s="164"/>
      <c r="T155" s="166">
        <f>SUM(T156:T190)</f>
        <v>0</v>
      </c>
      <c r="AR155" s="167" t="s">
        <v>90</v>
      </c>
      <c r="AT155" s="168" t="s">
        <v>81</v>
      </c>
      <c r="AU155" s="168" t="s">
        <v>90</v>
      </c>
      <c r="AY155" s="167" t="s">
        <v>139</v>
      </c>
      <c r="BK155" s="169">
        <f>SUM(BK156:BK190)</f>
        <v>0</v>
      </c>
    </row>
    <row r="156" spans="1:65" s="2" customFormat="1" ht="21.75" customHeight="1">
      <c r="A156" s="33"/>
      <c r="B156" s="34"/>
      <c r="C156" s="172" t="s">
        <v>383</v>
      </c>
      <c r="D156" s="172" t="s">
        <v>142</v>
      </c>
      <c r="E156" s="173" t="s">
        <v>384</v>
      </c>
      <c r="F156" s="174" t="s">
        <v>385</v>
      </c>
      <c r="G156" s="175" t="s">
        <v>316</v>
      </c>
      <c r="H156" s="176">
        <v>315</v>
      </c>
      <c r="I156" s="177"/>
      <c r="J156" s="178">
        <f>ROUND(I156*H156,2)</f>
        <v>0</v>
      </c>
      <c r="K156" s="174" t="s">
        <v>216</v>
      </c>
      <c r="L156" s="38"/>
      <c r="M156" s="179" t="s">
        <v>44</v>
      </c>
      <c r="N156" s="180" t="s">
        <v>53</v>
      </c>
      <c r="O156" s="63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3" t="s">
        <v>157</v>
      </c>
      <c r="AT156" s="183" t="s">
        <v>142</v>
      </c>
      <c r="AU156" s="183" t="s">
        <v>92</v>
      </c>
      <c r="AY156" s="15" t="s">
        <v>139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5" t="s">
        <v>90</v>
      </c>
      <c r="BK156" s="184">
        <f>ROUND(I156*H156,2)</f>
        <v>0</v>
      </c>
      <c r="BL156" s="15" t="s">
        <v>157</v>
      </c>
      <c r="BM156" s="183" t="s">
        <v>386</v>
      </c>
    </row>
    <row r="157" spans="1:65" s="2" customFormat="1" ht="11.25">
      <c r="A157" s="33"/>
      <c r="B157" s="34"/>
      <c r="C157" s="35"/>
      <c r="D157" s="201" t="s">
        <v>218</v>
      </c>
      <c r="E157" s="35"/>
      <c r="F157" s="202" t="s">
        <v>387</v>
      </c>
      <c r="G157" s="35"/>
      <c r="H157" s="35"/>
      <c r="I157" s="198"/>
      <c r="J157" s="35"/>
      <c r="K157" s="35"/>
      <c r="L157" s="38"/>
      <c r="M157" s="199"/>
      <c r="N157" s="200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5" t="s">
        <v>218</v>
      </c>
      <c r="AU157" s="15" t="s">
        <v>92</v>
      </c>
    </row>
    <row r="158" spans="1:65" s="13" customFormat="1" ht="11.25">
      <c r="B158" s="185"/>
      <c r="C158" s="186"/>
      <c r="D158" s="187" t="s">
        <v>155</v>
      </c>
      <c r="E158" s="188" t="s">
        <v>44</v>
      </c>
      <c r="F158" s="189" t="s">
        <v>388</v>
      </c>
      <c r="G158" s="186"/>
      <c r="H158" s="190">
        <v>315</v>
      </c>
      <c r="I158" s="191"/>
      <c r="J158" s="186"/>
      <c r="K158" s="186"/>
      <c r="L158" s="192"/>
      <c r="M158" s="193"/>
      <c r="N158" s="194"/>
      <c r="O158" s="194"/>
      <c r="P158" s="194"/>
      <c r="Q158" s="194"/>
      <c r="R158" s="194"/>
      <c r="S158" s="194"/>
      <c r="T158" s="195"/>
      <c r="AT158" s="196" t="s">
        <v>155</v>
      </c>
      <c r="AU158" s="196" t="s">
        <v>92</v>
      </c>
      <c r="AV158" s="13" t="s">
        <v>92</v>
      </c>
      <c r="AW158" s="13" t="s">
        <v>42</v>
      </c>
      <c r="AX158" s="13" t="s">
        <v>82</v>
      </c>
      <c r="AY158" s="196" t="s">
        <v>139</v>
      </c>
    </row>
    <row r="159" spans="1:65" s="2" customFormat="1" ht="16.5" customHeight="1">
      <c r="A159" s="33"/>
      <c r="B159" s="34"/>
      <c r="C159" s="210" t="s">
        <v>389</v>
      </c>
      <c r="D159" s="210" t="s">
        <v>282</v>
      </c>
      <c r="E159" s="211" t="s">
        <v>390</v>
      </c>
      <c r="F159" s="212" t="s">
        <v>391</v>
      </c>
      <c r="G159" s="213" t="s">
        <v>285</v>
      </c>
      <c r="H159" s="214">
        <v>170.1</v>
      </c>
      <c r="I159" s="215"/>
      <c r="J159" s="216">
        <f>ROUND(I159*H159,2)</f>
        <v>0</v>
      </c>
      <c r="K159" s="212" t="s">
        <v>44</v>
      </c>
      <c r="L159" s="217"/>
      <c r="M159" s="218" t="s">
        <v>44</v>
      </c>
      <c r="N159" s="219" t="s">
        <v>53</v>
      </c>
      <c r="O159" s="63"/>
      <c r="P159" s="181">
        <f>O159*H159</f>
        <v>0</v>
      </c>
      <c r="Q159" s="181">
        <v>1</v>
      </c>
      <c r="R159" s="181">
        <f>Q159*H159</f>
        <v>170.1</v>
      </c>
      <c r="S159" s="181">
        <v>0</v>
      </c>
      <c r="T159" s="18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3" t="s">
        <v>178</v>
      </c>
      <c r="AT159" s="183" t="s">
        <v>282</v>
      </c>
      <c r="AU159" s="183" t="s">
        <v>92</v>
      </c>
      <c r="AY159" s="15" t="s">
        <v>139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5" t="s">
        <v>90</v>
      </c>
      <c r="BK159" s="184">
        <f>ROUND(I159*H159,2)</f>
        <v>0</v>
      </c>
      <c r="BL159" s="15" t="s">
        <v>157</v>
      </c>
      <c r="BM159" s="183" t="s">
        <v>392</v>
      </c>
    </row>
    <row r="160" spans="1:65" s="13" customFormat="1" ht="11.25">
      <c r="B160" s="185"/>
      <c r="C160" s="186"/>
      <c r="D160" s="187" t="s">
        <v>155</v>
      </c>
      <c r="E160" s="188" t="s">
        <v>44</v>
      </c>
      <c r="F160" s="189" t="s">
        <v>393</v>
      </c>
      <c r="G160" s="186"/>
      <c r="H160" s="190">
        <v>170.1</v>
      </c>
      <c r="I160" s="191"/>
      <c r="J160" s="186"/>
      <c r="K160" s="186"/>
      <c r="L160" s="192"/>
      <c r="M160" s="193"/>
      <c r="N160" s="194"/>
      <c r="O160" s="194"/>
      <c r="P160" s="194"/>
      <c r="Q160" s="194"/>
      <c r="R160" s="194"/>
      <c r="S160" s="194"/>
      <c r="T160" s="195"/>
      <c r="AT160" s="196" t="s">
        <v>155</v>
      </c>
      <c r="AU160" s="196" t="s">
        <v>92</v>
      </c>
      <c r="AV160" s="13" t="s">
        <v>92</v>
      </c>
      <c r="AW160" s="13" t="s">
        <v>42</v>
      </c>
      <c r="AX160" s="13" t="s">
        <v>82</v>
      </c>
      <c r="AY160" s="196" t="s">
        <v>139</v>
      </c>
    </row>
    <row r="161" spans="1:65" s="2" customFormat="1" ht="16.5" customHeight="1">
      <c r="A161" s="33"/>
      <c r="B161" s="34"/>
      <c r="C161" s="172" t="s">
        <v>394</v>
      </c>
      <c r="D161" s="172" t="s">
        <v>142</v>
      </c>
      <c r="E161" s="173" t="s">
        <v>395</v>
      </c>
      <c r="F161" s="174" t="s">
        <v>396</v>
      </c>
      <c r="G161" s="175" t="s">
        <v>316</v>
      </c>
      <c r="H161" s="176">
        <v>693</v>
      </c>
      <c r="I161" s="177"/>
      <c r="J161" s="178">
        <f>ROUND(I161*H161,2)</f>
        <v>0</v>
      </c>
      <c r="K161" s="174" t="s">
        <v>216</v>
      </c>
      <c r="L161" s="38"/>
      <c r="M161" s="179" t="s">
        <v>44</v>
      </c>
      <c r="N161" s="180" t="s">
        <v>53</v>
      </c>
      <c r="O161" s="63"/>
      <c r="P161" s="181">
        <f>O161*H161</f>
        <v>0</v>
      </c>
      <c r="Q161" s="181">
        <v>4.6999999999999999E-4</v>
      </c>
      <c r="R161" s="181">
        <f>Q161*H161</f>
        <v>0.32571</v>
      </c>
      <c r="S161" s="181">
        <v>0</v>
      </c>
      <c r="T161" s="18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3" t="s">
        <v>157</v>
      </c>
      <c r="AT161" s="183" t="s">
        <v>142</v>
      </c>
      <c r="AU161" s="183" t="s">
        <v>92</v>
      </c>
      <c r="AY161" s="15" t="s">
        <v>139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5" t="s">
        <v>90</v>
      </c>
      <c r="BK161" s="184">
        <f>ROUND(I161*H161,2)</f>
        <v>0</v>
      </c>
      <c r="BL161" s="15" t="s">
        <v>157</v>
      </c>
      <c r="BM161" s="183" t="s">
        <v>397</v>
      </c>
    </row>
    <row r="162" spans="1:65" s="2" customFormat="1" ht="11.25">
      <c r="A162" s="33"/>
      <c r="B162" s="34"/>
      <c r="C162" s="35"/>
      <c r="D162" s="201" t="s">
        <v>218</v>
      </c>
      <c r="E162" s="35"/>
      <c r="F162" s="202" t="s">
        <v>398</v>
      </c>
      <c r="G162" s="35"/>
      <c r="H162" s="35"/>
      <c r="I162" s="198"/>
      <c r="J162" s="35"/>
      <c r="K162" s="35"/>
      <c r="L162" s="38"/>
      <c r="M162" s="199"/>
      <c r="N162" s="200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5" t="s">
        <v>218</v>
      </c>
      <c r="AU162" s="15" t="s">
        <v>92</v>
      </c>
    </row>
    <row r="163" spans="1:65" s="13" customFormat="1" ht="11.25">
      <c r="B163" s="185"/>
      <c r="C163" s="186"/>
      <c r="D163" s="187" t="s">
        <v>155</v>
      </c>
      <c r="E163" s="188" t="s">
        <v>44</v>
      </c>
      <c r="F163" s="189" t="s">
        <v>399</v>
      </c>
      <c r="G163" s="186"/>
      <c r="H163" s="190">
        <v>693</v>
      </c>
      <c r="I163" s="191"/>
      <c r="J163" s="186"/>
      <c r="K163" s="186"/>
      <c r="L163" s="192"/>
      <c r="M163" s="193"/>
      <c r="N163" s="194"/>
      <c r="O163" s="194"/>
      <c r="P163" s="194"/>
      <c r="Q163" s="194"/>
      <c r="R163" s="194"/>
      <c r="S163" s="194"/>
      <c r="T163" s="195"/>
      <c r="AT163" s="196" t="s">
        <v>155</v>
      </c>
      <c r="AU163" s="196" t="s">
        <v>92</v>
      </c>
      <c r="AV163" s="13" t="s">
        <v>92</v>
      </c>
      <c r="AW163" s="13" t="s">
        <v>42</v>
      </c>
      <c r="AX163" s="13" t="s">
        <v>82</v>
      </c>
      <c r="AY163" s="196" t="s">
        <v>139</v>
      </c>
    </row>
    <row r="164" spans="1:65" s="2" customFormat="1" ht="16.5" customHeight="1">
      <c r="A164" s="33"/>
      <c r="B164" s="34"/>
      <c r="C164" s="172" t="s">
        <v>400</v>
      </c>
      <c r="D164" s="172" t="s">
        <v>142</v>
      </c>
      <c r="E164" s="173" t="s">
        <v>401</v>
      </c>
      <c r="F164" s="174" t="s">
        <v>402</v>
      </c>
      <c r="G164" s="175" t="s">
        <v>316</v>
      </c>
      <c r="H164" s="176">
        <v>191.107</v>
      </c>
      <c r="I164" s="177"/>
      <c r="J164" s="178">
        <f>ROUND(I164*H164,2)</f>
        <v>0</v>
      </c>
      <c r="K164" s="174" t="s">
        <v>216</v>
      </c>
      <c r="L164" s="38"/>
      <c r="M164" s="179" t="s">
        <v>44</v>
      </c>
      <c r="N164" s="180" t="s">
        <v>53</v>
      </c>
      <c r="O164" s="63"/>
      <c r="P164" s="181">
        <f>O164*H164</f>
        <v>0</v>
      </c>
      <c r="Q164" s="181">
        <v>0.48299999999999998</v>
      </c>
      <c r="R164" s="181">
        <f>Q164*H164</f>
        <v>92.304681000000002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157</v>
      </c>
      <c r="AT164" s="183" t="s">
        <v>142</v>
      </c>
      <c r="AU164" s="183" t="s">
        <v>92</v>
      </c>
      <c r="AY164" s="15" t="s">
        <v>139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5" t="s">
        <v>90</v>
      </c>
      <c r="BK164" s="184">
        <f>ROUND(I164*H164,2)</f>
        <v>0</v>
      </c>
      <c r="BL164" s="15" t="s">
        <v>157</v>
      </c>
      <c r="BM164" s="183" t="s">
        <v>403</v>
      </c>
    </row>
    <row r="165" spans="1:65" s="2" customFormat="1" ht="11.25">
      <c r="A165" s="33"/>
      <c r="B165" s="34"/>
      <c r="C165" s="35"/>
      <c r="D165" s="201" t="s">
        <v>218</v>
      </c>
      <c r="E165" s="35"/>
      <c r="F165" s="202" t="s">
        <v>404</v>
      </c>
      <c r="G165" s="35"/>
      <c r="H165" s="35"/>
      <c r="I165" s="198"/>
      <c r="J165" s="35"/>
      <c r="K165" s="35"/>
      <c r="L165" s="38"/>
      <c r="M165" s="199"/>
      <c r="N165" s="200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5" t="s">
        <v>218</v>
      </c>
      <c r="AU165" s="15" t="s">
        <v>92</v>
      </c>
    </row>
    <row r="166" spans="1:65" s="13" customFormat="1" ht="11.25">
      <c r="B166" s="185"/>
      <c r="C166" s="186"/>
      <c r="D166" s="187" t="s">
        <v>155</v>
      </c>
      <c r="E166" s="188" t="s">
        <v>44</v>
      </c>
      <c r="F166" s="189" t="s">
        <v>405</v>
      </c>
      <c r="G166" s="186"/>
      <c r="H166" s="190">
        <v>191.107</v>
      </c>
      <c r="I166" s="191"/>
      <c r="J166" s="186"/>
      <c r="K166" s="186"/>
      <c r="L166" s="192"/>
      <c r="M166" s="193"/>
      <c r="N166" s="194"/>
      <c r="O166" s="194"/>
      <c r="P166" s="194"/>
      <c r="Q166" s="194"/>
      <c r="R166" s="194"/>
      <c r="S166" s="194"/>
      <c r="T166" s="195"/>
      <c r="AT166" s="196" t="s">
        <v>155</v>
      </c>
      <c r="AU166" s="196" t="s">
        <v>92</v>
      </c>
      <c r="AV166" s="13" t="s">
        <v>92</v>
      </c>
      <c r="AW166" s="13" t="s">
        <v>42</v>
      </c>
      <c r="AX166" s="13" t="s">
        <v>82</v>
      </c>
      <c r="AY166" s="196" t="s">
        <v>139</v>
      </c>
    </row>
    <row r="167" spans="1:65" s="2" customFormat="1" ht="24.2" customHeight="1">
      <c r="A167" s="33"/>
      <c r="B167" s="34"/>
      <c r="C167" s="172" t="s">
        <v>406</v>
      </c>
      <c r="D167" s="172" t="s">
        <v>142</v>
      </c>
      <c r="E167" s="173" t="s">
        <v>407</v>
      </c>
      <c r="F167" s="174" t="s">
        <v>408</v>
      </c>
      <c r="G167" s="175" t="s">
        <v>316</v>
      </c>
      <c r="H167" s="176">
        <v>182.798</v>
      </c>
      <c r="I167" s="177"/>
      <c r="J167" s="178">
        <f>ROUND(I167*H167,2)</f>
        <v>0</v>
      </c>
      <c r="K167" s="174" t="s">
        <v>216</v>
      </c>
      <c r="L167" s="38"/>
      <c r="M167" s="179" t="s">
        <v>44</v>
      </c>
      <c r="N167" s="180" t="s">
        <v>53</v>
      </c>
      <c r="O167" s="63"/>
      <c r="P167" s="181">
        <f>O167*H167</f>
        <v>0</v>
      </c>
      <c r="Q167" s="181">
        <v>0.37190000000000001</v>
      </c>
      <c r="R167" s="181">
        <f>Q167*H167</f>
        <v>67.982576199999997</v>
      </c>
      <c r="S167" s="181">
        <v>0</v>
      </c>
      <c r="T167" s="18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3" t="s">
        <v>157</v>
      </c>
      <c r="AT167" s="183" t="s">
        <v>142</v>
      </c>
      <c r="AU167" s="183" t="s">
        <v>92</v>
      </c>
      <c r="AY167" s="15" t="s">
        <v>139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5" t="s">
        <v>90</v>
      </c>
      <c r="BK167" s="184">
        <f>ROUND(I167*H167,2)</f>
        <v>0</v>
      </c>
      <c r="BL167" s="15" t="s">
        <v>157</v>
      </c>
      <c r="BM167" s="183" t="s">
        <v>409</v>
      </c>
    </row>
    <row r="168" spans="1:65" s="2" customFormat="1" ht="11.25">
      <c r="A168" s="33"/>
      <c r="B168" s="34"/>
      <c r="C168" s="35"/>
      <c r="D168" s="201" t="s">
        <v>218</v>
      </c>
      <c r="E168" s="35"/>
      <c r="F168" s="202" t="s">
        <v>410</v>
      </c>
      <c r="G168" s="35"/>
      <c r="H168" s="35"/>
      <c r="I168" s="198"/>
      <c r="J168" s="35"/>
      <c r="K168" s="35"/>
      <c r="L168" s="38"/>
      <c r="M168" s="199"/>
      <c r="N168" s="200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5" t="s">
        <v>218</v>
      </c>
      <c r="AU168" s="15" t="s">
        <v>92</v>
      </c>
    </row>
    <row r="169" spans="1:65" s="13" customFormat="1" ht="11.25">
      <c r="B169" s="185"/>
      <c r="C169" s="186"/>
      <c r="D169" s="187" t="s">
        <v>155</v>
      </c>
      <c r="E169" s="188" t="s">
        <v>44</v>
      </c>
      <c r="F169" s="189" t="s">
        <v>411</v>
      </c>
      <c r="G169" s="186"/>
      <c r="H169" s="190">
        <v>182.798</v>
      </c>
      <c r="I169" s="191"/>
      <c r="J169" s="186"/>
      <c r="K169" s="186"/>
      <c r="L169" s="192"/>
      <c r="M169" s="193"/>
      <c r="N169" s="194"/>
      <c r="O169" s="194"/>
      <c r="P169" s="194"/>
      <c r="Q169" s="194"/>
      <c r="R169" s="194"/>
      <c r="S169" s="194"/>
      <c r="T169" s="195"/>
      <c r="AT169" s="196" t="s">
        <v>155</v>
      </c>
      <c r="AU169" s="196" t="s">
        <v>92</v>
      </c>
      <c r="AV169" s="13" t="s">
        <v>92</v>
      </c>
      <c r="AW169" s="13" t="s">
        <v>42</v>
      </c>
      <c r="AX169" s="13" t="s">
        <v>82</v>
      </c>
      <c r="AY169" s="196" t="s">
        <v>139</v>
      </c>
    </row>
    <row r="170" spans="1:65" s="2" customFormat="1" ht="24.2" customHeight="1">
      <c r="A170" s="33"/>
      <c r="B170" s="34"/>
      <c r="C170" s="172" t="s">
        <v>412</v>
      </c>
      <c r="D170" s="172" t="s">
        <v>142</v>
      </c>
      <c r="E170" s="173" t="s">
        <v>413</v>
      </c>
      <c r="F170" s="174" t="s">
        <v>414</v>
      </c>
      <c r="G170" s="175" t="s">
        <v>316</v>
      </c>
      <c r="H170" s="176">
        <v>172.827</v>
      </c>
      <c r="I170" s="177"/>
      <c r="J170" s="178">
        <f>ROUND(I170*H170,2)</f>
        <v>0</v>
      </c>
      <c r="K170" s="174" t="s">
        <v>216</v>
      </c>
      <c r="L170" s="38"/>
      <c r="M170" s="179" t="s">
        <v>44</v>
      </c>
      <c r="N170" s="180" t="s">
        <v>53</v>
      </c>
      <c r="O170" s="63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3" t="s">
        <v>157</v>
      </c>
      <c r="AT170" s="183" t="s">
        <v>142</v>
      </c>
      <c r="AU170" s="183" t="s">
        <v>92</v>
      </c>
      <c r="AY170" s="15" t="s">
        <v>139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5" t="s">
        <v>90</v>
      </c>
      <c r="BK170" s="184">
        <f>ROUND(I170*H170,2)</f>
        <v>0</v>
      </c>
      <c r="BL170" s="15" t="s">
        <v>157</v>
      </c>
      <c r="BM170" s="183" t="s">
        <v>415</v>
      </c>
    </row>
    <row r="171" spans="1:65" s="2" customFormat="1" ht="11.25">
      <c r="A171" s="33"/>
      <c r="B171" s="34"/>
      <c r="C171" s="35"/>
      <c r="D171" s="201" t="s">
        <v>218</v>
      </c>
      <c r="E171" s="35"/>
      <c r="F171" s="202" t="s">
        <v>416</v>
      </c>
      <c r="G171" s="35"/>
      <c r="H171" s="35"/>
      <c r="I171" s="198"/>
      <c r="J171" s="35"/>
      <c r="K171" s="35"/>
      <c r="L171" s="38"/>
      <c r="M171" s="199"/>
      <c r="N171" s="200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5" t="s">
        <v>218</v>
      </c>
      <c r="AU171" s="15" t="s">
        <v>92</v>
      </c>
    </row>
    <row r="172" spans="1:65" s="13" customFormat="1" ht="11.25">
      <c r="B172" s="185"/>
      <c r="C172" s="186"/>
      <c r="D172" s="187" t="s">
        <v>155</v>
      </c>
      <c r="E172" s="188" t="s">
        <v>44</v>
      </c>
      <c r="F172" s="189" t="s">
        <v>417</v>
      </c>
      <c r="G172" s="186"/>
      <c r="H172" s="190">
        <v>172.827</v>
      </c>
      <c r="I172" s="191"/>
      <c r="J172" s="186"/>
      <c r="K172" s="186"/>
      <c r="L172" s="192"/>
      <c r="M172" s="193"/>
      <c r="N172" s="194"/>
      <c r="O172" s="194"/>
      <c r="P172" s="194"/>
      <c r="Q172" s="194"/>
      <c r="R172" s="194"/>
      <c r="S172" s="194"/>
      <c r="T172" s="195"/>
      <c r="AT172" s="196" t="s">
        <v>155</v>
      </c>
      <c r="AU172" s="196" t="s">
        <v>92</v>
      </c>
      <c r="AV172" s="13" t="s">
        <v>92</v>
      </c>
      <c r="AW172" s="13" t="s">
        <v>42</v>
      </c>
      <c r="AX172" s="13" t="s">
        <v>82</v>
      </c>
      <c r="AY172" s="196" t="s">
        <v>139</v>
      </c>
    </row>
    <row r="173" spans="1:65" s="2" customFormat="1" ht="21.75" customHeight="1">
      <c r="A173" s="33"/>
      <c r="B173" s="34"/>
      <c r="C173" s="172" t="s">
        <v>418</v>
      </c>
      <c r="D173" s="172" t="s">
        <v>142</v>
      </c>
      <c r="E173" s="173" t="s">
        <v>419</v>
      </c>
      <c r="F173" s="174" t="s">
        <v>420</v>
      </c>
      <c r="G173" s="175" t="s">
        <v>316</v>
      </c>
      <c r="H173" s="176">
        <v>23.74</v>
      </c>
      <c r="I173" s="177"/>
      <c r="J173" s="178">
        <f>ROUND(I173*H173,2)</f>
        <v>0</v>
      </c>
      <c r="K173" s="174" t="s">
        <v>216</v>
      </c>
      <c r="L173" s="38"/>
      <c r="M173" s="179" t="s">
        <v>44</v>
      </c>
      <c r="N173" s="180" t="s">
        <v>53</v>
      </c>
      <c r="O173" s="63"/>
      <c r="P173" s="181">
        <f>O173*H173</f>
        <v>0</v>
      </c>
      <c r="Q173" s="181">
        <v>0.23</v>
      </c>
      <c r="R173" s="181">
        <f>Q173*H173</f>
        <v>5.4601999999999995</v>
      </c>
      <c r="S173" s="181">
        <v>0</v>
      </c>
      <c r="T173" s="18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3" t="s">
        <v>157</v>
      </c>
      <c r="AT173" s="183" t="s">
        <v>142</v>
      </c>
      <c r="AU173" s="183" t="s">
        <v>92</v>
      </c>
      <c r="AY173" s="15" t="s">
        <v>139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5" t="s">
        <v>90</v>
      </c>
      <c r="BK173" s="184">
        <f>ROUND(I173*H173,2)</f>
        <v>0</v>
      </c>
      <c r="BL173" s="15" t="s">
        <v>157</v>
      </c>
      <c r="BM173" s="183" t="s">
        <v>421</v>
      </c>
    </row>
    <row r="174" spans="1:65" s="2" customFormat="1" ht="11.25">
      <c r="A174" s="33"/>
      <c r="B174" s="34"/>
      <c r="C174" s="35"/>
      <c r="D174" s="201" t="s">
        <v>218</v>
      </c>
      <c r="E174" s="35"/>
      <c r="F174" s="202" t="s">
        <v>422</v>
      </c>
      <c r="G174" s="35"/>
      <c r="H174" s="35"/>
      <c r="I174" s="198"/>
      <c r="J174" s="35"/>
      <c r="K174" s="35"/>
      <c r="L174" s="38"/>
      <c r="M174" s="199"/>
      <c r="N174" s="200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5" t="s">
        <v>218</v>
      </c>
      <c r="AU174" s="15" t="s">
        <v>92</v>
      </c>
    </row>
    <row r="175" spans="1:65" s="13" customFormat="1" ht="11.25">
      <c r="B175" s="185"/>
      <c r="C175" s="186"/>
      <c r="D175" s="187" t="s">
        <v>155</v>
      </c>
      <c r="E175" s="188" t="s">
        <v>44</v>
      </c>
      <c r="F175" s="189" t="s">
        <v>423</v>
      </c>
      <c r="G175" s="186"/>
      <c r="H175" s="190">
        <v>23.74</v>
      </c>
      <c r="I175" s="191"/>
      <c r="J175" s="186"/>
      <c r="K175" s="186"/>
      <c r="L175" s="192"/>
      <c r="M175" s="193"/>
      <c r="N175" s="194"/>
      <c r="O175" s="194"/>
      <c r="P175" s="194"/>
      <c r="Q175" s="194"/>
      <c r="R175" s="194"/>
      <c r="S175" s="194"/>
      <c r="T175" s="195"/>
      <c r="AT175" s="196" t="s">
        <v>155</v>
      </c>
      <c r="AU175" s="196" t="s">
        <v>92</v>
      </c>
      <c r="AV175" s="13" t="s">
        <v>92</v>
      </c>
      <c r="AW175" s="13" t="s">
        <v>42</v>
      </c>
      <c r="AX175" s="13" t="s">
        <v>82</v>
      </c>
      <c r="AY175" s="196" t="s">
        <v>139</v>
      </c>
    </row>
    <row r="176" spans="1:65" s="2" customFormat="1" ht="16.5" customHeight="1">
      <c r="A176" s="33"/>
      <c r="B176" s="34"/>
      <c r="C176" s="172" t="s">
        <v>424</v>
      </c>
      <c r="D176" s="172" t="s">
        <v>142</v>
      </c>
      <c r="E176" s="173" t="s">
        <v>425</v>
      </c>
      <c r="F176" s="174" t="s">
        <v>426</v>
      </c>
      <c r="G176" s="175" t="s">
        <v>268</v>
      </c>
      <c r="H176" s="176">
        <v>4.7480000000000002</v>
      </c>
      <c r="I176" s="177"/>
      <c r="J176" s="178">
        <f>ROUND(I176*H176,2)</f>
        <v>0</v>
      </c>
      <c r="K176" s="174" t="s">
        <v>216</v>
      </c>
      <c r="L176" s="38"/>
      <c r="M176" s="179" t="s">
        <v>44</v>
      </c>
      <c r="N176" s="180" t="s">
        <v>53</v>
      </c>
      <c r="O176" s="63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3" t="s">
        <v>157</v>
      </c>
      <c r="AT176" s="183" t="s">
        <v>142</v>
      </c>
      <c r="AU176" s="183" t="s">
        <v>92</v>
      </c>
      <c r="AY176" s="15" t="s">
        <v>139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5" t="s">
        <v>90</v>
      </c>
      <c r="BK176" s="184">
        <f>ROUND(I176*H176,2)</f>
        <v>0</v>
      </c>
      <c r="BL176" s="15" t="s">
        <v>157</v>
      </c>
      <c r="BM176" s="183" t="s">
        <v>427</v>
      </c>
    </row>
    <row r="177" spans="1:65" s="2" customFormat="1" ht="11.25">
      <c r="A177" s="33"/>
      <c r="B177" s="34"/>
      <c r="C177" s="35"/>
      <c r="D177" s="201" t="s">
        <v>218</v>
      </c>
      <c r="E177" s="35"/>
      <c r="F177" s="202" t="s">
        <v>428</v>
      </c>
      <c r="G177" s="35"/>
      <c r="H177" s="35"/>
      <c r="I177" s="198"/>
      <c r="J177" s="35"/>
      <c r="K177" s="35"/>
      <c r="L177" s="38"/>
      <c r="M177" s="199"/>
      <c r="N177" s="200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5" t="s">
        <v>218</v>
      </c>
      <c r="AU177" s="15" t="s">
        <v>92</v>
      </c>
    </row>
    <row r="178" spans="1:65" s="13" customFormat="1" ht="11.25">
      <c r="B178" s="185"/>
      <c r="C178" s="186"/>
      <c r="D178" s="187" t="s">
        <v>155</v>
      </c>
      <c r="E178" s="188" t="s">
        <v>44</v>
      </c>
      <c r="F178" s="189" t="s">
        <v>429</v>
      </c>
      <c r="G178" s="186"/>
      <c r="H178" s="190">
        <v>4.7480000000000002</v>
      </c>
      <c r="I178" s="191"/>
      <c r="J178" s="186"/>
      <c r="K178" s="186"/>
      <c r="L178" s="192"/>
      <c r="M178" s="193"/>
      <c r="N178" s="194"/>
      <c r="O178" s="194"/>
      <c r="P178" s="194"/>
      <c r="Q178" s="194"/>
      <c r="R178" s="194"/>
      <c r="S178" s="194"/>
      <c r="T178" s="195"/>
      <c r="AT178" s="196" t="s">
        <v>155</v>
      </c>
      <c r="AU178" s="196" t="s">
        <v>92</v>
      </c>
      <c r="AV178" s="13" t="s">
        <v>92</v>
      </c>
      <c r="AW178" s="13" t="s">
        <v>42</v>
      </c>
      <c r="AX178" s="13" t="s">
        <v>82</v>
      </c>
      <c r="AY178" s="196" t="s">
        <v>139</v>
      </c>
    </row>
    <row r="179" spans="1:65" s="2" customFormat="1" ht="16.5" customHeight="1">
      <c r="A179" s="33"/>
      <c r="B179" s="34"/>
      <c r="C179" s="210" t="s">
        <v>430</v>
      </c>
      <c r="D179" s="210" t="s">
        <v>282</v>
      </c>
      <c r="E179" s="211" t="s">
        <v>431</v>
      </c>
      <c r="F179" s="212" t="s">
        <v>432</v>
      </c>
      <c r="G179" s="213" t="s">
        <v>285</v>
      </c>
      <c r="H179" s="214">
        <v>8.5459999999999994</v>
      </c>
      <c r="I179" s="215"/>
      <c r="J179" s="216">
        <f>ROUND(I179*H179,2)</f>
        <v>0</v>
      </c>
      <c r="K179" s="212" t="s">
        <v>216</v>
      </c>
      <c r="L179" s="217"/>
      <c r="M179" s="218" t="s">
        <v>44</v>
      </c>
      <c r="N179" s="219" t="s">
        <v>53</v>
      </c>
      <c r="O179" s="63"/>
      <c r="P179" s="181">
        <f>O179*H179</f>
        <v>0</v>
      </c>
      <c r="Q179" s="181">
        <v>1</v>
      </c>
      <c r="R179" s="181">
        <f>Q179*H179</f>
        <v>8.5459999999999994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178</v>
      </c>
      <c r="AT179" s="183" t="s">
        <v>282</v>
      </c>
      <c r="AU179" s="183" t="s">
        <v>92</v>
      </c>
      <c r="AY179" s="15" t="s">
        <v>139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5" t="s">
        <v>90</v>
      </c>
      <c r="BK179" s="184">
        <f>ROUND(I179*H179,2)</f>
        <v>0</v>
      </c>
      <c r="BL179" s="15" t="s">
        <v>157</v>
      </c>
      <c r="BM179" s="183" t="s">
        <v>433</v>
      </c>
    </row>
    <row r="180" spans="1:65" s="2" customFormat="1" ht="11.25">
      <c r="A180" s="33"/>
      <c r="B180" s="34"/>
      <c r="C180" s="35"/>
      <c r="D180" s="201" t="s">
        <v>218</v>
      </c>
      <c r="E180" s="35"/>
      <c r="F180" s="202" t="s">
        <v>434</v>
      </c>
      <c r="G180" s="35"/>
      <c r="H180" s="35"/>
      <c r="I180" s="198"/>
      <c r="J180" s="35"/>
      <c r="K180" s="35"/>
      <c r="L180" s="38"/>
      <c r="M180" s="199"/>
      <c r="N180" s="200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5" t="s">
        <v>218</v>
      </c>
      <c r="AU180" s="15" t="s">
        <v>92</v>
      </c>
    </row>
    <row r="181" spans="1:65" s="13" customFormat="1" ht="11.25">
      <c r="B181" s="185"/>
      <c r="C181" s="186"/>
      <c r="D181" s="187" t="s">
        <v>155</v>
      </c>
      <c r="E181" s="188" t="s">
        <v>44</v>
      </c>
      <c r="F181" s="189" t="s">
        <v>435</v>
      </c>
      <c r="G181" s="186"/>
      <c r="H181" s="190">
        <v>8.5459999999999994</v>
      </c>
      <c r="I181" s="191"/>
      <c r="J181" s="186"/>
      <c r="K181" s="186"/>
      <c r="L181" s="192"/>
      <c r="M181" s="193"/>
      <c r="N181" s="194"/>
      <c r="O181" s="194"/>
      <c r="P181" s="194"/>
      <c r="Q181" s="194"/>
      <c r="R181" s="194"/>
      <c r="S181" s="194"/>
      <c r="T181" s="195"/>
      <c r="AT181" s="196" t="s">
        <v>155</v>
      </c>
      <c r="AU181" s="196" t="s">
        <v>92</v>
      </c>
      <c r="AV181" s="13" t="s">
        <v>92</v>
      </c>
      <c r="AW181" s="13" t="s">
        <v>42</v>
      </c>
      <c r="AX181" s="13" t="s">
        <v>82</v>
      </c>
      <c r="AY181" s="196" t="s">
        <v>139</v>
      </c>
    </row>
    <row r="182" spans="1:65" s="2" customFormat="1" ht="16.5" customHeight="1">
      <c r="A182" s="33"/>
      <c r="B182" s="34"/>
      <c r="C182" s="172" t="s">
        <v>436</v>
      </c>
      <c r="D182" s="172" t="s">
        <v>142</v>
      </c>
      <c r="E182" s="173" t="s">
        <v>437</v>
      </c>
      <c r="F182" s="174" t="s">
        <v>438</v>
      </c>
      <c r="G182" s="175" t="s">
        <v>316</v>
      </c>
      <c r="H182" s="176">
        <v>179.47399999999999</v>
      </c>
      <c r="I182" s="177"/>
      <c r="J182" s="178">
        <f>ROUND(I182*H182,2)</f>
        <v>0</v>
      </c>
      <c r="K182" s="174" t="s">
        <v>216</v>
      </c>
      <c r="L182" s="38"/>
      <c r="M182" s="179" t="s">
        <v>44</v>
      </c>
      <c r="N182" s="180" t="s">
        <v>53</v>
      </c>
      <c r="O182" s="63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3" t="s">
        <v>157</v>
      </c>
      <c r="AT182" s="183" t="s">
        <v>142</v>
      </c>
      <c r="AU182" s="183" t="s">
        <v>92</v>
      </c>
      <c r="AY182" s="15" t="s">
        <v>139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5" t="s">
        <v>90</v>
      </c>
      <c r="BK182" s="184">
        <f>ROUND(I182*H182,2)</f>
        <v>0</v>
      </c>
      <c r="BL182" s="15" t="s">
        <v>157</v>
      </c>
      <c r="BM182" s="183" t="s">
        <v>439</v>
      </c>
    </row>
    <row r="183" spans="1:65" s="2" customFormat="1" ht="11.25">
      <c r="A183" s="33"/>
      <c r="B183" s="34"/>
      <c r="C183" s="35"/>
      <c r="D183" s="201" t="s">
        <v>218</v>
      </c>
      <c r="E183" s="35"/>
      <c r="F183" s="202" t="s">
        <v>440</v>
      </c>
      <c r="G183" s="35"/>
      <c r="H183" s="35"/>
      <c r="I183" s="198"/>
      <c r="J183" s="35"/>
      <c r="K183" s="35"/>
      <c r="L183" s="38"/>
      <c r="M183" s="199"/>
      <c r="N183" s="200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5" t="s">
        <v>218</v>
      </c>
      <c r="AU183" s="15" t="s">
        <v>92</v>
      </c>
    </row>
    <row r="184" spans="1:65" s="13" customFormat="1" ht="11.25">
      <c r="B184" s="185"/>
      <c r="C184" s="186"/>
      <c r="D184" s="187" t="s">
        <v>155</v>
      </c>
      <c r="E184" s="188" t="s">
        <v>44</v>
      </c>
      <c r="F184" s="189" t="s">
        <v>441</v>
      </c>
      <c r="G184" s="186"/>
      <c r="H184" s="190">
        <v>179.47399999999999</v>
      </c>
      <c r="I184" s="191"/>
      <c r="J184" s="186"/>
      <c r="K184" s="186"/>
      <c r="L184" s="192"/>
      <c r="M184" s="193"/>
      <c r="N184" s="194"/>
      <c r="O184" s="194"/>
      <c r="P184" s="194"/>
      <c r="Q184" s="194"/>
      <c r="R184" s="194"/>
      <c r="S184" s="194"/>
      <c r="T184" s="195"/>
      <c r="AT184" s="196" t="s">
        <v>155</v>
      </c>
      <c r="AU184" s="196" t="s">
        <v>92</v>
      </c>
      <c r="AV184" s="13" t="s">
        <v>92</v>
      </c>
      <c r="AW184" s="13" t="s">
        <v>42</v>
      </c>
      <c r="AX184" s="13" t="s">
        <v>82</v>
      </c>
      <c r="AY184" s="196" t="s">
        <v>139</v>
      </c>
    </row>
    <row r="185" spans="1:65" s="2" customFormat="1" ht="16.5" customHeight="1">
      <c r="A185" s="33"/>
      <c r="B185" s="34"/>
      <c r="C185" s="172" t="s">
        <v>442</v>
      </c>
      <c r="D185" s="172" t="s">
        <v>142</v>
      </c>
      <c r="E185" s="173" t="s">
        <v>443</v>
      </c>
      <c r="F185" s="174" t="s">
        <v>444</v>
      </c>
      <c r="G185" s="175" t="s">
        <v>316</v>
      </c>
      <c r="H185" s="176">
        <v>172.827</v>
      </c>
      <c r="I185" s="177"/>
      <c r="J185" s="178">
        <f>ROUND(I185*H185,2)</f>
        <v>0</v>
      </c>
      <c r="K185" s="174" t="s">
        <v>216</v>
      </c>
      <c r="L185" s="38"/>
      <c r="M185" s="179" t="s">
        <v>44</v>
      </c>
      <c r="N185" s="180" t="s">
        <v>53</v>
      </c>
      <c r="O185" s="63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157</v>
      </c>
      <c r="AT185" s="183" t="s">
        <v>142</v>
      </c>
      <c r="AU185" s="183" t="s">
        <v>92</v>
      </c>
      <c r="AY185" s="15" t="s">
        <v>139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5" t="s">
        <v>90</v>
      </c>
      <c r="BK185" s="184">
        <f>ROUND(I185*H185,2)</f>
        <v>0</v>
      </c>
      <c r="BL185" s="15" t="s">
        <v>157</v>
      </c>
      <c r="BM185" s="183" t="s">
        <v>445</v>
      </c>
    </row>
    <row r="186" spans="1:65" s="2" customFormat="1" ht="11.25">
      <c r="A186" s="33"/>
      <c r="B186" s="34"/>
      <c r="C186" s="35"/>
      <c r="D186" s="201" t="s">
        <v>218</v>
      </c>
      <c r="E186" s="35"/>
      <c r="F186" s="202" t="s">
        <v>446</v>
      </c>
      <c r="G186" s="35"/>
      <c r="H186" s="35"/>
      <c r="I186" s="198"/>
      <c r="J186" s="35"/>
      <c r="K186" s="35"/>
      <c r="L186" s="38"/>
      <c r="M186" s="199"/>
      <c r="N186" s="200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5" t="s">
        <v>218</v>
      </c>
      <c r="AU186" s="15" t="s">
        <v>92</v>
      </c>
    </row>
    <row r="187" spans="1:65" s="13" customFormat="1" ht="11.25">
      <c r="B187" s="185"/>
      <c r="C187" s="186"/>
      <c r="D187" s="187" t="s">
        <v>155</v>
      </c>
      <c r="E187" s="188" t="s">
        <v>44</v>
      </c>
      <c r="F187" s="189" t="s">
        <v>417</v>
      </c>
      <c r="G187" s="186"/>
      <c r="H187" s="190">
        <v>172.827</v>
      </c>
      <c r="I187" s="191"/>
      <c r="J187" s="186"/>
      <c r="K187" s="186"/>
      <c r="L187" s="192"/>
      <c r="M187" s="193"/>
      <c r="N187" s="194"/>
      <c r="O187" s="194"/>
      <c r="P187" s="194"/>
      <c r="Q187" s="194"/>
      <c r="R187" s="194"/>
      <c r="S187" s="194"/>
      <c r="T187" s="195"/>
      <c r="AT187" s="196" t="s">
        <v>155</v>
      </c>
      <c r="AU187" s="196" t="s">
        <v>92</v>
      </c>
      <c r="AV187" s="13" t="s">
        <v>92</v>
      </c>
      <c r="AW187" s="13" t="s">
        <v>42</v>
      </c>
      <c r="AX187" s="13" t="s">
        <v>82</v>
      </c>
      <c r="AY187" s="196" t="s">
        <v>139</v>
      </c>
    </row>
    <row r="188" spans="1:65" s="2" customFormat="1" ht="24.2" customHeight="1">
      <c r="A188" s="33"/>
      <c r="B188" s="34"/>
      <c r="C188" s="172" t="s">
        <v>447</v>
      </c>
      <c r="D188" s="172" t="s">
        <v>142</v>
      </c>
      <c r="E188" s="173" t="s">
        <v>448</v>
      </c>
      <c r="F188" s="174" t="s">
        <v>449</v>
      </c>
      <c r="G188" s="175" t="s">
        <v>316</v>
      </c>
      <c r="H188" s="176">
        <v>166.18</v>
      </c>
      <c r="I188" s="177"/>
      <c r="J188" s="178">
        <f>ROUND(I188*H188,2)</f>
        <v>0</v>
      </c>
      <c r="K188" s="174" t="s">
        <v>216</v>
      </c>
      <c r="L188" s="38"/>
      <c r="M188" s="179" t="s">
        <v>44</v>
      </c>
      <c r="N188" s="180" t="s">
        <v>53</v>
      </c>
      <c r="O188" s="63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3" t="s">
        <v>157</v>
      </c>
      <c r="AT188" s="183" t="s">
        <v>142</v>
      </c>
      <c r="AU188" s="183" t="s">
        <v>92</v>
      </c>
      <c r="AY188" s="15" t="s">
        <v>139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5" t="s">
        <v>90</v>
      </c>
      <c r="BK188" s="184">
        <f>ROUND(I188*H188,2)</f>
        <v>0</v>
      </c>
      <c r="BL188" s="15" t="s">
        <v>157</v>
      </c>
      <c r="BM188" s="183" t="s">
        <v>450</v>
      </c>
    </row>
    <row r="189" spans="1:65" s="2" customFormat="1" ht="11.25">
      <c r="A189" s="33"/>
      <c r="B189" s="34"/>
      <c r="C189" s="35"/>
      <c r="D189" s="201" t="s">
        <v>218</v>
      </c>
      <c r="E189" s="35"/>
      <c r="F189" s="202" t="s">
        <v>451</v>
      </c>
      <c r="G189" s="35"/>
      <c r="H189" s="35"/>
      <c r="I189" s="198"/>
      <c r="J189" s="35"/>
      <c r="K189" s="35"/>
      <c r="L189" s="38"/>
      <c r="M189" s="199"/>
      <c r="N189" s="200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5" t="s">
        <v>218</v>
      </c>
      <c r="AU189" s="15" t="s">
        <v>92</v>
      </c>
    </row>
    <row r="190" spans="1:65" s="13" customFormat="1" ht="11.25">
      <c r="B190" s="185"/>
      <c r="C190" s="186"/>
      <c r="D190" s="187" t="s">
        <v>155</v>
      </c>
      <c r="E190" s="188" t="s">
        <v>44</v>
      </c>
      <c r="F190" s="189" t="s">
        <v>452</v>
      </c>
      <c r="G190" s="186"/>
      <c r="H190" s="190">
        <v>166.18</v>
      </c>
      <c r="I190" s="191"/>
      <c r="J190" s="186"/>
      <c r="K190" s="186"/>
      <c r="L190" s="192"/>
      <c r="M190" s="193"/>
      <c r="N190" s="194"/>
      <c r="O190" s="194"/>
      <c r="P190" s="194"/>
      <c r="Q190" s="194"/>
      <c r="R190" s="194"/>
      <c r="S190" s="194"/>
      <c r="T190" s="195"/>
      <c r="AT190" s="196" t="s">
        <v>155</v>
      </c>
      <c r="AU190" s="196" t="s">
        <v>92</v>
      </c>
      <c r="AV190" s="13" t="s">
        <v>92</v>
      </c>
      <c r="AW190" s="13" t="s">
        <v>42</v>
      </c>
      <c r="AX190" s="13" t="s">
        <v>82</v>
      </c>
      <c r="AY190" s="196" t="s">
        <v>139</v>
      </c>
    </row>
    <row r="191" spans="1:65" s="12" customFormat="1" ht="22.9" customHeight="1">
      <c r="B191" s="156"/>
      <c r="C191" s="157"/>
      <c r="D191" s="158" t="s">
        <v>81</v>
      </c>
      <c r="E191" s="170" t="s">
        <v>183</v>
      </c>
      <c r="F191" s="170" t="s">
        <v>453</v>
      </c>
      <c r="G191" s="157"/>
      <c r="H191" s="157"/>
      <c r="I191" s="160"/>
      <c r="J191" s="171">
        <f>BK191</f>
        <v>0</v>
      </c>
      <c r="K191" s="157"/>
      <c r="L191" s="162"/>
      <c r="M191" s="163"/>
      <c r="N191" s="164"/>
      <c r="O191" s="164"/>
      <c r="P191" s="165">
        <f>SUM(P192:P197)</f>
        <v>0</v>
      </c>
      <c r="Q191" s="164"/>
      <c r="R191" s="165">
        <f>SUM(R192:R197)</f>
        <v>2.1349999999999997E-3</v>
      </c>
      <c r="S191" s="164"/>
      <c r="T191" s="166">
        <f>SUM(T192:T197)</f>
        <v>0</v>
      </c>
      <c r="AR191" s="167" t="s">
        <v>90</v>
      </c>
      <c r="AT191" s="168" t="s">
        <v>81</v>
      </c>
      <c r="AU191" s="168" t="s">
        <v>90</v>
      </c>
      <c r="AY191" s="167" t="s">
        <v>139</v>
      </c>
      <c r="BK191" s="169">
        <f>SUM(BK192:BK197)</f>
        <v>0</v>
      </c>
    </row>
    <row r="192" spans="1:65" s="2" customFormat="1" ht="33" customHeight="1">
      <c r="A192" s="33"/>
      <c r="B192" s="34"/>
      <c r="C192" s="172" t="s">
        <v>454</v>
      </c>
      <c r="D192" s="172" t="s">
        <v>142</v>
      </c>
      <c r="E192" s="173" t="s">
        <v>455</v>
      </c>
      <c r="F192" s="174" t="s">
        <v>456</v>
      </c>
      <c r="G192" s="175" t="s">
        <v>457</v>
      </c>
      <c r="H192" s="176">
        <v>3.5</v>
      </c>
      <c r="I192" s="177"/>
      <c r="J192" s="178">
        <f>ROUND(I192*H192,2)</f>
        <v>0</v>
      </c>
      <c r="K192" s="174" t="s">
        <v>216</v>
      </c>
      <c r="L192" s="38"/>
      <c r="M192" s="179" t="s">
        <v>44</v>
      </c>
      <c r="N192" s="180" t="s">
        <v>53</v>
      </c>
      <c r="O192" s="63"/>
      <c r="P192" s="181">
        <f>O192*H192</f>
        <v>0</v>
      </c>
      <c r="Q192" s="181">
        <v>6.0999999999999997E-4</v>
      </c>
      <c r="R192" s="181">
        <f>Q192*H192</f>
        <v>2.1349999999999997E-3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157</v>
      </c>
      <c r="AT192" s="183" t="s">
        <v>142</v>
      </c>
      <c r="AU192" s="183" t="s">
        <v>92</v>
      </c>
      <c r="AY192" s="15" t="s">
        <v>139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5" t="s">
        <v>90</v>
      </c>
      <c r="BK192" s="184">
        <f>ROUND(I192*H192,2)</f>
        <v>0</v>
      </c>
      <c r="BL192" s="15" t="s">
        <v>157</v>
      </c>
      <c r="BM192" s="183" t="s">
        <v>458</v>
      </c>
    </row>
    <row r="193" spans="1:65" s="2" customFormat="1" ht="11.25">
      <c r="A193" s="33"/>
      <c r="B193" s="34"/>
      <c r="C193" s="35"/>
      <c r="D193" s="201" t="s">
        <v>218</v>
      </c>
      <c r="E193" s="35"/>
      <c r="F193" s="202" t="s">
        <v>459</v>
      </c>
      <c r="G193" s="35"/>
      <c r="H193" s="35"/>
      <c r="I193" s="198"/>
      <c r="J193" s="35"/>
      <c r="K193" s="35"/>
      <c r="L193" s="38"/>
      <c r="M193" s="199"/>
      <c r="N193" s="200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5" t="s">
        <v>218</v>
      </c>
      <c r="AU193" s="15" t="s">
        <v>92</v>
      </c>
    </row>
    <row r="194" spans="1:65" s="13" customFormat="1" ht="11.25">
      <c r="B194" s="185"/>
      <c r="C194" s="186"/>
      <c r="D194" s="187" t="s">
        <v>155</v>
      </c>
      <c r="E194" s="188" t="s">
        <v>44</v>
      </c>
      <c r="F194" s="189" t="s">
        <v>460</v>
      </c>
      <c r="G194" s="186"/>
      <c r="H194" s="190">
        <v>3.5</v>
      </c>
      <c r="I194" s="191"/>
      <c r="J194" s="186"/>
      <c r="K194" s="186"/>
      <c r="L194" s="192"/>
      <c r="M194" s="193"/>
      <c r="N194" s="194"/>
      <c r="O194" s="194"/>
      <c r="P194" s="194"/>
      <c r="Q194" s="194"/>
      <c r="R194" s="194"/>
      <c r="S194" s="194"/>
      <c r="T194" s="195"/>
      <c r="AT194" s="196" t="s">
        <v>155</v>
      </c>
      <c r="AU194" s="196" t="s">
        <v>92</v>
      </c>
      <c r="AV194" s="13" t="s">
        <v>92</v>
      </c>
      <c r="AW194" s="13" t="s">
        <v>42</v>
      </c>
      <c r="AX194" s="13" t="s">
        <v>82</v>
      </c>
      <c r="AY194" s="196" t="s">
        <v>139</v>
      </c>
    </row>
    <row r="195" spans="1:65" s="2" customFormat="1" ht="16.5" customHeight="1">
      <c r="A195" s="33"/>
      <c r="B195" s="34"/>
      <c r="C195" s="172" t="s">
        <v>461</v>
      </c>
      <c r="D195" s="172" t="s">
        <v>142</v>
      </c>
      <c r="E195" s="173" t="s">
        <v>462</v>
      </c>
      <c r="F195" s="174" t="s">
        <v>463</v>
      </c>
      <c r="G195" s="175" t="s">
        <v>457</v>
      </c>
      <c r="H195" s="176">
        <v>3.5</v>
      </c>
      <c r="I195" s="177"/>
      <c r="J195" s="178">
        <f>ROUND(I195*H195,2)</f>
        <v>0</v>
      </c>
      <c r="K195" s="174" t="s">
        <v>216</v>
      </c>
      <c r="L195" s="38"/>
      <c r="M195" s="179" t="s">
        <v>44</v>
      </c>
      <c r="N195" s="180" t="s">
        <v>53</v>
      </c>
      <c r="O195" s="63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157</v>
      </c>
      <c r="AT195" s="183" t="s">
        <v>142</v>
      </c>
      <c r="AU195" s="183" t="s">
        <v>92</v>
      </c>
      <c r="AY195" s="15" t="s">
        <v>139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5" t="s">
        <v>90</v>
      </c>
      <c r="BK195" s="184">
        <f>ROUND(I195*H195,2)</f>
        <v>0</v>
      </c>
      <c r="BL195" s="15" t="s">
        <v>157</v>
      </c>
      <c r="BM195" s="183" t="s">
        <v>464</v>
      </c>
    </row>
    <row r="196" spans="1:65" s="2" customFormat="1" ht="11.25">
      <c r="A196" s="33"/>
      <c r="B196" s="34"/>
      <c r="C196" s="35"/>
      <c r="D196" s="201" t="s">
        <v>218</v>
      </c>
      <c r="E196" s="35"/>
      <c r="F196" s="202" t="s">
        <v>465</v>
      </c>
      <c r="G196" s="35"/>
      <c r="H196" s="35"/>
      <c r="I196" s="198"/>
      <c r="J196" s="35"/>
      <c r="K196" s="35"/>
      <c r="L196" s="38"/>
      <c r="M196" s="199"/>
      <c r="N196" s="200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5" t="s">
        <v>218</v>
      </c>
      <c r="AU196" s="15" t="s">
        <v>92</v>
      </c>
    </row>
    <row r="197" spans="1:65" s="13" customFormat="1" ht="11.25">
      <c r="B197" s="185"/>
      <c r="C197" s="186"/>
      <c r="D197" s="187" t="s">
        <v>155</v>
      </c>
      <c r="E197" s="188" t="s">
        <v>44</v>
      </c>
      <c r="F197" s="189" t="s">
        <v>460</v>
      </c>
      <c r="G197" s="186"/>
      <c r="H197" s="190">
        <v>3.5</v>
      </c>
      <c r="I197" s="191"/>
      <c r="J197" s="186"/>
      <c r="K197" s="186"/>
      <c r="L197" s="192"/>
      <c r="M197" s="193"/>
      <c r="N197" s="194"/>
      <c r="O197" s="194"/>
      <c r="P197" s="194"/>
      <c r="Q197" s="194"/>
      <c r="R197" s="194"/>
      <c r="S197" s="194"/>
      <c r="T197" s="195"/>
      <c r="AT197" s="196" t="s">
        <v>155</v>
      </c>
      <c r="AU197" s="196" t="s">
        <v>92</v>
      </c>
      <c r="AV197" s="13" t="s">
        <v>92</v>
      </c>
      <c r="AW197" s="13" t="s">
        <v>42</v>
      </c>
      <c r="AX197" s="13" t="s">
        <v>82</v>
      </c>
      <c r="AY197" s="196" t="s">
        <v>139</v>
      </c>
    </row>
    <row r="198" spans="1:65" s="12" customFormat="1" ht="22.9" customHeight="1">
      <c r="B198" s="156"/>
      <c r="C198" s="157"/>
      <c r="D198" s="158" t="s">
        <v>81</v>
      </c>
      <c r="E198" s="170" t="s">
        <v>466</v>
      </c>
      <c r="F198" s="170" t="s">
        <v>467</v>
      </c>
      <c r="G198" s="157"/>
      <c r="H198" s="157"/>
      <c r="I198" s="160"/>
      <c r="J198" s="171">
        <f>BK198</f>
        <v>0</v>
      </c>
      <c r="K198" s="157"/>
      <c r="L198" s="162"/>
      <c r="M198" s="163"/>
      <c r="N198" s="164"/>
      <c r="O198" s="164"/>
      <c r="P198" s="165">
        <f>SUM(P199:P201)</f>
        <v>0</v>
      </c>
      <c r="Q198" s="164"/>
      <c r="R198" s="165">
        <f>SUM(R199:R201)</f>
        <v>0</v>
      </c>
      <c r="S198" s="164"/>
      <c r="T198" s="166">
        <f>SUM(T199:T201)</f>
        <v>0</v>
      </c>
      <c r="AR198" s="167" t="s">
        <v>90</v>
      </c>
      <c r="AT198" s="168" t="s">
        <v>81</v>
      </c>
      <c r="AU198" s="168" t="s">
        <v>90</v>
      </c>
      <c r="AY198" s="167" t="s">
        <v>139</v>
      </c>
      <c r="BK198" s="169">
        <f>SUM(BK199:BK201)</f>
        <v>0</v>
      </c>
    </row>
    <row r="199" spans="1:65" s="2" customFormat="1" ht="24.2" customHeight="1">
      <c r="A199" s="33"/>
      <c r="B199" s="34"/>
      <c r="C199" s="172" t="s">
        <v>468</v>
      </c>
      <c r="D199" s="172" t="s">
        <v>142</v>
      </c>
      <c r="E199" s="173" t="s">
        <v>469</v>
      </c>
      <c r="F199" s="174" t="s">
        <v>470</v>
      </c>
      <c r="G199" s="175" t="s">
        <v>285</v>
      </c>
      <c r="H199" s="176">
        <v>434.74299999999999</v>
      </c>
      <c r="I199" s="177"/>
      <c r="J199" s="178">
        <f>ROUND(I199*H199,2)</f>
        <v>0</v>
      </c>
      <c r="K199" s="174" t="s">
        <v>216</v>
      </c>
      <c r="L199" s="38"/>
      <c r="M199" s="179" t="s">
        <v>44</v>
      </c>
      <c r="N199" s="180" t="s">
        <v>53</v>
      </c>
      <c r="O199" s="63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3" t="s">
        <v>157</v>
      </c>
      <c r="AT199" s="183" t="s">
        <v>142</v>
      </c>
      <c r="AU199" s="183" t="s">
        <v>92</v>
      </c>
      <c r="AY199" s="15" t="s">
        <v>139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5" t="s">
        <v>90</v>
      </c>
      <c r="BK199" s="184">
        <f>ROUND(I199*H199,2)</f>
        <v>0</v>
      </c>
      <c r="BL199" s="15" t="s">
        <v>157</v>
      </c>
      <c r="BM199" s="183" t="s">
        <v>471</v>
      </c>
    </row>
    <row r="200" spans="1:65" s="2" customFormat="1" ht="11.25">
      <c r="A200" s="33"/>
      <c r="B200" s="34"/>
      <c r="C200" s="35"/>
      <c r="D200" s="201" t="s">
        <v>218</v>
      </c>
      <c r="E200" s="35"/>
      <c r="F200" s="202" t="s">
        <v>472</v>
      </c>
      <c r="G200" s="35"/>
      <c r="H200" s="35"/>
      <c r="I200" s="198"/>
      <c r="J200" s="35"/>
      <c r="K200" s="35"/>
      <c r="L200" s="38"/>
      <c r="M200" s="199"/>
      <c r="N200" s="200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5" t="s">
        <v>218</v>
      </c>
      <c r="AU200" s="15" t="s">
        <v>92</v>
      </c>
    </row>
    <row r="201" spans="1:65" s="2" customFormat="1" ht="19.5">
      <c r="A201" s="33"/>
      <c r="B201" s="34"/>
      <c r="C201" s="35"/>
      <c r="D201" s="187" t="s">
        <v>187</v>
      </c>
      <c r="E201" s="35"/>
      <c r="F201" s="197" t="s">
        <v>473</v>
      </c>
      <c r="G201" s="35"/>
      <c r="H201" s="35"/>
      <c r="I201" s="198"/>
      <c r="J201" s="35"/>
      <c r="K201" s="35"/>
      <c r="L201" s="38"/>
      <c r="M201" s="220"/>
      <c r="N201" s="221"/>
      <c r="O201" s="205"/>
      <c r="P201" s="205"/>
      <c r="Q201" s="205"/>
      <c r="R201" s="205"/>
      <c r="S201" s="205"/>
      <c r="T201" s="22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5" t="s">
        <v>187</v>
      </c>
      <c r="AU201" s="15" t="s">
        <v>92</v>
      </c>
    </row>
    <row r="202" spans="1:65" s="2" customFormat="1" ht="6.95" customHeight="1">
      <c r="A202" s="33"/>
      <c r="B202" s="46"/>
      <c r="C202" s="47"/>
      <c r="D202" s="47"/>
      <c r="E202" s="47"/>
      <c r="F202" s="47"/>
      <c r="G202" s="47"/>
      <c r="H202" s="47"/>
      <c r="I202" s="47"/>
      <c r="J202" s="47"/>
      <c r="K202" s="47"/>
      <c r="L202" s="38"/>
      <c r="M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</row>
  </sheetData>
  <sheetProtection algorithmName="SHA-512" hashValue="A60QinjsWrzlmI5m+xonEBd66EQB5ryNorXj/9I4ATgqt/a9E9zF3N45yxa3g0hGcS0AaX8l2v9Rm/zFJ+9gUA==" saltValue="vIcHzGy5uAkV7BpZbwZfeNBmK0YsaGkw/JvL2J66GMH7NNi/fYXeGkThdQS8Ib6rddDcrxpujoxV91gfMXIQ/A==" spinCount="100000" sheet="1" objects="1" scenarios="1" formatColumns="0" formatRows="0" autoFilter="0"/>
  <autoFilter ref="C85:K20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99" r:id="rId4"/>
    <hyperlink ref="F102" r:id="rId5"/>
    <hyperlink ref="F105" r:id="rId6"/>
    <hyperlink ref="F107" r:id="rId7"/>
    <hyperlink ref="F111" r:id="rId8"/>
    <hyperlink ref="F113" r:id="rId9"/>
    <hyperlink ref="F117" r:id="rId10"/>
    <hyperlink ref="F120" r:id="rId11"/>
    <hyperlink ref="F123" r:id="rId12"/>
    <hyperlink ref="F127" r:id="rId13"/>
    <hyperlink ref="F130" r:id="rId14"/>
    <hyperlink ref="F132" r:id="rId15"/>
    <hyperlink ref="F135" r:id="rId16"/>
    <hyperlink ref="F138" r:id="rId17"/>
    <hyperlink ref="F141" r:id="rId18"/>
    <hyperlink ref="F144" r:id="rId19"/>
    <hyperlink ref="F148" r:id="rId20"/>
    <hyperlink ref="F151" r:id="rId21"/>
    <hyperlink ref="F157" r:id="rId22"/>
    <hyperlink ref="F162" r:id="rId23"/>
    <hyperlink ref="F165" r:id="rId24"/>
    <hyperlink ref="F168" r:id="rId25"/>
    <hyperlink ref="F171" r:id="rId26"/>
    <hyperlink ref="F174" r:id="rId27"/>
    <hyperlink ref="F177" r:id="rId28"/>
    <hyperlink ref="F180" r:id="rId29"/>
    <hyperlink ref="F183" r:id="rId30"/>
    <hyperlink ref="F186" r:id="rId31"/>
    <hyperlink ref="F189" r:id="rId32"/>
    <hyperlink ref="F193" r:id="rId33"/>
    <hyperlink ref="F196" r:id="rId34"/>
    <hyperlink ref="F200" r:id="rId35"/>
  </hyperlinks>
  <pageMargins left="0.39374999999999999" right="0.39374999999999999" top="0.39374999999999999" bottom="0.39374999999999999" header="0" footer="0"/>
  <pageSetup paperSize="9" scale="84" fitToHeight="100" orientation="landscape" blackAndWhite="1" r:id="rId36"/>
  <headerFooter>
    <oddFooter>&amp;CStrana &amp;P z &amp;N</oddFooter>
  </headerFooter>
  <drawing r:id="rId3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5" t="s">
        <v>100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8"/>
      <c r="AT3" s="15" t="s">
        <v>92</v>
      </c>
    </row>
    <row r="4" spans="1:46" s="1" customFormat="1" ht="24.95" hidden="1" customHeight="1">
      <c r="B4" s="18"/>
      <c r="D4" s="102" t="s">
        <v>109</v>
      </c>
      <c r="L4" s="18"/>
      <c r="M4" s="103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4" t="s">
        <v>16</v>
      </c>
      <c r="L6" s="18"/>
    </row>
    <row r="7" spans="1:46" s="1" customFormat="1" ht="16.5" hidden="1" customHeight="1">
      <c r="B7" s="18"/>
      <c r="E7" s="266" t="str">
        <f>'Rekapitulace stavby'!K6</f>
        <v>PD Polní cesty RCV17, RCV18 a RCV21, Cehnice - 2021/02</v>
      </c>
      <c r="F7" s="267"/>
      <c r="G7" s="267"/>
      <c r="H7" s="267"/>
      <c r="L7" s="18"/>
    </row>
    <row r="8" spans="1:46" s="2" customFormat="1" ht="12" hidden="1" customHeight="1">
      <c r="A8" s="33"/>
      <c r="B8" s="38"/>
      <c r="C8" s="33"/>
      <c r="D8" s="104" t="s">
        <v>110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68" t="s">
        <v>474</v>
      </c>
      <c r="F9" s="269"/>
      <c r="G9" s="269"/>
      <c r="H9" s="269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4" t="s">
        <v>18</v>
      </c>
      <c r="E11" s="33"/>
      <c r="F11" s="106" t="s">
        <v>101</v>
      </c>
      <c r="G11" s="33"/>
      <c r="H11" s="33"/>
      <c r="I11" s="104" t="s">
        <v>20</v>
      </c>
      <c r="J11" s="106" t="s">
        <v>255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4" t="s">
        <v>22</v>
      </c>
      <c r="E12" s="33"/>
      <c r="F12" s="106" t="s">
        <v>23</v>
      </c>
      <c r="G12" s="33"/>
      <c r="H12" s="33"/>
      <c r="I12" s="104" t="s">
        <v>24</v>
      </c>
      <c r="J12" s="107" t="str">
        <f>'Rekapitulace stavby'!AN8</f>
        <v>14. 1. 2021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21.75" hidden="1" customHeight="1">
      <c r="A13" s="33"/>
      <c r="B13" s="38"/>
      <c r="C13" s="33"/>
      <c r="D13" s="208" t="s">
        <v>26</v>
      </c>
      <c r="E13" s="33"/>
      <c r="F13" s="209" t="s">
        <v>27</v>
      </c>
      <c r="G13" s="33"/>
      <c r="H13" s="33"/>
      <c r="I13" s="208" t="s">
        <v>28</v>
      </c>
      <c r="J13" s="209" t="s">
        <v>29</v>
      </c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4" t="s">
        <v>30</v>
      </c>
      <c r="E14" s="33"/>
      <c r="F14" s="33"/>
      <c r="G14" s="33"/>
      <c r="H14" s="33"/>
      <c r="I14" s="104" t="s">
        <v>31</v>
      </c>
      <c r="J14" s="106" t="s">
        <v>32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6" t="s">
        <v>33</v>
      </c>
      <c r="F15" s="33"/>
      <c r="G15" s="33"/>
      <c r="H15" s="33"/>
      <c r="I15" s="104" t="s">
        <v>34</v>
      </c>
      <c r="J15" s="106" t="s">
        <v>35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4" t="s">
        <v>36</v>
      </c>
      <c r="E17" s="33"/>
      <c r="F17" s="33"/>
      <c r="G17" s="33"/>
      <c r="H17" s="33"/>
      <c r="I17" s="104" t="s">
        <v>31</v>
      </c>
      <c r="J17" s="28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70" t="str">
        <f>'Rekapitulace stavby'!E14</f>
        <v>Vyplň údaj</v>
      </c>
      <c r="F18" s="271"/>
      <c r="G18" s="271"/>
      <c r="H18" s="271"/>
      <c r="I18" s="104" t="s">
        <v>34</v>
      </c>
      <c r="J18" s="28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4" t="s">
        <v>38</v>
      </c>
      <c r="E20" s="33"/>
      <c r="F20" s="33"/>
      <c r="G20" s="33"/>
      <c r="H20" s="33"/>
      <c r="I20" s="104" t="s">
        <v>31</v>
      </c>
      <c r="J20" s="106" t="s">
        <v>39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6" t="s">
        <v>40</v>
      </c>
      <c r="F21" s="33"/>
      <c r="G21" s="33"/>
      <c r="H21" s="33"/>
      <c r="I21" s="104" t="s">
        <v>34</v>
      </c>
      <c r="J21" s="106" t="s">
        <v>41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4" t="s">
        <v>43</v>
      </c>
      <c r="E23" s="33"/>
      <c r="F23" s="33"/>
      <c r="G23" s="33"/>
      <c r="H23" s="33"/>
      <c r="I23" s="104" t="s">
        <v>31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34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4" t="s">
        <v>46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8"/>
      <c r="B27" s="109"/>
      <c r="C27" s="108"/>
      <c r="D27" s="108"/>
      <c r="E27" s="272" t="s">
        <v>44</v>
      </c>
      <c r="F27" s="272"/>
      <c r="G27" s="272"/>
      <c r="H27" s="272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2" t="s">
        <v>48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4" t="s">
        <v>50</v>
      </c>
      <c r="G32" s="33"/>
      <c r="H32" s="33"/>
      <c r="I32" s="114" t="s">
        <v>49</v>
      </c>
      <c r="J32" s="114" t="s">
        <v>51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5" t="s">
        <v>52</v>
      </c>
      <c r="E33" s="104" t="s">
        <v>53</v>
      </c>
      <c r="F33" s="116">
        <f>ROUND((SUM(BE86:BE276)),  2)</f>
        <v>0</v>
      </c>
      <c r="G33" s="33"/>
      <c r="H33" s="33"/>
      <c r="I33" s="117">
        <v>0.21</v>
      </c>
      <c r="J33" s="116">
        <f>ROUND(((SUM(BE86:BE276))*I33),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4" t="s">
        <v>54</v>
      </c>
      <c r="F34" s="116">
        <f>ROUND((SUM(BF86:BF276)),  2)</f>
        <v>0</v>
      </c>
      <c r="G34" s="33"/>
      <c r="H34" s="33"/>
      <c r="I34" s="117">
        <v>0.15</v>
      </c>
      <c r="J34" s="116">
        <f>ROUND(((SUM(BF86:BF276))*I34),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55</v>
      </c>
      <c r="F35" s="116">
        <f>ROUND((SUM(BG86:BG276)),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56</v>
      </c>
      <c r="F36" s="116">
        <f>ROUND((SUM(BH86:BH276)),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57</v>
      </c>
      <c r="F37" s="116">
        <f>ROUND((SUM(BI86:BI276)),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8"/>
      <c r="D39" s="119" t="s">
        <v>58</v>
      </c>
      <c r="E39" s="120"/>
      <c r="F39" s="120"/>
      <c r="G39" s="121" t="s">
        <v>59</v>
      </c>
      <c r="H39" s="122" t="s">
        <v>60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hidden="1" customHeight="1">
      <c r="A45" s="33"/>
      <c r="B45" s="34"/>
      <c r="C45" s="21" t="s">
        <v>112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73" t="str">
        <f>E7</f>
        <v>PD Polní cesty RCV17, RCV18 a RCV21, Cehnice - 2021/02</v>
      </c>
      <c r="F48" s="274"/>
      <c r="G48" s="274"/>
      <c r="H48" s="27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110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26" t="str">
        <f>E9</f>
        <v>SO104 - POLNÍ CESTY RCV17 A RCV18</v>
      </c>
      <c r="F50" s="275"/>
      <c r="G50" s="275"/>
      <c r="H50" s="275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7" t="s">
        <v>22</v>
      </c>
      <c r="D52" s="35"/>
      <c r="E52" s="35"/>
      <c r="F52" s="25" t="str">
        <f>F12</f>
        <v>Cehnice</v>
      </c>
      <c r="G52" s="35"/>
      <c r="H52" s="35"/>
      <c r="I52" s="27" t="s">
        <v>24</v>
      </c>
      <c r="J52" s="58" t="str">
        <f>IF(J12="","",J12)</f>
        <v>14. 1. 2021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hidden="1" customHeight="1">
      <c r="A54" s="33"/>
      <c r="B54" s="34"/>
      <c r="C54" s="27" t="s">
        <v>30</v>
      </c>
      <c r="D54" s="35"/>
      <c r="E54" s="35"/>
      <c r="F54" s="25" t="str">
        <f>E15</f>
        <v>Česká republika - Státní pozemkový úřad</v>
      </c>
      <c r="G54" s="35"/>
      <c r="H54" s="35"/>
      <c r="I54" s="27" t="s">
        <v>38</v>
      </c>
      <c r="J54" s="31" t="str">
        <f>E21</f>
        <v>ATELIÉR DoPI,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hidden="1" customHeight="1">
      <c r="A55" s="33"/>
      <c r="B55" s="34"/>
      <c r="C55" s="27" t="s">
        <v>36</v>
      </c>
      <c r="D55" s="35"/>
      <c r="E55" s="35"/>
      <c r="F55" s="25" t="str">
        <f>IF(E18="","",E18)</f>
        <v>Vyplň údaj</v>
      </c>
      <c r="G55" s="35"/>
      <c r="H55" s="35"/>
      <c r="I55" s="27" t="s">
        <v>43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29" t="s">
        <v>113</v>
      </c>
      <c r="D57" s="130"/>
      <c r="E57" s="130"/>
      <c r="F57" s="130"/>
      <c r="G57" s="130"/>
      <c r="H57" s="130"/>
      <c r="I57" s="130"/>
      <c r="J57" s="131" t="s">
        <v>114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hidden="1" customHeight="1">
      <c r="A59" s="33"/>
      <c r="B59" s="34"/>
      <c r="C59" s="132" t="s">
        <v>80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5" t="s">
        <v>115</v>
      </c>
    </row>
    <row r="60" spans="1:47" s="9" customFormat="1" ht="24.95" hidden="1" customHeight="1">
      <c r="B60" s="133"/>
      <c r="C60" s="134"/>
      <c r="D60" s="135" t="s">
        <v>256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hidden="1" customHeight="1">
      <c r="B61" s="139"/>
      <c r="C61" s="140"/>
      <c r="D61" s="141" t="s">
        <v>257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4.85" hidden="1" customHeight="1">
      <c r="B62" s="139"/>
      <c r="C62" s="140"/>
      <c r="D62" s="141" t="s">
        <v>258</v>
      </c>
      <c r="E62" s="142"/>
      <c r="F62" s="142"/>
      <c r="G62" s="142"/>
      <c r="H62" s="142"/>
      <c r="I62" s="142"/>
      <c r="J62" s="143">
        <f>J158</f>
        <v>0</v>
      </c>
      <c r="K62" s="140"/>
      <c r="L62" s="144"/>
    </row>
    <row r="63" spans="1:47" s="10" customFormat="1" ht="14.85" hidden="1" customHeight="1">
      <c r="B63" s="139"/>
      <c r="C63" s="140"/>
      <c r="D63" s="141" t="s">
        <v>259</v>
      </c>
      <c r="E63" s="142"/>
      <c r="F63" s="142"/>
      <c r="G63" s="142"/>
      <c r="H63" s="142"/>
      <c r="I63" s="142"/>
      <c r="J63" s="143">
        <f>J185</f>
        <v>0</v>
      </c>
      <c r="K63" s="140"/>
      <c r="L63" s="144"/>
    </row>
    <row r="64" spans="1:47" s="10" customFormat="1" ht="19.899999999999999" hidden="1" customHeight="1">
      <c r="B64" s="139"/>
      <c r="C64" s="140"/>
      <c r="D64" s="141" t="s">
        <v>260</v>
      </c>
      <c r="E64" s="142"/>
      <c r="F64" s="142"/>
      <c r="G64" s="142"/>
      <c r="H64" s="142"/>
      <c r="I64" s="142"/>
      <c r="J64" s="143">
        <f>J209</f>
        <v>0</v>
      </c>
      <c r="K64" s="140"/>
      <c r="L64" s="144"/>
    </row>
    <row r="65" spans="1:31" s="10" customFormat="1" ht="19.899999999999999" hidden="1" customHeight="1">
      <c r="B65" s="139"/>
      <c r="C65" s="140"/>
      <c r="D65" s="141" t="s">
        <v>475</v>
      </c>
      <c r="E65" s="142"/>
      <c r="F65" s="142"/>
      <c r="G65" s="142"/>
      <c r="H65" s="142"/>
      <c r="I65" s="142"/>
      <c r="J65" s="143">
        <f>J255</f>
        <v>0</v>
      </c>
      <c r="K65" s="140"/>
      <c r="L65" s="144"/>
    </row>
    <row r="66" spans="1:31" s="10" customFormat="1" ht="19.899999999999999" hidden="1" customHeight="1">
      <c r="B66" s="139"/>
      <c r="C66" s="140"/>
      <c r="D66" s="141" t="s">
        <v>262</v>
      </c>
      <c r="E66" s="142"/>
      <c r="F66" s="142"/>
      <c r="G66" s="142"/>
      <c r="H66" s="142"/>
      <c r="I66" s="142"/>
      <c r="J66" s="143">
        <f>J273</f>
        <v>0</v>
      </c>
      <c r="K66" s="140"/>
      <c r="L66" s="144"/>
    </row>
    <row r="67" spans="1:31" s="2" customFormat="1" ht="21.75" hidden="1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hidden="1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ht="11.25" hidden="1"/>
    <row r="70" spans="1:31" ht="11.25" hidden="1"/>
    <row r="71" spans="1:31" ht="11.25" hidden="1"/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1" t="s">
        <v>123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7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273" t="str">
        <f>E7</f>
        <v>PD Polní cesty RCV17, RCV18 a RCV21, Cehnice - 2021/02</v>
      </c>
      <c r="F76" s="274"/>
      <c r="G76" s="274"/>
      <c r="H76" s="274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7" t="s">
        <v>110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226" t="str">
        <f>E9</f>
        <v>SO104 - POLNÍ CESTY RCV17 A RCV18</v>
      </c>
      <c r="F78" s="275"/>
      <c r="G78" s="275"/>
      <c r="H78" s="27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7" t="s">
        <v>22</v>
      </c>
      <c r="D80" s="35"/>
      <c r="E80" s="35"/>
      <c r="F80" s="25" t="str">
        <f>F12</f>
        <v>Cehnice</v>
      </c>
      <c r="G80" s="35"/>
      <c r="H80" s="35"/>
      <c r="I80" s="27" t="s">
        <v>24</v>
      </c>
      <c r="J80" s="58" t="str">
        <f>IF(J12="","",J12)</f>
        <v>14. 1. 2021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7" t="s">
        <v>30</v>
      </c>
      <c r="D82" s="35"/>
      <c r="E82" s="35"/>
      <c r="F82" s="25" t="str">
        <f>E15</f>
        <v>Česká republika - Státní pozemkový úřad</v>
      </c>
      <c r="G82" s="35"/>
      <c r="H82" s="35"/>
      <c r="I82" s="27" t="s">
        <v>38</v>
      </c>
      <c r="J82" s="31" t="str">
        <f>E21</f>
        <v>ATELIÉR DoPI, s.r.o.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7" t="s">
        <v>36</v>
      </c>
      <c r="D83" s="35"/>
      <c r="E83" s="35"/>
      <c r="F83" s="25" t="str">
        <f>IF(E18="","",E18)</f>
        <v>Vyplň údaj</v>
      </c>
      <c r="G83" s="35"/>
      <c r="H83" s="35"/>
      <c r="I83" s="27" t="s">
        <v>43</v>
      </c>
      <c r="J83" s="31" t="str">
        <f>E24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124</v>
      </c>
      <c r="D85" s="148" t="s">
        <v>67</v>
      </c>
      <c r="E85" s="148" t="s">
        <v>63</v>
      </c>
      <c r="F85" s="148" t="s">
        <v>64</v>
      </c>
      <c r="G85" s="148" t="s">
        <v>125</v>
      </c>
      <c r="H85" s="148" t="s">
        <v>126</v>
      </c>
      <c r="I85" s="148" t="s">
        <v>127</v>
      </c>
      <c r="J85" s="148" t="s">
        <v>114</v>
      </c>
      <c r="K85" s="149" t="s">
        <v>128</v>
      </c>
      <c r="L85" s="150"/>
      <c r="M85" s="67" t="s">
        <v>44</v>
      </c>
      <c r="N85" s="68" t="s">
        <v>52</v>
      </c>
      <c r="O85" s="68" t="s">
        <v>129</v>
      </c>
      <c r="P85" s="68" t="s">
        <v>130</v>
      </c>
      <c r="Q85" s="68" t="s">
        <v>131</v>
      </c>
      <c r="R85" s="68" t="s">
        <v>132</v>
      </c>
      <c r="S85" s="68" t="s">
        <v>133</v>
      </c>
      <c r="T85" s="69" t="s">
        <v>134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135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6172.7796366100001</v>
      </c>
      <c r="S86" s="71"/>
      <c r="T86" s="154">
        <f>T87</f>
        <v>702.70299999999997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5" t="s">
        <v>81</v>
      </c>
      <c r="AU86" s="15" t="s">
        <v>115</v>
      </c>
      <c r="BK86" s="155">
        <f>BK87</f>
        <v>0</v>
      </c>
    </row>
    <row r="87" spans="1:65" s="12" customFormat="1" ht="25.9" customHeight="1">
      <c r="B87" s="156"/>
      <c r="C87" s="157"/>
      <c r="D87" s="158" t="s">
        <v>81</v>
      </c>
      <c r="E87" s="159" t="s">
        <v>263</v>
      </c>
      <c r="F87" s="159" t="s">
        <v>264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P88+P209+P255+P273</f>
        <v>0</v>
      </c>
      <c r="Q87" s="164"/>
      <c r="R87" s="165">
        <f>R88+R209+R255+R273</f>
        <v>6172.7796366100001</v>
      </c>
      <c r="S87" s="164"/>
      <c r="T87" s="166">
        <f>T88+T209+T255+T273</f>
        <v>702.70299999999997</v>
      </c>
      <c r="AR87" s="167" t="s">
        <v>90</v>
      </c>
      <c r="AT87" s="168" t="s">
        <v>81</v>
      </c>
      <c r="AU87" s="168" t="s">
        <v>82</v>
      </c>
      <c r="AY87" s="167" t="s">
        <v>139</v>
      </c>
      <c r="BK87" s="169">
        <f>BK88+BK209+BK255+BK273</f>
        <v>0</v>
      </c>
    </row>
    <row r="88" spans="1:65" s="12" customFormat="1" ht="22.9" customHeight="1">
      <c r="B88" s="156"/>
      <c r="C88" s="157"/>
      <c r="D88" s="158" t="s">
        <v>81</v>
      </c>
      <c r="E88" s="170" t="s">
        <v>90</v>
      </c>
      <c r="F88" s="170" t="s">
        <v>265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P89+SUM(P90:P158)+P185</f>
        <v>0</v>
      </c>
      <c r="Q88" s="164"/>
      <c r="R88" s="165">
        <f>R89+SUM(R90:R158)+R185</f>
        <v>1107.5220640000002</v>
      </c>
      <c r="S88" s="164"/>
      <c r="T88" s="166">
        <f>T89+SUM(T90:T158)+T185</f>
        <v>702.70299999999997</v>
      </c>
      <c r="AR88" s="167" t="s">
        <v>90</v>
      </c>
      <c r="AT88" s="168" t="s">
        <v>81</v>
      </c>
      <c r="AU88" s="168" t="s">
        <v>90</v>
      </c>
      <c r="AY88" s="167" t="s">
        <v>139</v>
      </c>
      <c r="BK88" s="169">
        <f>BK89+SUM(BK90:BK158)+BK185</f>
        <v>0</v>
      </c>
    </row>
    <row r="89" spans="1:65" s="2" customFormat="1" ht="24.2" customHeight="1">
      <c r="A89" s="33"/>
      <c r="B89" s="34"/>
      <c r="C89" s="172" t="s">
        <v>90</v>
      </c>
      <c r="D89" s="172" t="s">
        <v>142</v>
      </c>
      <c r="E89" s="173" t="s">
        <v>476</v>
      </c>
      <c r="F89" s="174" t="s">
        <v>477</v>
      </c>
      <c r="G89" s="175" t="s">
        <v>268</v>
      </c>
      <c r="H89" s="176">
        <v>598.375</v>
      </c>
      <c r="I89" s="177"/>
      <c r="J89" s="178">
        <f>ROUND(I89*H89,2)</f>
        <v>0</v>
      </c>
      <c r="K89" s="174" t="s">
        <v>216</v>
      </c>
      <c r="L89" s="38"/>
      <c r="M89" s="179" t="s">
        <v>44</v>
      </c>
      <c r="N89" s="180" t="s">
        <v>53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1</v>
      </c>
      <c r="T89" s="182">
        <f>S89*H89</f>
        <v>598.375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157</v>
      </c>
      <c r="AT89" s="183" t="s">
        <v>142</v>
      </c>
      <c r="AU89" s="183" t="s">
        <v>92</v>
      </c>
      <c r="AY89" s="15" t="s">
        <v>139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90</v>
      </c>
      <c r="BK89" s="184">
        <f>ROUND(I89*H89,2)</f>
        <v>0</v>
      </c>
      <c r="BL89" s="15" t="s">
        <v>157</v>
      </c>
      <c r="BM89" s="183" t="s">
        <v>478</v>
      </c>
    </row>
    <row r="90" spans="1:65" s="2" customFormat="1" ht="11.25">
      <c r="A90" s="33"/>
      <c r="B90" s="34"/>
      <c r="C90" s="35"/>
      <c r="D90" s="201" t="s">
        <v>218</v>
      </c>
      <c r="E90" s="35"/>
      <c r="F90" s="202" t="s">
        <v>479</v>
      </c>
      <c r="G90" s="35"/>
      <c r="H90" s="35"/>
      <c r="I90" s="198"/>
      <c r="J90" s="35"/>
      <c r="K90" s="35"/>
      <c r="L90" s="38"/>
      <c r="M90" s="199"/>
      <c r="N90" s="200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5" t="s">
        <v>218</v>
      </c>
      <c r="AU90" s="15" t="s">
        <v>92</v>
      </c>
    </row>
    <row r="91" spans="1:65" s="13" customFormat="1" ht="11.25">
      <c r="B91" s="185"/>
      <c r="C91" s="186"/>
      <c r="D91" s="187" t="s">
        <v>155</v>
      </c>
      <c r="E91" s="188" t="s">
        <v>44</v>
      </c>
      <c r="F91" s="189" t="s">
        <v>480</v>
      </c>
      <c r="G91" s="186"/>
      <c r="H91" s="190">
        <v>558</v>
      </c>
      <c r="I91" s="191"/>
      <c r="J91" s="186"/>
      <c r="K91" s="186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155</v>
      </c>
      <c r="AU91" s="196" t="s">
        <v>92</v>
      </c>
      <c r="AV91" s="13" t="s">
        <v>92</v>
      </c>
      <c r="AW91" s="13" t="s">
        <v>42</v>
      </c>
      <c r="AX91" s="13" t="s">
        <v>82</v>
      </c>
      <c r="AY91" s="196" t="s">
        <v>139</v>
      </c>
    </row>
    <row r="92" spans="1:65" s="13" customFormat="1" ht="11.25">
      <c r="B92" s="185"/>
      <c r="C92" s="186"/>
      <c r="D92" s="187" t="s">
        <v>155</v>
      </c>
      <c r="E92" s="188" t="s">
        <v>44</v>
      </c>
      <c r="F92" s="189" t="s">
        <v>481</v>
      </c>
      <c r="G92" s="186"/>
      <c r="H92" s="190">
        <v>40.375</v>
      </c>
      <c r="I92" s="191"/>
      <c r="J92" s="186"/>
      <c r="K92" s="186"/>
      <c r="L92" s="192"/>
      <c r="M92" s="193"/>
      <c r="N92" s="194"/>
      <c r="O92" s="194"/>
      <c r="P92" s="194"/>
      <c r="Q92" s="194"/>
      <c r="R92" s="194"/>
      <c r="S92" s="194"/>
      <c r="T92" s="195"/>
      <c r="AT92" s="196" t="s">
        <v>155</v>
      </c>
      <c r="AU92" s="196" t="s">
        <v>92</v>
      </c>
      <c r="AV92" s="13" t="s">
        <v>92</v>
      </c>
      <c r="AW92" s="13" t="s">
        <v>42</v>
      </c>
      <c r="AX92" s="13" t="s">
        <v>82</v>
      </c>
      <c r="AY92" s="196" t="s">
        <v>139</v>
      </c>
    </row>
    <row r="93" spans="1:65" s="2" customFormat="1" ht="24.2" customHeight="1">
      <c r="A93" s="33"/>
      <c r="B93" s="34"/>
      <c r="C93" s="172" t="s">
        <v>92</v>
      </c>
      <c r="D93" s="172" t="s">
        <v>142</v>
      </c>
      <c r="E93" s="173" t="s">
        <v>482</v>
      </c>
      <c r="F93" s="174" t="s">
        <v>483</v>
      </c>
      <c r="G93" s="175" t="s">
        <v>268</v>
      </c>
      <c r="H93" s="176">
        <v>136.464</v>
      </c>
      <c r="I93" s="177"/>
      <c r="J93" s="178">
        <f>ROUND(I93*H93,2)</f>
        <v>0</v>
      </c>
      <c r="K93" s="174" t="s">
        <v>216</v>
      </c>
      <c r="L93" s="38"/>
      <c r="M93" s="179" t="s">
        <v>44</v>
      </c>
      <c r="N93" s="180" t="s">
        <v>53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1</v>
      </c>
      <c r="T93" s="182">
        <f>S93*H93</f>
        <v>136.464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157</v>
      </c>
      <c r="AT93" s="183" t="s">
        <v>142</v>
      </c>
      <c r="AU93" s="183" t="s">
        <v>92</v>
      </c>
      <c r="AY93" s="15" t="s">
        <v>139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90</v>
      </c>
      <c r="BK93" s="184">
        <f>ROUND(I93*H93,2)</f>
        <v>0</v>
      </c>
      <c r="BL93" s="15" t="s">
        <v>157</v>
      </c>
      <c r="BM93" s="183" t="s">
        <v>484</v>
      </c>
    </row>
    <row r="94" spans="1:65" s="2" customFormat="1" ht="11.25">
      <c r="A94" s="33"/>
      <c r="B94" s="34"/>
      <c r="C94" s="35"/>
      <c r="D94" s="201" t="s">
        <v>218</v>
      </c>
      <c r="E94" s="35"/>
      <c r="F94" s="202" t="s">
        <v>485</v>
      </c>
      <c r="G94" s="35"/>
      <c r="H94" s="35"/>
      <c r="I94" s="198"/>
      <c r="J94" s="35"/>
      <c r="K94" s="35"/>
      <c r="L94" s="38"/>
      <c r="M94" s="199"/>
      <c r="N94" s="200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5" t="s">
        <v>218</v>
      </c>
      <c r="AU94" s="15" t="s">
        <v>92</v>
      </c>
    </row>
    <row r="95" spans="1:65" s="13" customFormat="1" ht="11.25">
      <c r="B95" s="185"/>
      <c r="C95" s="186"/>
      <c r="D95" s="187" t="s">
        <v>155</v>
      </c>
      <c r="E95" s="188" t="s">
        <v>44</v>
      </c>
      <c r="F95" s="189" t="s">
        <v>486</v>
      </c>
      <c r="G95" s="186"/>
      <c r="H95" s="190">
        <v>136.464</v>
      </c>
      <c r="I95" s="191"/>
      <c r="J95" s="186"/>
      <c r="K95" s="186"/>
      <c r="L95" s="192"/>
      <c r="M95" s="193"/>
      <c r="N95" s="194"/>
      <c r="O95" s="194"/>
      <c r="P95" s="194"/>
      <c r="Q95" s="194"/>
      <c r="R95" s="194"/>
      <c r="S95" s="194"/>
      <c r="T95" s="195"/>
      <c r="AT95" s="196" t="s">
        <v>155</v>
      </c>
      <c r="AU95" s="196" t="s">
        <v>92</v>
      </c>
      <c r="AV95" s="13" t="s">
        <v>92</v>
      </c>
      <c r="AW95" s="13" t="s">
        <v>42</v>
      </c>
      <c r="AX95" s="13" t="s">
        <v>82</v>
      </c>
      <c r="AY95" s="196" t="s">
        <v>139</v>
      </c>
    </row>
    <row r="96" spans="1:65" s="2" customFormat="1" ht="24.2" customHeight="1">
      <c r="A96" s="33"/>
      <c r="B96" s="34"/>
      <c r="C96" s="172" t="s">
        <v>151</v>
      </c>
      <c r="D96" s="172" t="s">
        <v>142</v>
      </c>
      <c r="E96" s="173" t="s">
        <v>487</v>
      </c>
      <c r="F96" s="174" t="s">
        <v>488</v>
      </c>
      <c r="G96" s="175" t="s">
        <v>268</v>
      </c>
      <c r="H96" s="176">
        <v>184.364</v>
      </c>
      <c r="I96" s="177"/>
      <c r="J96" s="178">
        <f>ROUND(I96*H96,2)</f>
        <v>0</v>
      </c>
      <c r="K96" s="174" t="s">
        <v>216</v>
      </c>
      <c r="L96" s="38"/>
      <c r="M96" s="179" t="s">
        <v>44</v>
      </c>
      <c r="N96" s="180" t="s">
        <v>53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1</v>
      </c>
      <c r="T96" s="182">
        <f>S96*H96</f>
        <v>184.364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157</v>
      </c>
      <c r="AT96" s="183" t="s">
        <v>142</v>
      </c>
      <c r="AU96" s="183" t="s">
        <v>92</v>
      </c>
      <c r="AY96" s="15" t="s">
        <v>139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5" t="s">
        <v>90</v>
      </c>
      <c r="BK96" s="184">
        <f>ROUND(I96*H96,2)</f>
        <v>0</v>
      </c>
      <c r="BL96" s="15" t="s">
        <v>157</v>
      </c>
      <c r="BM96" s="183" t="s">
        <v>489</v>
      </c>
    </row>
    <row r="97" spans="1:65" s="2" customFormat="1" ht="11.25">
      <c r="A97" s="33"/>
      <c r="B97" s="34"/>
      <c r="C97" s="35"/>
      <c r="D97" s="201" t="s">
        <v>218</v>
      </c>
      <c r="E97" s="35"/>
      <c r="F97" s="202" t="s">
        <v>490</v>
      </c>
      <c r="G97" s="35"/>
      <c r="H97" s="35"/>
      <c r="I97" s="198"/>
      <c r="J97" s="35"/>
      <c r="K97" s="35"/>
      <c r="L97" s="38"/>
      <c r="M97" s="199"/>
      <c r="N97" s="200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5" t="s">
        <v>218</v>
      </c>
      <c r="AU97" s="15" t="s">
        <v>92</v>
      </c>
    </row>
    <row r="98" spans="1:65" s="13" customFormat="1" ht="11.25">
      <c r="B98" s="185"/>
      <c r="C98" s="186"/>
      <c r="D98" s="187" t="s">
        <v>155</v>
      </c>
      <c r="E98" s="188" t="s">
        <v>44</v>
      </c>
      <c r="F98" s="189" t="s">
        <v>491</v>
      </c>
      <c r="G98" s="186"/>
      <c r="H98" s="190">
        <v>178.364</v>
      </c>
      <c r="I98" s="191"/>
      <c r="J98" s="186"/>
      <c r="K98" s="186"/>
      <c r="L98" s="192"/>
      <c r="M98" s="193"/>
      <c r="N98" s="194"/>
      <c r="O98" s="194"/>
      <c r="P98" s="194"/>
      <c r="Q98" s="194"/>
      <c r="R98" s="194"/>
      <c r="S98" s="194"/>
      <c r="T98" s="195"/>
      <c r="AT98" s="196" t="s">
        <v>155</v>
      </c>
      <c r="AU98" s="196" t="s">
        <v>92</v>
      </c>
      <c r="AV98" s="13" t="s">
        <v>92</v>
      </c>
      <c r="AW98" s="13" t="s">
        <v>42</v>
      </c>
      <c r="AX98" s="13" t="s">
        <v>82</v>
      </c>
      <c r="AY98" s="196" t="s">
        <v>139</v>
      </c>
    </row>
    <row r="99" spans="1:65" s="13" customFormat="1" ht="11.25">
      <c r="B99" s="185"/>
      <c r="C99" s="186"/>
      <c r="D99" s="187" t="s">
        <v>155</v>
      </c>
      <c r="E99" s="188" t="s">
        <v>44</v>
      </c>
      <c r="F99" s="189" t="s">
        <v>492</v>
      </c>
      <c r="G99" s="186"/>
      <c r="H99" s="190">
        <v>6</v>
      </c>
      <c r="I99" s="191"/>
      <c r="J99" s="186"/>
      <c r="K99" s="186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155</v>
      </c>
      <c r="AU99" s="196" t="s">
        <v>92</v>
      </c>
      <c r="AV99" s="13" t="s">
        <v>92</v>
      </c>
      <c r="AW99" s="13" t="s">
        <v>42</v>
      </c>
      <c r="AX99" s="13" t="s">
        <v>82</v>
      </c>
      <c r="AY99" s="196" t="s">
        <v>139</v>
      </c>
    </row>
    <row r="100" spans="1:65" s="2" customFormat="1" ht="33" customHeight="1">
      <c r="A100" s="33"/>
      <c r="B100" s="34"/>
      <c r="C100" s="172" t="s">
        <v>157</v>
      </c>
      <c r="D100" s="172" t="s">
        <v>142</v>
      </c>
      <c r="E100" s="173" t="s">
        <v>277</v>
      </c>
      <c r="F100" s="174" t="s">
        <v>278</v>
      </c>
      <c r="G100" s="175" t="s">
        <v>268</v>
      </c>
      <c r="H100" s="176">
        <v>701</v>
      </c>
      <c r="I100" s="177"/>
      <c r="J100" s="178">
        <f>ROUND(I100*H100,2)</f>
        <v>0</v>
      </c>
      <c r="K100" s="174" t="s">
        <v>216</v>
      </c>
      <c r="L100" s="38"/>
      <c r="M100" s="179" t="s">
        <v>44</v>
      </c>
      <c r="N100" s="180" t="s">
        <v>53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157</v>
      </c>
      <c r="AT100" s="183" t="s">
        <v>142</v>
      </c>
      <c r="AU100" s="183" t="s">
        <v>92</v>
      </c>
      <c r="AY100" s="15" t="s">
        <v>139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90</v>
      </c>
      <c r="BK100" s="184">
        <f>ROUND(I100*H100,2)</f>
        <v>0</v>
      </c>
      <c r="BL100" s="15" t="s">
        <v>157</v>
      </c>
      <c r="BM100" s="183" t="s">
        <v>493</v>
      </c>
    </row>
    <row r="101" spans="1:65" s="2" customFormat="1" ht="11.25">
      <c r="A101" s="33"/>
      <c r="B101" s="34"/>
      <c r="C101" s="35"/>
      <c r="D101" s="201" t="s">
        <v>218</v>
      </c>
      <c r="E101" s="35"/>
      <c r="F101" s="202" t="s">
        <v>280</v>
      </c>
      <c r="G101" s="35"/>
      <c r="H101" s="35"/>
      <c r="I101" s="198"/>
      <c r="J101" s="35"/>
      <c r="K101" s="35"/>
      <c r="L101" s="38"/>
      <c r="M101" s="199"/>
      <c r="N101" s="200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5" t="s">
        <v>218</v>
      </c>
      <c r="AU101" s="15" t="s">
        <v>92</v>
      </c>
    </row>
    <row r="102" spans="1:65" s="13" customFormat="1" ht="11.25">
      <c r="B102" s="185"/>
      <c r="C102" s="186"/>
      <c r="D102" s="187" t="s">
        <v>155</v>
      </c>
      <c r="E102" s="188" t="s">
        <v>44</v>
      </c>
      <c r="F102" s="189" t="s">
        <v>494</v>
      </c>
      <c r="G102" s="186"/>
      <c r="H102" s="190">
        <v>701</v>
      </c>
      <c r="I102" s="191"/>
      <c r="J102" s="186"/>
      <c r="K102" s="186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155</v>
      </c>
      <c r="AU102" s="196" t="s">
        <v>92</v>
      </c>
      <c r="AV102" s="13" t="s">
        <v>92</v>
      </c>
      <c r="AW102" s="13" t="s">
        <v>42</v>
      </c>
      <c r="AX102" s="13" t="s">
        <v>82</v>
      </c>
      <c r="AY102" s="196" t="s">
        <v>139</v>
      </c>
    </row>
    <row r="103" spans="1:65" s="2" customFormat="1" ht="21.75" customHeight="1">
      <c r="A103" s="33"/>
      <c r="B103" s="34"/>
      <c r="C103" s="172" t="s">
        <v>138</v>
      </c>
      <c r="D103" s="172" t="s">
        <v>142</v>
      </c>
      <c r="E103" s="173" t="s">
        <v>289</v>
      </c>
      <c r="F103" s="174" t="s">
        <v>290</v>
      </c>
      <c r="G103" s="175" t="s">
        <v>268</v>
      </c>
      <c r="H103" s="176">
        <v>4</v>
      </c>
      <c r="I103" s="177"/>
      <c r="J103" s="178">
        <f>ROUND(I103*H103,2)</f>
        <v>0</v>
      </c>
      <c r="K103" s="174" t="s">
        <v>216</v>
      </c>
      <c r="L103" s="38"/>
      <c r="M103" s="179" t="s">
        <v>44</v>
      </c>
      <c r="N103" s="180" t="s">
        <v>53</v>
      </c>
      <c r="O103" s="63"/>
      <c r="P103" s="181">
        <f>O103*H103</f>
        <v>0</v>
      </c>
      <c r="Q103" s="181">
        <v>1.6900000000000001E-3</v>
      </c>
      <c r="R103" s="181">
        <f>Q103*H103</f>
        <v>6.7600000000000004E-3</v>
      </c>
      <c r="S103" s="181">
        <v>1</v>
      </c>
      <c r="T103" s="182">
        <f>S103*H103</f>
        <v>4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157</v>
      </c>
      <c r="AT103" s="183" t="s">
        <v>142</v>
      </c>
      <c r="AU103" s="183" t="s">
        <v>92</v>
      </c>
      <c r="AY103" s="15" t="s">
        <v>139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90</v>
      </c>
      <c r="BK103" s="184">
        <f>ROUND(I103*H103,2)</f>
        <v>0</v>
      </c>
      <c r="BL103" s="15" t="s">
        <v>157</v>
      </c>
      <c r="BM103" s="183" t="s">
        <v>291</v>
      </c>
    </row>
    <row r="104" spans="1:65" s="2" customFormat="1" ht="11.25">
      <c r="A104" s="33"/>
      <c r="B104" s="34"/>
      <c r="C104" s="35"/>
      <c r="D104" s="201" t="s">
        <v>218</v>
      </c>
      <c r="E104" s="35"/>
      <c r="F104" s="202" t="s">
        <v>292</v>
      </c>
      <c r="G104" s="35"/>
      <c r="H104" s="35"/>
      <c r="I104" s="198"/>
      <c r="J104" s="35"/>
      <c r="K104" s="35"/>
      <c r="L104" s="38"/>
      <c r="M104" s="199"/>
      <c r="N104" s="200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5" t="s">
        <v>218</v>
      </c>
      <c r="AU104" s="15" t="s">
        <v>92</v>
      </c>
    </row>
    <row r="105" spans="1:65" s="13" customFormat="1" ht="11.25">
      <c r="B105" s="185"/>
      <c r="C105" s="186"/>
      <c r="D105" s="187" t="s">
        <v>155</v>
      </c>
      <c r="E105" s="188" t="s">
        <v>44</v>
      </c>
      <c r="F105" s="189" t="s">
        <v>293</v>
      </c>
      <c r="G105" s="186"/>
      <c r="H105" s="190">
        <v>4</v>
      </c>
      <c r="I105" s="191"/>
      <c r="J105" s="186"/>
      <c r="K105" s="186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155</v>
      </c>
      <c r="AU105" s="196" t="s">
        <v>92</v>
      </c>
      <c r="AV105" s="13" t="s">
        <v>92</v>
      </c>
      <c r="AW105" s="13" t="s">
        <v>42</v>
      </c>
      <c r="AX105" s="13" t="s">
        <v>82</v>
      </c>
      <c r="AY105" s="196" t="s">
        <v>139</v>
      </c>
    </row>
    <row r="106" spans="1:65" s="2" customFormat="1" ht="16.5" customHeight="1">
      <c r="A106" s="33"/>
      <c r="B106" s="34"/>
      <c r="C106" s="210" t="s">
        <v>167</v>
      </c>
      <c r="D106" s="210" t="s">
        <v>282</v>
      </c>
      <c r="E106" s="211" t="s">
        <v>283</v>
      </c>
      <c r="F106" s="212" t="s">
        <v>284</v>
      </c>
      <c r="G106" s="213" t="s">
        <v>285</v>
      </c>
      <c r="H106" s="214">
        <v>876.6</v>
      </c>
      <c r="I106" s="215"/>
      <c r="J106" s="216">
        <f>ROUND(I106*H106,2)</f>
        <v>0</v>
      </c>
      <c r="K106" s="212" t="s">
        <v>216</v>
      </c>
      <c r="L106" s="217"/>
      <c r="M106" s="218" t="s">
        <v>44</v>
      </c>
      <c r="N106" s="219" t="s">
        <v>53</v>
      </c>
      <c r="O106" s="63"/>
      <c r="P106" s="181">
        <f>O106*H106</f>
        <v>0</v>
      </c>
      <c r="Q106" s="181">
        <v>1</v>
      </c>
      <c r="R106" s="181">
        <f>Q106*H106</f>
        <v>876.6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178</v>
      </c>
      <c r="AT106" s="183" t="s">
        <v>282</v>
      </c>
      <c r="AU106" s="183" t="s">
        <v>92</v>
      </c>
      <c r="AY106" s="15" t="s">
        <v>139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90</v>
      </c>
      <c r="BK106" s="184">
        <f>ROUND(I106*H106,2)</f>
        <v>0</v>
      </c>
      <c r="BL106" s="15" t="s">
        <v>157</v>
      </c>
      <c r="BM106" s="183" t="s">
        <v>286</v>
      </c>
    </row>
    <row r="107" spans="1:65" s="2" customFormat="1" ht="11.25">
      <c r="A107" s="33"/>
      <c r="B107" s="34"/>
      <c r="C107" s="35"/>
      <c r="D107" s="201" t="s">
        <v>218</v>
      </c>
      <c r="E107" s="35"/>
      <c r="F107" s="202" t="s">
        <v>287</v>
      </c>
      <c r="G107" s="35"/>
      <c r="H107" s="35"/>
      <c r="I107" s="198"/>
      <c r="J107" s="35"/>
      <c r="K107" s="35"/>
      <c r="L107" s="38"/>
      <c r="M107" s="199"/>
      <c r="N107" s="200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5" t="s">
        <v>218</v>
      </c>
      <c r="AU107" s="15" t="s">
        <v>92</v>
      </c>
    </row>
    <row r="108" spans="1:65" s="13" customFormat="1" ht="11.25">
      <c r="B108" s="185"/>
      <c r="C108" s="186"/>
      <c r="D108" s="187" t="s">
        <v>155</v>
      </c>
      <c r="E108" s="188" t="s">
        <v>44</v>
      </c>
      <c r="F108" s="189" t="s">
        <v>495</v>
      </c>
      <c r="G108" s="186"/>
      <c r="H108" s="190">
        <v>876.6</v>
      </c>
      <c r="I108" s="191"/>
      <c r="J108" s="186"/>
      <c r="K108" s="186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155</v>
      </c>
      <c r="AU108" s="196" t="s">
        <v>92</v>
      </c>
      <c r="AV108" s="13" t="s">
        <v>92</v>
      </c>
      <c r="AW108" s="13" t="s">
        <v>42</v>
      </c>
      <c r="AX108" s="13" t="s">
        <v>82</v>
      </c>
      <c r="AY108" s="196" t="s">
        <v>139</v>
      </c>
    </row>
    <row r="109" spans="1:65" s="2" customFormat="1" ht="37.9" customHeight="1">
      <c r="A109" s="33"/>
      <c r="B109" s="34"/>
      <c r="C109" s="172" t="s">
        <v>172</v>
      </c>
      <c r="D109" s="172" t="s">
        <v>142</v>
      </c>
      <c r="E109" s="173" t="s">
        <v>496</v>
      </c>
      <c r="F109" s="174" t="s">
        <v>497</v>
      </c>
      <c r="G109" s="175" t="s">
        <v>268</v>
      </c>
      <c r="H109" s="176">
        <v>214</v>
      </c>
      <c r="I109" s="177"/>
      <c r="J109" s="178">
        <f>ROUND(I109*H109,2)</f>
        <v>0</v>
      </c>
      <c r="K109" s="174" t="s">
        <v>216</v>
      </c>
      <c r="L109" s="38"/>
      <c r="M109" s="179" t="s">
        <v>44</v>
      </c>
      <c r="N109" s="180" t="s">
        <v>53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-1</v>
      </c>
      <c r="T109" s="182">
        <f>S109*H109</f>
        <v>-214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157</v>
      </c>
      <c r="AT109" s="183" t="s">
        <v>142</v>
      </c>
      <c r="AU109" s="183" t="s">
        <v>92</v>
      </c>
      <c r="AY109" s="15" t="s">
        <v>139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90</v>
      </c>
      <c r="BK109" s="184">
        <f>ROUND(I109*H109,2)</f>
        <v>0</v>
      </c>
      <c r="BL109" s="15" t="s">
        <v>157</v>
      </c>
      <c r="BM109" s="183" t="s">
        <v>498</v>
      </c>
    </row>
    <row r="110" spans="1:65" s="2" customFormat="1" ht="11.25">
      <c r="A110" s="33"/>
      <c r="B110" s="34"/>
      <c r="C110" s="35"/>
      <c r="D110" s="201" t="s">
        <v>218</v>
      </c>
      <c r="E110" s="35"/>
      <c r="F110" s="202" t="s">
        <v>499</v>
      </c>
      <c r="G110" s="35"/>
      <c r="H110" s="35"/>
      <c r="I110" s="198"/>
      <c r="J110" s="35"/>
      <c r="K110" s="35"/>
      <c r="L110" s="38"/>
      <c r="M110" s="199"/>
      <c r="N110" s="200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5" t="s">
        <v>218</v>
      </c>
      <c r="AU110" s="15" t="s">
        <v>92</v>
      </c>
    </row>
    <row r="111" spans="1:65" s="2" customFormat="1" ht="19.5">
      <c r="A111" s="33"/>
      <c r="B111" s="34"/>
      <c r="C111" s="35"/>
      <c r="D111" s="187" t="s">
        <v>187</v>
      </c>
      <c r="E111" s="35"/>
      <c r="F111" s="197" t="s">
        <v>500</v>
      </c>
      <c r="G111" s="35"/>
      <c r="H111" s="35"/>
      <c r="I111" s="198"/>
      <c r="J111" s="35"/>
      <c r="K111" s="35"/>
      <c r="L111" s="38"/>
      <c r="M111" s="199"/>
      <c r="N111" s="200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5" t="s">
        <v>187</v>
      </c>
      <c r="AU111" s="15" t="s">
        <v>92</v>
      </c>
    </row>
    <row r="112" spans="1:65" s="13" customFormat="1" ht="11.25">
      <c r="B112" s="185"/>
      <c r="C112" s="186"/>
      <c r="D112" s="187" t="s">
        <v>155</v>
      </c>
      <c r="E112" s="188" t="s">
        <v>44</v>
      </c>
      <c r="F112" s="189" t="s">
        <v>501</v>
      </c>
      <c r="G112" s="186"/>
      <c r="H112" s="190">
        <v>210</v>
      </c>
      <c r="I112" s="191"/>
      <c r="J112" s="186"/>
      <c r="K112" s="186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155</v>
      </c>
      <c r="AU112" s="196" t="s">
        <v>92</v>
      </c>
      <c r="AV112" s="13" t="s">
        <v>92</v>
      </c>
      <c r="AW112" s="13" t="s">
        <v>42</v>
      </c>
      <c r="AX112" s="13" t="s">
        <v>82</v>
      </c>
      <c r="AY112" s="196" t="s">
        <v>139</v>
      </c>
    </row>
    <row r="113" spans="1:65" s="13" customFormat="1" ht="11.25">
      <c r="B113" s="185"/>
      <c r="C113" s="186"/>
      <c r="D113" s="187" t="s">
        <v>155</v>
      </c>
      <c r="E113" s="188" t="s">
        <v>44</v>
      </c>
      <c r="F113" s="189" t="s">
        <v>502</v>
      </c>
      <c r="G113" s="186"/>
      <c r="H113" s="190">
        <v>4</v>
      </c>
      <c r="I113" s="191"/>
      <c r="J113" s="186"/>
      <c r="K113" s="186"/>
      <c r="L113" s="192"/>
      <c r="M113" s="193"/>
      <c r="N113" s="194"/>
      <c r="O113" s="194"/>
      <c r="P113" s="194"/>
      <c r="Q113" s="194"/>
      <c r="R113" s="194"/>
      <c r="S113" s="194"/>
      <c r="T113" s="195"/>
      <c r="AT113" s="196" t="s">
        <v>155</v>
      </c>
      <c r="AU113" s="196" t="s">
        <v>92</v>
      </c>
      <c r="AV113" s="13" t="s">
        <v>92</v>
      </c>
      <c r="AW113" s="13" t="s">
        <v>42</v>
      </c>
      <c r="AX113" s="13" t="s">
        <v>82</v>
      </c>
      <c r="AY113" s="196" t="s">
        <v>139</v>
      </c>
    </row>
    <row r="114" spans="1:65" s="2" customFormat="1" ht="24.2" customHeight="1">
      <c r="A114" s="33"/>
      <c r="B114" s="34"/>
      <c r="C114" s="172" t="s">
        <v>178</v>
      </c>
      <c r="D114" s="172" t="s">
        <v>142</v>
      </c>
      <c r="E114" s="173" t="s">
        <v>503</v>
      </c>
      <c r="F114" s="174" t="s">
        <v>504</v>
      </c>
      <c r="G114" s="175" t="s">
        <v>268</v>
      </c>
      <c r="H114" s="176">
        <v>6.5</v>
      </c>
      <c r="I114" s="177"/>
      <c r="J114" s="178">
        <f>ROUND(I114*H114,2)</f>
        <v>0</v>
      </c>
      <c r="K114" s="174" t="s">
        <v>216</v>
      </c>
      <c r="L114" s="38"/>
      <c r="M114" s="179" t="s">
        <v>44</v>
      </c>
      <c r="N114" s="180" t="s">
        <v>53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-1</v>
      </c>
      <c r="T114" s="182">
        <f>S114*H114</f>
        <v>-6.5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157</v>
      </c>
      <c r="AT114" s="183" t="s">
        <v>142</v>
      </c>
      <c r="AU114" s="183" t="s">
        <v>92</v>
      </c>
      <c r="AY114" s="15" t="s">
        <v>139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90</v>
      </c>
      <c r="BK114" s="184">
        <f>ROUND(I114*H114,2)</f>
        <v>0</v>
      </c>
      <c r="BL114" s="15" t="s">
        <v>157</v>
      </c>
      <c r="BM114" s="183" t="s">
        <v>505</v>
      </c>
    </row>
    <row r="115" spans="1:65" s="2" customFormat="1" ht="11.25">
      <c r="A115" s="33"/>
      <c r="B115" s="34"/>
      <c r="C115" s="35"/>
      <c r="D115" s="201" t="s">
        <v>218</v>
      </c>
      <c r="E115" s="35"/>
      <c r="F115" s="202" t="s">
        <v>506</v>
      </c>
      <c r="G115" s="35"/>
      <c r="H115" s="35"/>
      <c r="I115" s="198"/>
      <c r="J115" s="35"/>
      <c r="K115" s="35"/>
      <c r="L115" s="38"/>
      <c r="M115" s="199"/>
      <c r="N115" s="200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5" t="s">
        <v>218</v>
      </c>
      <c r="AU115" s="15" t="s">
        <v>92</v>
      </c>
    </row>
    <row r="116" spans="1:65" s="2" customFormat="1" ht="19.5">
      <c r="A116" s="33"/>
      <c r="B116" s="34"/>
      <c r="C116" s="35"/>
      <c r="D116" s="187" t="s">
        <v>187</v>
      </c>
      <c r="E116" s="35"/>
      <c r="F116" s="197" t="s">
        <v>500</v>
      </c>
      <c r="G116" s="35"/>
      <c r="H116" s="35"/>
      <c r="I116" s="198"/>
      <c r="J116" s="35"/>
      <c r="K116" s="35"/>
      <c r="L116" s="38"/>
      <c r="M116" s="199"/>
      <c r="N116" s="200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5" t="s">
        <v>187</v>
      </c>
      <c r="AU116" s="15" t="s">
        <v>92</v>
      </c>
    </row>
    <row r="117" spans="1:65" s="13" customFormat="1" ht="11.25">
      <c r="B117" s="185"/>
      <c r="C117" s="186"/>
      <c r="D117" s="187" t="s">
        <v>155</v>
      </c>
      <c r="E117" s="188" t="s">
        <v>44</v>
      </c>
      <c r="F117" s="189" t="s">
        <v>507</v>
      </c>
      <c r="G117" s="186"/>
      <c r="H117" s="190">
        <v>4</v>
      </c>
      <c r="I117" s="191"/>
      <c r="J117" s="186"/>
      <c r="K117" s="186"/>
      <c r="L117" s="192"/>
      <c r="M117" s="193"/>
      <c r="N117" s="194"/>
      <c r="O117" s="194"/>
      <c r="P117" s="194"/>
      <c r="Q117" s="194"/>
      <c r="R117" s="194"/>
      <c r="S117" s="194"/>
      <c r="T117" s="195"/>
      <c r="AT117" s="196" t="s">
        <v>155</v>
      </c>
      <c r="AU117" s="196" t="s">
        <v>92</v>
      </c>
      <c r="AV117" s="13" t="s">
        <v>92</v>
      </c>
      <c r="AW117" s="13" t="s">
        <v>42</v>
      </c>
      <c r="AX117" s="13" t="s">
        <v>82</v>
      </c>
      <c r="AY117" s="196" t="s">
        <v>139</v>
      </c>
    </row>
    <row r="118" spans="1:65" s="13" customFormat="1" ht="11.25">
      <c r="B118" s="185"/>
      <c r="C118" s="186"/>
      <c r="D118" s="187" t="s">
        <v>155</v>
      </c>
      <c r="E118" s="188" t="s">
        <v>44</v>
      </c>
      <c r="F118" s="189" t="s">
        <v>508</v>
      </c>
      <c r="G118" s="186"/>
      <c r="H118" s="190">
        <v>2.5</v>
      </c>
      <c r="I118" s="191"/>
      <c r="J118" s="186"/>
      <c r="K118" s="186"/>
      <c r="L118" s="192"/>
      <c r="M118" s="193"/>
      <c r="N118" s="194"/>
      <c r="O118" s="194"/>
      <c r="P118" s="194"/>
      <c r="Q118" s="194"/>
      <c r="R118" s="194"/>
      <c r="S118" s="194"/>
      <c r="T118" s="195"/>
      <c r="AT118" s="196" t="s">
        <v>155</v>
      </c>
      <c r="AU118" s="196" t="s">
        <v>92</v>
      </c>
      <c r="AV118" s="13" t="s">
        <v>92</v>
      </c>
      <c r="AW118" s="13" t="s">
        <v>42</v>
      </c>
      <c r="AX118" s="13" t="s">
        <v>82</v>
      </c>
      <c r="AY118" s="196" t="s">
        <v>139</v>
      </c>
    </row>
    <row r="119" spans="1:65" s="2" customFormat="1" ht="37.9" customHeight="1">
      <c r="A119" s="33"/>
      <c r="B119" s="34"/>
      <c r="C119" s="172" t="s">
        <v>183</v>
      </c>
      <c r="D119" s="172" t="s">
        <v>142</v>
      </c>
      <c r="E119" s="173" t="s">
        <v>294</v>
      </c>
      <c r="F119" s="174" t="s">
        <v>295</v>
      </c>
      <c r="G119" s="175" t="s">
        <v>268</v>
      </c>
      <c r="H119" s="176">
        <v>702.70299999999997</v>
      </c>
      <c r="I119" s="177"/>
      <c r="J119" s="178">
        <f>ROUND(I119*H119,2)</f>
        <v>0</v>
      </c>
      <c r="K119" s="174" t="s">
        <v>216</v>
      </c>
      <c r="L119" s="38"/>
      <c r="M119" s="179" t="s">
        <v>44</v>
      </c>
      <c r="N119" s="180" t="s">
        <v>53</v>
      </c>
      <c r="O119" s="63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3" t="s">
        <v>157</v>
      </c>
      <c r="AT119" s="183" t="s">
        <v>142</v>
      </c>
      <c r="AU119" s="183" t="s">
        <v>92</v>
      </c>
      <c r="AY119" s="15" t="s">
        <v>139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90</v>
      </c>
      <c r="BK119" s="184">
        <f>ROUND(I119*H119,2)</f>
        <v>0</v>
      </c>
      <c r="BL119" s="15" t="s">
        <v>157</v>
      </c>
      <c r="BM119" s="183" t="s">
        <v>509</v>
      </c>
    </row>
    <row r="120" spans="1:65" s="2" customFormat="1" ht="11.25">
      <c r="A120" s="33"/>
      <c r="B120" s="34"/>
      <c r="C120" s="35"/>
      <c r="D120" s="201" t="s">
        <v>218</v>
      </c>
      <c r="E120" s="35"/>
      <c r="F120" s="202" t="s">
        <v>297</v>
      </c>
      <c r="G120" s="35"/>
      <c r="H120" s="35"/>
      <c r="I120" s="198"/>
      <c r="J120" s="35"/>
      <c r="K120" s="35"/>
      <c r="L120" s="38"/>
      <c r="M120" s="199"/>
      <c r="N120" s="200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5" t="s">
        <v>218</v>
      </c>
      <c r="AU120" s="15" t="s">
        <v>92</v>
      </c>
    </row>
    <row r="121" spans="1:65" s="2" customFormat="1" ht="19.5">
      <c r="A121" s="33"/>
      <c r="B121" s="34"/>
      <c r="C121" s="35"/>
      <c r="D121" s="187" t="s">
        <v>187</v>
      </c>
      <c r="E121" s="35"/>
      <c r="F121" s="197" t="s">
        <v>510</v>
      </c>
      <c r="G121" s="35"/>
      <c r="H121" s="35"/>
      <c r="I121" s="198"/>
      <c r="J121" s="35"/>
      <c r="K121" s="35"/>
      <c r="L121" s="38"/>
      <c r="M121" s="199"/>
      <c r="N121" s="200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5" t="s">
        <v>187</v>
      </c>
      <c r="AU121" s="15" t="s">
        <v>92</v>
      </c>
    </row>
    <row r="122" spans="1:65" s="2" customFormat="1" ht="37.9" customHeight="1">
      <c r="A122" s="33"/>
      <c r="B122" s="34"/>
      <c r="C122" s="172" t="s">
        <v>190</v>
      </c>
      <c r="D122" s="172" t="s">
        <v>142</v>
      </c>
      <c r="E122" s="173" t="s">
        <v>298</v>
      </c>
      <c r="F122" s="174" t="s">
        <v>299</v>
      </c>
      <c r="G122" s="175" t="s">
        <v>268</v>
      </c>
      <c r="H122" s="176">
        <v>9837.8420000000006</v>
      </c>
      <c r="I122" s="177"/>
      <c r="J122" s="178">
        <f>ROUND(I122*H122,2)</f>
        <v>0</v>
      </c>
      <c r="K122" s="174" t="s">
        <v>216</v>
      </c>
      <c r="L122" s="38"/>
      <c r="M122" s="179" t="s">
        <v>44</v>
      </c>
      <c r="N122" s="180" t="s">
        <v>53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157</v>
      </c>
      <c r="AT122" s="183" t="s">
        <v>142</v>
      </c>
      <c r="AU122" s="183" t="s">
        <v>92</v>
      </c>
      <c r="AY122" s="15" t="s">
        <v>139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5" t="s">
        <v>90</v>
      </c>
      <c r="BK122" s="184">
        <f>ROUND(I122*H122,2)</f>
        <v>0</v>
      </c>
      <c r="BL122" s="15" t="s">
        <v>157</v>
      </c>
      <c r="BM122" s="183" t="s">
        <v>511</v>
      </c>
    </row>
    <row r="123" spans="1:65" s="2" customFormat="1" ht="11.25">
      <c r="A123" s="33"/>
      <c r="B123" s="34"/>
      <c r="C123" s="35"/>
      <c r="D123" s="201" t="s">
        <v>218</v>
      </c>
      <c r="E123" s="35"/>
      <c r="F123" s="202" t="s">
        <v>301</v>
      </c>
      <c r="G123" s="35"/>
      <c r="H123" s="35"/>
      <c r="I123" s="198"/>
      <c r="J123" s="35"/>
      <c r="K123" s="35"/>
      <c r="L123" s="38"/>
      <c r="M123" s="199"/>
      <c r="N123" s="200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5" t="s">
        <v>218</v>
      </c>
      <c r="AU123" s="15" t="s">
        <v>92</v>
      </c>
    </row>
    <row r="124" spans="1:65" s="2" customFormat="1" ht="29.25">
      <c r="A124" s="33"/>
      <c r="B124" s="34"/>
      <c r="C124" s="35"/>
      <c r="D124" s="187" t="s">
        <v>187</v>
      </c>
      <c r="E124" s="35"/>
      <c r="F124" s="197" t="s">
        <v>512</v>
      </c>
      <c r="G124" s="35"/>
      <c r="H124" s="35"/>
      <c r="I124" s="198"/>
      <c r="J124" s="35"/>
      <c r="K124" s="35"/>
      <c r="L124" s="38"/>
      <c r="M124" s="199"/>
      <c r="N124" s="200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5" t="s">
        <v>187</v>
      </c>
      <c r="AU124" s="15" t="s">
        <v>92</v>
      </c>
    </row>
    <row r="125" spans="1:65" s="13" customFormat="1" ht="11.25">
      <c r="B125" s="185"/>
      <c r="C125" s="186"/>
      <c r="D125" s="187" t="s">
        <v>155</v>
      </c>
      <c r="E125" s="186"/>
      <c r="F125" s="189" t="s">
        <v>513</v>
      </c>
      <c r="G125" s="186"/>
      <c r="H125" s="190">
        <v>9837.8420000000006</v>
      </c>
      <c r="I125" s="191"/>
      <c r="J125" s="186"/>
      <c r="K125" s="186"/>
      <c r="L125" s="192"/>
      <c r="M125" s="193"/>
      <c r="N125" s="194"/>
      <c r="O125" s="194"/>
      <c r="P125" s="194"/>
      <c r="Q125" s="194"/>
      <c r="R125" s="194"/>
      <c r="S125" s="194"/>
      <c r="T125" s="195"/>
      <c r="AT125" s="196" t="s">
        <v>155</v>
      </c>
      <c r="AU125" s="196" t="s">
        <v>92</v>
      </c>
      <c r="AV125" s="13" t="s">
        <v>92</v>
      </c>
      <c r="AW125" s="13" t="s">
        <v>4</v>
      </c>
      <c r="AX125" s="13" t="s">
        <v>90</v>
      </c>
      <c r="AY125" s="196" t="s">
        <v>139</v>
      </c>
    </row>
    <row r="126" spans="1:65" s="2" customFormat="1" ht="24.2" customHeight="1">
      <c r="A126" s="33"/>
      <c r="B126" s="34"/>
      <c r="C126" s="172" t="s">
        <v>196</v>
      </c>
      <c r="D126" s="172" t="s">
        <v>142</v>
      </c>
      <c r="E126" s="173" t="s">
        <v>304</v>
      </c>
      <c r="F126" s="174" t="s">
        <v>305</v>
      </c>
      <c r="G126" s="175" t="s">
        <v>268</v>
      </c>
      <c r="H126" s="176">
        <v>702.70299999999997</v>
      </c>
      <c r="I126" s="177"/>
      <c r="J126" s="178">
        <f>ROUND(I126*H126,2)</f>
        <v>0</v>
      </c>
      <c r="K126" s="174" t="s">
        <v>216</v>
      </c>
      <c r="L126" s="38"/>
      <c r="M126" s="179" t="s">
        <v>44</v>
      </c>
      <c r="N126" s="180" t="s">
        <v>53</v>
      </c>
      <c r="O126" s="63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157</v>
      </c>
      <c r="AT126" s="183" t="s">
        <v>142</v>
      </c>
      <c r="AU126" s="183" t="s">
        <v>92</v>
      </c>
      <c r="AY126" s="15" t="s">
        <v>139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90</v>
      </c>
      <c r="BK126" s="184">
        <f>ROUND(I126*H126,2)</f>
        <v>0</v>
      </c>
      <c r="BL126" s="15" t="s">
        <v>157</v>
      </c>
      <c r="BM126" s="183" t="s">
        <v>514</v>
      </c>
    </row>
    <row r="127" spans="1:65" s="2" customFormat="1" ht="11.25">
      <c r="A127" s="33"/>
      <c r="B127" s="34"/>
      <c r="C127" s="35"/>
      <c r="D127" s="201" t="s">
        <v>218</v>
      </c>
      <c r="E127" s="35"/>
      <c r="F127" s="202" t="s">
        <v>307</v>
      </c>
      <c r="G127" s="35"/>
      <c r="H127" s="35"/>
      <c r="I127" s="198"/>
      <c r="J127" s="35"/>
      <c r="K127" s="35"/>
      <c r="L127" s="38"/>
      <c r="M127" s="199"/>
      <c r="N127" s="200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5" t="s">
        <v>218</v>
      </c>
      <c r="AU127" s="15" t="s">
        <v>92</v>
      </c>
    </row>
    <row r="128" spans="1:65" s="2" customFormat="1" ht="24.2" customHeight="1">
      <c r="A128" s="33"/>
      <c r="B128" s="34"/>
      <c r="C128" s="172" t="s">
        <v>199</v>
      </c>
      <c r="D128" s="172" t="s">
        <v>142</v>
      </c>
      <c r="E128" s="173" t="s">
        <v>308</v>
      </c>
      <c r="F128" s="174" t="s">
        <v>309</v>
      </c>
      <c r="G128" s="175" t="s">
        <v>285</v>
      </c>
      <c r="H128" s="176">
        <v>1264.865</v>
      </c>
      <c r="I128" s="177"/>
      <c r="J128" s="178">
        <f>ROUND(I128*H128,2)</f>
        <v>0</v>
      </c>
      <c r="K128" s="174" t="s">
        <v>216</v>
      </c>
      <c r="L128" s="38"/>
      <c r="M128" s="179" t="s">
        <v>44</v>
      </c>
      <c r="N128" s="180" t="s">
        <v>53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157</v>
      </c>
      <c r="AT128" s="183" t="s">
        <v>142</v>
      </c>
      <c r="AU128" s="183" t="s">
        <v>92</v>
      </c>
      <c r="AY128" s="15" t="s">
        <v>139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90</v>
      </c>
      <c r="BK128" s="184">
        <f>ROUND(I128*H128,2)</f>
        <v>0</v>
      </c>
      <c r="BL128" s="15" t="s">
        <v>157</v>
      </c>
      <c r="BM128" s="183" t="s">
        <v>515</v>
      </c>
    </row>
    <row r="129" spans="1:65" s="2" customFormat="1" ht="11.25">
      <c r="A129" s="33"/>
      <c r="B129" s="34"/>
      <c r="C129" s="35"/>
      <c r="D129" s="201" t="s">
        <v>218</v>
      </c>
      <c r="E129" s="35"/>
      <c r="F129" s="202" t="s">
        <v>311</v>
      </c>
      <c r="G129" s="35"/>
      <c r="H129" s="35"/>
      <c r="I129" s="198"/>
      <c r="J129" s="35"/>
      <c r="K129" s="35"/>
      <c r="L129" s="38"/>
      <c r="M129" s="199"/>
      <c r="N129" s="200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5" t="s">
        <v>218</v>
      </c>
      <c r="AU129" s="15" t="s">
        <v>92</v>
      </c>
    </row>
    <row r="130" spans="1:65" s="2" customFormat="1" ht="19.5">
      <c r="A130" s="33"/>
      <c r="B130" s="34"/>
      <c r="C130" s="35"/>
      <c r="D130" s="187" t="s">
        <v>187</v>
      </c>
      <c r="E130" s="35"/>
      <c r="F130" s="197" t="s">
        <v>312</v>
      </c>
      <c r="G130" s="35"/>
      <c r="H130" s="35"/>
      <c r="I130" s="198"/>
      <c r="J130" s="35"/>
      <c r="K130" s="35"/>
      <c r="L130" s="38"/>
      <c r="M130" s="199"/>
      <c r="N130" s="200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5" t="s">
        <v>187</v>
      </c>
      <c r="AU130" s="15" t="s">
        <v>92</v>
      </c>
    </row>
    <row r="131" spans="1:65" s="13" customFormat="1" ht="11.25">
      <c r="B131" s="185"/>
      <c r="C131" s="186"/>
      <c r="D131" s="187" t="s">
        <v>155</v>
      </c>
      <c r="E131" s="186"/>
      <c r="F131" s="189" t="s">
        <v>516</v>
      </c>
      <c r="G131" s="186"/>
      <c r="H131" s="190">
        <v>1264.865</v>
      </c>
      <c r="I131" s="191"/>
      <c r="J131" s="186"/>
      <c r="K131" s="186"/>
      <c r="L131" s="192"/>
      <c r="M131" s="193"/>
      <c r="N131" s="194"/>
      <c r="O131" s="194"/>
      <c r="P131" s="194"/>
      <c r="Q131" s="194"/>
      <c r="R131" s="194"/>
      <c r="S131" s="194"/>
      <c r="T131" s="195"/>
      <c r="AT131" s="196" t="s">
        <v>155</v>
      </c>
      <c r="AU131" s="196" t="s">
        <v>92</v>
      </c>
      <c r="AV131" s="13" t="s">
        <v>92</v>
      </c>
      <c r="AW131" s="13" t="s">
        <v>4</v>
      </c>
      <c r="AX131" s="13" t="s">
        <v>90</v>
      </c>
      <c r="AY131" s="196" t="s">
        <v>139</v>
      </c>
    </row>
    <row r="132" spans="1:65" s="2" customFormat="1" ht="16.5" customHeight="1">
      <c r="A132" s="33"/>
      <c r="B132" s="34"/>
      <c r="C132" s="172" t="s">
        <v>203</v>
      </c>
      <c r="D132" s="172" t="s">
        <v>142</v>
      </c>
      <c r="E132" s="173" t="s">
        <v>314</v>
      </c>
      <c r="F132" s="174" t="s">
        <v>315</v>
      </c>
      <c r="G132" s="175" t="s">
        <v>316</v>
      </c>
      <c r="H132" s="176">
        <v>5933.0410000000002</v>
      </c>
      <c r="I132" s="177"/>
      <c r="J132" s="178">
        <f>ROUND(I132*H132,2)</f>
        <v>0</v>
      </c>
      <c r="K132" s="174" t="s">
        <v>216</v>
      </c>
      <c r="L132" s="38"/>
      <c r="M132" s="179" t="s">
        <v>44</v>
      </c>
      <c r="N132" s="180" t="s">
        <v>53</v>
      </c>
      <c r="O132" s="63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157</v>
      </c>
      <c r="AT132" s="183" t="s">
        <v>142</v>
      </c>
      <c r="AU132" s="183" t="s">
        <v>92</v>
      </c>
      <c r="AY132" s="15" t="s">
        <v>139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5" t="s">
        <v>90</v>
      </c>
      <c r="BK132" s="184">
        <f>ROUND(I132*H132,2)</f>
        <v>0</v>
      </c>
      <c r="BL132" s="15" t="s">
        <v>157</v>
      </c>
      <c r="BM132" s="183" t="s">
        <v>317</v>
      </c>
    </row>
    <row r="133" spans="1:65" s="2" customFormat="1" ht="11.25">
      <c r="A133" s="33"/>
      <c r="B133" s="34"/>
      <c r="C133" s="35"/>
      <c r="D133" s="201" t="s">
        <v>218</v>
      </c>
      <c r="E133" s="35"/>
      <c r="F133" s="202" t="s">
        <v>318</v>
      </c>
      <c r="G133" s="35"/>
      <c r="H133" s="35"/>
      <c r="I133" s="198"/>
      <c r="J133" s="35"/>
      <c r="K133" s="35"/>
      <c r="L133" s="38"/>
      <c r="M133" s="199"/>
      <c r="N133" s="200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5" t="s">
        <v>218</v>
      </c>
      <c r="AU133" s="15" t="s">
        <v>92</v>
      </c>
    </row>
    <row r="134" spans="1:65" s="13" customFormat="1" ht="11.25">
      <c r="B134" s="185"/>
      <c r="C134" s="186"/>
      <c r="D134" s="187" t="s">
        <v>155</v>
      </c>
      <c r="E134" s="188" t="s">
        <v>44</v>
      </c>
      <c r="F134" s="189" t="s">
        <v>517</v>
      </c>
      <c r="G134" s="186"/>
      <c r="H134" s="190">
        <v>4645.5010000000002</v>
      </c>
      <c r="I134" s="191"/>
      <c r="J134" s="186"/>
      <c r="K134" s="186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155</v>
      </c>
      <c r="AU134" s="196" t="s">
        <v>92</v>
      </c>
      <c r="AV134" s="13" t="s">
        <v>92</v>
      </c>
      <c r="AW134" s="13" t="s">
        <v>42</v>
      </c>
      <c r="AX134" s="13" t="s">
        <v>82</v>
      </c>
      <c r="AY134" s="196" t="s">
        <v>139</v>
      </c>
    </row>
    <row r="135" spans="1:65" s="13" customFormat="1" ht="11.25">
      <c r="B135" s="185"/>
      <c r="C135" s="186"/>
      <c r="D135" s="187" t="s">
        <v>155</v>
      </c>
      <c r="E135" s="188" t="s">
        <v>44</v>
      </c>
      <c r="F135" s="189" t="s">
        <v>518</v>
      </c>
      <c r="G135" s="186"/>
      <c r="H135" s="190">
        <v>1104</v>
      </c>
      <c r="I135" s="191"/>
      <c r="J135" s="186"/>
      <c r="K135" s="186"/>
      <c r="L135" s="192"/>
      <c r="M135" s="193"/>
      <c r="N135" s="194"/>
      <c r="O135" s="194"/>
      <c r="P135" s="194"/>
      <c r="Q135" s="194"/>
      <c r="R135" s="194"/>
      <c r="S135" s="194"/>
      <c r="T135" s="195"/>
      <c r="AT135" s="196" t="s">
        <v>155</v>
      </c>
      <c r="AU135" s="196" t="s">
        <v>92</v>
      </c>
      <c r="AV135" s="13" t="s">
        <v>92</v>
      </c>
      <c r="AW135" s="13" t="s">
        <v>42</v>
      </c>
      <c r="AX135" s="13" t="s">
        <v>82</v>
      </c>
      <c r="AY135" s="196" t="s">
        <v>139</v>
      </c>
    </row>
    <row r="136" spans="1:65" s="13" customFormat="1" ht="11.25">
      <c r="B136" s="185"/>
      <c r="C136" s="186"/>
      <c r="D136" s="187" t="s">
        <v>155</v>
      </c>
      <c r="E136" s="188" t="s">
        <v>44</v>
      </c>
      <c r="F136" s="189" t="s">
        <v>519</v>
      </c>
      <c r="G136" s="186"/>
      <c r="H136" s="190">
        <v>161.5</v>
      </c>
      <c r="I136" s="191"/>
      <c r="J136" s="186"/>
      <c r="K136" s="186"/>
      <c r="L136" s="192"/>
      <c r="M136" s="193"/>
      <c r="N136" s="194"/>
      <c r="O136" s="194"/>
      <c r="P136" s="194"/>
      <c r="Q136" s="194"/>
      <c r="R136" s="194"/>
      <c r="S136" s="194"/>
      <c r="T136" s="195"/>
      <c r="AT136" s="196" t="s">
        <v>155</v>
      </c>
      <c r="AU136" s="196" t="s">
        <v>92</v>
      </c>
      <c r="AV136" s="13" t="s">
        <v>92</v>
      </c>
      <c r="AW136" s="13" t="s">
        <v>42</v>
      </c>
      <c r="AX136" s="13" t="s">
        <v>82</v>
      </c>
      <c r="AY136" s="196" t="s">
        <v>139</v>
      </c>
    </row>
    <row r="137" spans="1:65" s="13" customFormat="1" ht="11.25">
      <c r="B137" s="185"/>
      <c r="C137" s="186"/>
      <c r="D137" s="187" t="s">
        <v>155</v>
      </c>
      <c r="E137" s="188" t="s">
        <v>44</v>
      </c>
      <c r="F137" s="189" t="s">
        <v>520</v>
      </c>
      <c r="G137" s="186"/>
      <c r="H137" s="190">
        <v>22.04</v>
      </c>
      <c r="I137" s="191"/>
      <c r="J137" s="186"/>
      <c r="K137" s="186"/>
      <c r="L137" s="192"/>
      <c r="M137" s="193"/>
      <c r="N137" s="194"/>
      <c r="O137" s="194"/>
      <c r="P137" s="194"/>
      <c r="Q137" s="194"/>
      <c r="R137" s="194"/>
      <c r="S137" s="194"/>
      <c r="T137" s="195"/>
      <c r="AT137" s="196" t="s">
        <v>155</v>
      </c>
      <c r="AU137" s="196" t="s">
        <v>92</v>
      </c>
      <c r="AV137" s="13" t="s">
        <v>92</v>
      </c>
      <c r="AW137" s="13" t="s">
        <v>42</v>
      </c>
      <c r="AX137" s="13" t="s">
        <v>82</v>
      </c>
      <c r="AY137" s="196" t="s">
        <v>139</v>
      </c>
    </row>
    <row r="138" spans="1:65" s="2" customFormat="1" ht="24.2" customHeight="1">
      <c r="A138" s="33"/>
      <c r="B138" s="34"/>
      <c r="C138" s="172" t="s">
        <v>210</v>
      </c>
      <c r="D138" s="172" t="s">
        <v>142</v>
      </c>
      <c r="E138" s="173" t="s">
        <v>320</v>
      </c>
      <c r="F138" s="174" t="s">
        <v>321</v>
      </c>
      <c r="G138" s="175" t="s">
        <v>316</v>
      </c>
      <c r="H138" s="176">
        <v>536</v>
      </c>
      <c r="I138" s="177"/>
      <c r="J138" s="178">
        <f>ROUND(I138*H138,2)</f>
        <v>0</v>
      </c>
      <c r="K138" s="174" t="s">
        <v>216</v>
      </c>
      <c r="L138" s="38"/>
      <c r="M138" s="179" t="s">
        <v>44</v>
      </c>
      <c r="N138" s="180" t="s">
        <v>53</v>
      </c>
      <c r="O138" s="63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157</v>
      </c>
      <c r="AT138" s="183" t="s">
        <v>142</v>
      </c>
      <c r="AU138" s="183" t="s">
        <v>92</v>
      </c>
      <c r="AY138" s="15" t="s">
        <v>139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5" t="s">
        <v>90</v>
      </c>
      <c r="BK138" s="184">
        <f>ROUND(I138*H138,2)</f>
        <v>0</v>
      </c>
      <c r="BL138" s="15" t="s">
        <v>157</v>
      </c>
      <c r="BM138" s="183" t="s">
        <v>322</v>
      </c>
    </row>
    <row r="139" spans="1:65" s="2" customFormat="1" ht="11.25">
      <c r="A139" s="33"/>
      <c r="B139" s="34"/>
      <c r="C139" s="35"/>
      <c r="D139" s="201" t="s">
        <v>218</v>
      </c>
      <c r="E139" s="35"/>
      <c r="F139" s="202" t="s">
        <v>323</v>
      </c>
      <c r="G139" s="35"/>
      <c r="H139" s="35"/>
      <c r="I139" s="198"/>
      <c r="J139" s="35"/>
      <c r="K139" s="35"/>
      <c r="L139" s="38"/>
      <c r="M139" s="199"/>
      <c r="N139" s="200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5" t="s">
        <v>218</v>
      </c>
      <c r="AU139" s="15" t="s">
        <v>92</v>
      </c>
    </row>
    <row r="140" spans="1:65" s="13" customFormat="1" ht="11.25">
      <c r="B140" s="185"/>
      <c r="C140" s="186"/>
      <c r="D140" s="187" t="s">
        <v>155</v>
      </c>
      <c r="E140" s="188" t="s">
        <v>44</v>
      </c>
      <c r="F140" s="189" t="s">
        <v>521</v>
      </c>
      <c r="G140" s="186"/>
      <c r="H140" s="190">
        <v>536</v>
      </c>
      <c r="I140" s="191"/>
      <c r="J140" s="186"/>
      <c r="K140" s="186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155</v>
      </c>
      <c r="AU140" s="196" t="s">
        <v>92</v>
      </c>
      <c r="AV140" s="13" t="s">
        <v>92</v>
      </c>
      <c r="AW140" s="13" t="s">
        <v>42</v>
      </c>
      <c r="AX140" s="13" t="s">
        <v>82</v>
      </c>
      <c r="AY140" s="196" t="s">
        <v>139</v>
      </c>
    </row>
    <row r="141" spans="1:65" s="2" customFormat="1" ht="24.2" customHeight="1">
      <c r="A141" s="33"/>
      <c r="B141" s="34"/>
      <c r="C141" s="172" t="s">
        <v>8</v>
      </c>
      <c r="D141" s="172" t="s">
        <v>142</v>
      </c>
      <c r="E141" s="173" t="s">
        <v>325</v>
      </c>
      <c r="F141" s="174" t="s">
        <v>326</v>
      </c>
      <c r="G141" s="175" t="s">
        <v>316</v>
      </c>
      <c r="H141" s="176">
        <v>876</v>
      </c>
      <c r="I141" s="177"/>
      <c r="J141" s="178">
        <f>ROUND(I141*H141,2)</f>
        <v>0</v>
      </c>
      <c r="K141" s="174" t="s">
        <v>216</v>
      </c>
      <c r="L141" s="38"/>
      <c r="M141" s="179" t="s">
        <v>44</v>
      </c>
      <c r="N141" s="180" t="s">
        <v>53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157</v>
      </c>
      <c r="AT141" s="183" t="s">
        <v>142</v>
      </c>
      <c r="AU141" s="183" t="s">
        <v>92</v>
      </c>
      <c r="AY141" s="15" t="s">
        <v>139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5" t="s">
        <v>90</v>
      </c>
      <c r="BK141" s="184">
        <f>ROUND(I141*H141,2)</f>
        <v>0</v>
      </c>
      <c r="BL141" s="15" t="s">
        <v>157</v>
      </c>
      <c r="BM141" s="183" t="s">
        <v>327</v>
      </c>
    </row>
    <row r="142" spans="1:65" s="2" customFormat="1" ht="11.25">
      <c r="A142" s="33"/>
      <c r="B142" s="34"/>
      <c r="C142" s="35"/>
      <c r="D142" s="201" t="s">
        <v>218</v>
      </c>
      <c r="E142" s="35"/>
      <c r="F142" s="202" t="s">
        <v>328</v>
      </c>
      <c r="G142" s="35"/>
      <c r="H142" s="35"/>
      <c r="I142" s="198"/>
      <c r="J142" s="35"/>
      <c r="K142" s="35"/>
      <c r="L142" s="38"/>
      <c r="M142" s="199"/>
      <c r="N142" s="200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5" t="s">
        <v>218</v>
      </c>
      <c r="AU142" s="15" t="s">
        <v>92</v>
      </c>
    </row>
    <row r="143" spans="1:65" s="13" customFormat="1" ht="11.25">
      <c r="B143" s="185"/>
      <c r="C143" s="186"/>
      <c r="D143" s="187" t="s">
        <v>155</v>
      </c>
      <c r="E143" s="188" t="s">
        <v>44</v>
      </c>
      <c r="F143" s="189" t="s">
        <v>522</v>
      </c>
      <c r="G143" s="186"/>
      <c r="H143" s="190">
        <v>876</v>
      </c>
      <c r="I143" s="191"/>
      <c r="J143" s="186"/>
      <c r="K143" s="186"/>
      <c r="L143" s="192"/>
      <c r="M143" s="193"/>
      <c r="N143" s="194"/>
      <c r="O143" s="194"/>
      <c r="P143" s="194"/>
      <c r="Q143" s="194"/>
      <c r="R143" s="194"/>
      <c r="S143" s="194"/>
      <c r="T143" s="195"/>
      <c r="AT143" s="196" t="s">
        <v>155</v>
      </c>
      <c r="AU143" s="196" t="s">
        <v>92</v>
      </c>
      <c r="AV143" s="13" t="s">
        <v>92</v>
      </c>
      <c r="AW143" s="13" t="s">
        <v>42</v>
      </c>
      <c r="AX143" s="13" t="s">
        <v>82</v>
      </c>
      <c r="AY143" s="196" t="s">
        <v>139</v>
      </c>
    </row>
    <row r="144" spans="1:65" s="2" customFormat="1" ht="24.2" customHeight="1">
      <c r="A144" s="33"/>
      <c r="B144" s="34"/>
      <c r="C144" s="172" t="s">
        <v>221</v>
      </c>
      <c r="D144" s="172" t="s">
        <v>142</v>
      </c>
      <c r="E144" s="173" t="s">
        <v>523</v>
      </c>
      <c r="F144" s="174" t="s">
        <v>524</v>
      </c>
      <c r="G144" s="175" t="s">
        <v>268</v>
      </c>
      <c r="H144" s="176">
        <v>140.464</v>
      </c>
      <c r="I144" s="177"/>
      <c r="J144" s="178">
        <f>ROUND(I144*H144,2)</f>
        <v>0</v>
      </c>
      <c r="K144" s="174" t="s">
        <v>216</v>
      </c>
      <c r="L144" s="38"/>
      <c r="M144" s="179" t="s">
        <v>44</v>
      </c>
      <c r="N144" s="180" t="s">
        <v>53</v>
      </c>
      <c r="O144" s="63"/>
      <c r="P144" s="181">
        <f>O144*H144</f>
        <v>0</v>
      </c>
      <c r="Q144" s="181">
        <v>1.63</v>
      </c>
      <c r="R144" s="181">
        <f>Q144*H144</f>
        <v>228.95631999999998</v>
      </c>
      <c r="S144" s="181">
        <v>0</v>
      </c>
      <c r="T144" s="18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3" t="s">
        <v>157</v>
      </c>
      <c r="AT144" s="183" t="s">
        <v>142</v>
      </c>
      <c r="AU144" s="183" t="s">
        <v>92</v>
      </c>
      <c r="AY144" s="15" t="s">
        <v>139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5" t="s">
        <v>90</v>
      </c>
      <c r="BK144" s="184">
        <f>ROUND(I144*H144,2)</f>
        <v>0</v>
      </c>
      <c r="BL144" s="15" t="s">
        <v>157</v>
      </c>
      <c r="BM144" s="183" t="s">
        <v>525</v>
      </c>
    </row>
    <row r="145" spans="1:65" s="2" customFormat="1" ht="11.25">
      <c r="A145" s="33"/>
      <c r="B145" s="34"/>
      <c r="C145" s="35"/>
      <c r="D145" s="201" t="s">
        <v>218</v>
      </c>
      <c r="E145" s="35"/>
      <c r="F145" s="202" t="s">
        <v>526</v>
      </c>
      <c r="G145" s="35"/>
      <c r="H145" s="35"/>
      <c r="I145" s="198"/>
      <c r="J145" s="35"/>
      <c r="K145" s="35"/>
      <c r="L145" s="38"/>
      <c r="M145" s="199"/>
      <c r="N145" s="200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5" t="s">
        <v>218</v>
      </c>
      <c r="AU145" s="15" t="s">
        <v>92</v>
      </c>
    </row>
    <row r="146" spans="1:65" s="13" customFormat="1" ht="11.25">
      <c r="B146" s="185"/>
      <c r="C146" s="186"/>
      <c r="D146" s="187" t="s">
        <v>155</v>
      </c>
      <c r="E146" s="188" t="s">
        <v>44</v>
      </c>
      <c r="F146" s="189" t="s">
        <v>486</v>
      </c>
      <c r="G146" s="186"/>
      <c r="H146" s="190">
        <v>136.464</v>
      </c>
      <c r="I146" s="191"/>
      <c r="J146" s="186"/>
      <c r="K146" s="186"/>
      <c r="L146" s="192"/>
      <c r="M146" s="193"/>
      <c r="N146" s="194"/>
      <c r="O146" s="194"/>
      <c r="P146" s="194"/>
      <c r="Q146" s="194"/>
      <c r="R146" s="194"/>
      <c r="S146" s="194"/>
      <c r="T146" s="195"/>
      <c r="AT146" s="196" t="s">
        <v>155</v>
      </c>
      <c r="AU146" s="196" t="s">
        <v>92</v>
      </c>
      <c r="AV146" s="13" t="s">
        <v>92</v>
      </c>
      <c r="AW146" s="13" t="s">
        <v>42</v>
      </c>
      <c r="AX146" s="13" t="s">
        <v>82</v>
      </c>
      <c r="AY146" s="196" t="s">
        <v>139</v>
      </c>
    </row>
    <row r="147" spans="1:65" s="13" customFormat="1" ht="11.25">
      <c r="B147" s="185"/>
      <c r="C147" s="186"/>
      <c r="D147" s="187" t="s">
        <v>155</v>
      </c>
      <c r="E147" s="188" t="s">
        <v>44</v>
      </c>
      <c r="F147" s="189" t="s">
        <v>527</v>
      </c>
      <c r="G147" s="186"/>
      <c r="H147" s="190">
        <v>4</v>
      </c>
      <c r="I147" s="191"/>
      <c r="J147" s="186"/>
      <c r="K147" s="186"/>
      <c r="L147" s="192"/>
      <c r="M147" s="193"/>
      <c r="N147" s="194"/>
      <c r="O147" s="194"/>
      <c r="P147" s="194"/>
      <c r="Q147" s="194"/>
      <c r="R147" s="194"/>
      <c r="S147" s="194"/>
      <c r="T147" s="195"/>
      <c r="AT147" s="196" t="s">
        <v>155</v>
      </c>
      <c r="AU147" s="196" t="s">
        <v>92</v>
      </c>
      <c r="AV147" s="13" t="s">
        <v>92</v>
      </c>
      <c r="AW147" s="13" t="s">
        <v>42</v>
      </c>
      <c r="AX147" s="13" t="s">
        <v>82</v>
      </c>
      <c r="AY147" s="196" t="s">
        <v>139</v>
      </c>
    </row>
    <row r="148" spans="1:65" s="2" customFormat="1" ht="24.2" customHeight="1">
      <c r="A148" s="33"/>
      <c r="B148" s="34"/>
      <c r="C148" s="172" t="s">
        <v>227</v>
      </c>
      <c r="D148" s="172" t="s">
        <v>142</v>
      </c>
      <c r="E148" s="173" t="s">
        <v>528</v>
      </c>
      <c r="F148" s="174" t="s">
        <v>529</v>
      </c>
      <c r="G148" s="175" t="s">
        <v>316</v>
      </c>
      <c r="H148" s="176">
        <v>1765</v>
      </c>
      <c r="I148" s="177"/>
      <c r="J148" s="178">
        <f>ROUND(I148*H148,2)</f>
        <v>0</v>
      </c>
      <c r="K148" s="174" t="s">
        <v>216</v>
      </c>
      <c r="L148" s="38"/>
      <c r="M148" s="179" t="s">
        <v>44</v>
      </c>
      <c r="N148" s="180" t="s">
        <v>53</v>
      </c>
      <c r="O148" s="63"/>
      <c r="P148" s="181">
        <f>O148*H148</f>
        <v>0</v>
      </c>
      <c r="Q148" s="181">
        <v>3.1E-4</v>
      </c>
      <c r="R148" s="181">
        <f>Q148*H148</f>
        <v>0.54715000000000003</v>
      </c>
      <c r="S148" s="181">
        <v>0</v>
      </c>
      <c r="T148" s="18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3" t="s">
        <v>157</v>
      </c>
      <c r="AT148" s="183" t="s">
        <v>142</v>
      </c>
      <c r="AU148" s="183" t="s">
        <v>92</v>
      </c>
      <c r="AY148" s="15" t="s">
        <v>139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5" t="s">
        <v>90</v>
      </c>
      <c r="BK148" s="184">
        <f>ROUND(I148*H148,2)</f>
        <v>0</v>
      </c>
      <c r="BL148" s="15" t="s">
        <v>157</v>
      </c>
      <c r="BM148" s="183" t="s">
        <v>530</v>
      </c>
    </row>
    <row r="149" spans="1:65" s="2" customFormat="1" ht="11.25">
      <c r="A149" s="33"/>
      <c r="B149" s="34"/>
      <c r="C149" s="35"/>
      <c r="D149" s="201" t="s">
        <v>218</v>
      </c>
      <c r="E149" s="35"/>
      <c r="F149" s="202" t="s">
        <v>531</v>
      </c>
      <c r="G149" s="35"/>
      <c r="H149" s="35"/>
      <c r="I149" s="198"/>
      <c r="J149" s="35"/>
      <c r="K149" s="35"/>
      <c r="L149" s="38"/>
      <c r="M149" s="199"/>
      <c r="N149" s="200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5" t="s">
        <v>218</v>
      </c>
      <c r="AU149" s="15" t="s">
        <v>92</v>
      </c>
    </row>
    <row r="150" spans="1:65" s="13" customFormat="1" ht="11.25">
      <c r="B150" s="185"/>
      <c r="C150" s="186"/>
      <c r="D150" s="187" t="s">
        <v>155</v>
      </c>
      <c r="E150" s="188" t="s">
        <v>44</v>
      </c>
      <c r="F150" s="189" t="s">
        <v>532</v>
      </c>
      <c r="G150" s="186"/>
      <c r="H150" s="190">
        <v>1713</v>
      </c>
      <c r="I150" s="191"/>
      <c r="J150" s="186"/>
      <c r="K150" s="186"/>
      <c r="L150" s="192"/>
      <c r="M150" s="193"/>
      <c r="N150" s="194"/>
      <c r="O150" s="194"/>
      <c r="P150" s="194"/>
      <c r="Q150" s="194"/>
      <c r="R150" s="194"/>
      <c r="S150" s="194"/>
      <c r="T150" s="195"/>
      <c r="AT150" s="196" t="s">
        <v>155</v>
      </c>
      <c r="AU150" s="196" t="s">
        <v>92</v>
      </c>
      <c r="AV150" s="13" t="s">
        <v>92</v>
      </c>
      <c r="AW150" s="13" t="s">
        <v>42</v>
      </c>
      <c r="AX150" s="13" t="s">
        <v>82</v>
      </c>
      <c r="AY150" s="196" t="s">
        <v>139</v>
      </c>
    </row>
    <row r="151" spans="1:65" s="13" customFormat="1" ht="11.25">
      <c r="B151" s="185"/>
      <c r="C151" s="186"/>
      <c r="D151" s="187" t="s">
        <v>155</v>
      </c>
      <c r="E151" s="188" t="s">
        <v>44</v>
      </c>
      <c r="F151" s="189" t="s">
        <v>533</v>
      </c>
      <c r="G151" s="186"/>
      <c r="H151" s="190">
        <v>52</v>
      </c>
      <c r="I151" s="191"/>
      <c r="J151" s="186"/>
      <c r="K151" s="186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155</v>
      </c>
      <c r="AU151" s="196" t="s">
        <v>92</v>
      </c>
      <c r="AV151" s="13" t="s">
        <v>92</v>
      </c>
      <c r="AW151" s="13" t="s">
        <v>42</v>
      </c>
      <c r="AX151" s="13" t="s">
        <v>82</v>
      </c>
      <c r="AY151" s="196" t="s">
        <v>139</v>
      </c>
    </row>
    <row r="152" spans="1:65" s="2" customFormat="1" ht="16.5" customHeight="1">
      <c r="A152" s="33"/>
      <c r="B152" s="34"/>
      <c r="C152" s="210" t="s">
        <v>232</v>
      </c>
      <c r="D152" s="210" t="s">
        <v>282</v>
      </c>
      <c r="E152" s="211" t="s">
        <v>534</v>
      </c>
      <c r="F152" s="212" t="s">
        <v>535</v>
      </c>
      <c r="G152" s="213" t="s">
        <v>316</v>
      </c>
      <c r="H152" s="214">
        <v>1765</v>
      </c>
      <c r="I152" s="215"/>
      <c r="J152" s="216">
        <f>ROUND(I152*H152,2)</f>
        <v>0</v>
      </c>
      <c r="K152" s="212" t="s">
        <v>216</v>
      </c>
      <c r="L152" s="217"/>
      <c r="M152" s="218" t="s">
        <v>44</v>
      </c>
      <c r="N152" s="219" t="s">
        <v>53</v>
      </c>
      <c r="O152" s="63"/>
      <c r="P152" s="181">
        <f>O152*H152</f>
        <v>0</v>
      </c>
      <c r="Q152" s="181">
        <v>2.0000000000000001E-4</v>
      </c>
      <c r="R152" s="181">
        <f>Q152*H152</f>
        <v>0.35300000000000004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178</v>
      </c>
      <c r="AT152" s="183" t="s">
        <v>282</v>
      </c>
      <c r="AU152" s="183" t="s">
        <v>92</v>
      </c>
      <c r="AY152" s="15" t="s">
        <v>139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5" t="s">
        <v>90</v>
      </c>
      <c r="BK152" s="184">
        <f>ROUND(I152*H152,2)</f>
        <v>0</v>
      </c>
      <c r="BL152" s="15" t="s">
        <v>157</v>
      </c>
      <c r="BM152" s="183" t="s">
        <v>536</v>
      </c>
    </row>
    <row r="153" spans="1:65" s="2" customFormat="1" ht="11.25">
      <c r="A153" s="33"/>
      <c r="B153" s="34"/>
      <c r="C153" s="35"/>
      <c r="D153" s="201" t="s">
        <v>218</v>
      </c>
      <c r="E153" s="35"/>
      <c r="F153" s="202" t="s">
        <v>537</v>
      </c>
      <c r="G153" s="35"/>
      <c r="H153" s="35"/>
      <c r="I153" s="198"/>
      <c r="J153" s="35"/>
      <c r="K153" s="35"/>
      <c r="L153" s="38"/>
      <c r="M153" s="199"/>
      <c r="N153" s="200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5" t="s">
        <v>218</v>
      </c>
      <c r="AU153" s="15" t="s">
        <v>92</v>
      </c>
    </row>
    <row r="154" spans="1:65" s="2" customFormat="1" ht="16.5" customHeight="1">
      <c r="A154" s="33"/>
      <c r="B154" s="34"/>
      <c r="C154" s="172" t="s">
        <v>238</v>
      </c>
      <c r="D154" s="172" t="s">
        <v>142</v>
      </c>
      <c r="E154" s="173" t="s">
        <v>538</v>
      </c>
      <c r="F154" s="174" t="s">
        <v>539</v>
      </c>
      <c r="G154" s="175" t="s">
        <v>457</v>
      </c>
      <c r="H154" s="176">
        <v>852.9</v>
      </c>
      <c r="I154" s="177"/>
      <c r="J154" s="178">
        <f>ROUND(I154*H154,2)</f>
        <v>0</v>
      </c>
      <c r="K154" s="174" t="s">
        <v>216</v>
      </c>
      <c r="L154" s="38"/>
      <c r="M154" s="179" t="s">
        <v>44</v>
      </c>
      <c r="N154" s="180" t="s">
        <v>53</v>
      </c>
      <c r="O154" s="63"/>
      <c r="P154" s="181">
        <f>O154*H154</f>
        <v>0</v>
      </c>
      <c r="Q154" s="181">
        <v>1.16E-3</v>
      </c>
      <c r="R154" s="181">
        <f>Q154*H154</f>
        <v>0.98936400000000002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157</v>
      </c>
      <c r="AT154" s="183" t="s">
        <v>142</v>
      </c>
      <c r="AU154" s="183" t="s">
        <v>92</v>
      </c>
      <c r="AY154" s="15" t="s">
        <v>139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90</v>
      </c>
      <c r="BK154" s="184">
        <f>ROUND(I154*H154,2)</f>
        <v>0</v>
      </c>
      <c r="BL154" s="15" t="s">
        <v>157</v>
      </c>
      <c r="BM154" s="183" t="s">
        <v>540</v>
      </c>
    </row>
    <row r="155" spans="1:65" s="2" customFormat="1" ht="11.25">
      <c r="A155" s="33"/>
      <c r="B155" s="34"/>
      <c r="C155" s="35"/>
      <c r="D155" s="201" t="s">
        <v>218</v>
      </c>
      <c r="E155" s="35"/>
      <c r="F155" s="202" t="s">
        <v>541</v>
      </c>
      <c r="G155" s="35"/>
      <c r="H155" s="35"/>
      <c r="I155" s="198"/>
      <c r="J155" s="35"/>
      <c r="K155" s="35"/>
      <c r="L155" s="38"/>
      <c r="M155" s="199"/>
      <c r="N155" s="200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5" t="s">
        <v>218</v>
      </c>
      <c r="AU155" s="15" t="s">
        <v>92</v>
      </c>
    </row>
    <row r="156" spans="1:65" s="13" customFormat="1" ht="11.25">
      <c r="B156" s="185"/>
      <c r="C156" s="186"/>
      <c r="D156" s="187" t="s">
        <v>155</v>
      </c>
      <c r="E156" s="188" t="s">
        <v>44</v>
      </c>
      <c r="F156" s="189" t="s">
        <v>542</v>
      </c>
      <c r="G156" s="186"/>
      <c r="H156" s="190">
        <v>852.9</v>
      </c>
      <c r="I156" s="191"/>
      <c r="J156" s="186"/>
      <c r="K156" s="186"/>
      <c r="L156" s="192"/>
      <c r="M156" s="193"/>
      <c r="N156" s="194"/>
      <c r="O156" s="194"/>
      <c r="P156" s="194"/>
      <c r="Q156" s="194"/>
      <c r="R156" s="194"/>
      <c r="S156" s="194"/>
      <c r="T156" s="195"/>
      <c r="AT156" s="196" t="s">
        <v>155</v>
      </c>
      <c r="AU156" s="196" t="s">
        <v>92</v>
      </c>
      <c r="AV156" s="13" t="s">
        <v>92</v>
      </c>
      <c r="AW156" s="13" t="s">
        <v>42</v>
      </c>
      <c r="AX156" s="13" t="s">
        <v>82</v>
      </c>
      <c r="AY156" s="196" t="s">
        <v>139</v>
      </c>
    </row>
    <row r="157" spans="1:65" s="2" customFormat="1" ht="16.5" customHeight="1">
      <c r="A157" s="33"/>
      <c r="B157" s="34"/>
      <c r="C157" s="172" t="s">
        <v>244</v>
      </c>
      <c r="D157" s="172" t="s">
        <v>142</v>
      </c>
      <c r="E157" s="173" t="s">
        <v>543</v>
      </c>
      <c r="F157" s="174" t="s">
        <v>544</v>
      </c>
      <c r="G157" s="175" t="s">
        <v>145</v>
      </c>
      <c r="H157" s="176">
        <v>1</v>
      </c>
      <c r="I157" s="177"/>
      <c r="J157" s="178">
        <f>ROUND(I157*H157,2)</f>
        <v>0</v>
      </c>
      <c r="K157" s="174" t="s">
        <v>44</v>
      </c>
      <c r="L157" s="38"/>
      <c r="M157" s="179" t="s">
        <v>44</v>
      </c>
      <c r="N157" s="180" t="s">
        <v>53</v>
      </c>
      <c r="O157" s="63"/>
      <c r="P157" s="181">
        <f>O157*H157</f>
        <v>0</v>
      </c>
      <c r="Q157" s="181">
        <v>1.16E-3</v>
      </c>
      <c r="R157" s="181">
        <f>Q157*H157</f>
        <v>1.16E-3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157</v>
      </c>
      <c r="AT157" s="183" t="s">
        <v>142</v>
      </c>
      <c r="AU157" s="183" t="s">
        <v>92</v>
      </c>
      <c r="AY157" s="15" t="s">
        <v>139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5" t="s">
        <v>90</v>
      </c>
      <c r="BK157" s="184">
        <f>ROUND(I157*H157,2)</f>
        <v>0</v>
      </c>
      <c r="BL157" s="15" t="s">
        <v>157</v>
      </c>
      <c r="BM157" s="183" t="s">
        <v>545</v>
      </c>
    </row>
    <row r="158" spans="1:65" s="12" customFormat="1" ht="20.85" customHeight="1">
      <c r="B158" s="156"/>
      <c r="C158" s="157"/>
      <c r="D158" s="158" t="s">
        <v>81</v>
      </c>
      <c r="E158" s="170" t="s">
        <v>196</v>
      </c>
      <c r="F158" s="170" t="s">
        <v>330</v>
      </c>
      <c r="G158" s="157"/>
      <c r="H158" s="157"/>
      <c r="I158" s="160"/>
      <c r="J158" s="171">
        <f>BK158</f>
        <v>0</v>
      </c>
      <c r="K158" s="157"/>
      <c r="L158" s="162"/>
      <c r="M158" s="163"/>
      <c r="N158" s="164"/>
      <c r="O158" s="164"/>
      <c r="P158" s="165">
        <f>SUM(P159:P184)</f>
        <v>0</v>
      </c>
      <c r="Q158" s="164"/>
      <c r="R158" s="165">
        <f>SUM(R159:R184)</f>
        <v>9.0000000000000011E-3</v>
      </c>
      <c r="S158" s="164"/>
      <c r="T158" s="166">
        <f>SUM(T159:T184)</f>
        <v>0</v>
      </c>
      <c r="AR158" s="167" t="s">
        <v>90</v>
      </c>
      <c r="AT158" s="168" t="s">
        <v>81</v>
      </c>
      <c r="AU158" s="168" t="s">
        <v>92</v>
      </c>
      <c r="AY158" s="167" t="s">
        <v>139</v>
      </c>
      <c r="BK158" s="169">
        <f>SUM(BK159:BK184)</f>
        <v>0</v>
      </c>
    </row>
    <row r="159" spans="1:65" s="2" customFormat="1" ht="24.2" customHeight="1">
      <c r="A159" s="33"/>
      <c r="B159" s="34"/>
      <c r="C159" s="172" t="s">
        <v>7</v>
      </c>
      <c r="D159" s="172" t="s">
        <v>142</v>
      </c>
      <c r="E159" s="173" t="s">
        <v>331</v>
      </c>
      <c r="F159" s="174" t="s">
        <v>332</v>
      </c>
      <c r="G159" s="175" t="s">
        <v>316</v>
      </c>
      <c r="H159" s="176">
        <v>300</v>
      </c>
      <c r="I159" s="177"/>
      <c r="J159" s="178">
        <f>ROUND(I159*H159,2)</f>
        <v>0</v>
      </c>
      <c r="K159" s="174" t="s">
        <v>216</v>
      </c>
      <c r="L159" s="38"/>
      <c r="M159" s="179" t="s">
        <v>44</v>
      </c>
      <c r="N159" s="180" t="s">
        <v>53</v>
      </c>
      <c r="O159" s="63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3" t="s">
        <v>157</v>
      </c>
      <c r="AT159" s="183" t="s">
        <v>142</v>
      </c>
      <c r="AU159" s="183" t="s">
        <v>151</v>
      </c>
      <c r="AY159" s="15" t="s">
        <v>139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5" t="s">
        <v>90</v>
      </c>
      <c r="BK159" s="184">
        <f>ROUND(I159*H159,2)</f>
        <v>0</v>
      </c>
      <c r="BL159" s="15" t="s">
        <v>157</v>
      </c>
      <c r="BM159" s="183" t="s">
        <v>333</v>
      </c>
    </row>
    <row r="160" spans="1:65" s="2" customFormat="1" ht="11.25">
      <c r="A160" s="33"/>
      <c r="B160" s="34"/>
      <c r="C160" s="35"/>
      <c r="D160" s="201" t="s">
        <v>218</v>
      </c>
      <c r="E160" s="35"/>
      <c r="F160" s="202" t="s">
        <v>334</v>
      </c>
      <c r="G160" s="35"/>
      <c r="H160" s="35"/>
      <c r="I160" s="198"/>
      <c r="J160" s="35"/>
      <c r="K160" s="35"/>
      <c r="L160" s="38"/>
      <c r="M160" s="199"/>
      <c r="N160" s="200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5" t="s">
        <v>218</v>
      </c>
      <c r="AU160" s="15" t="s">
        <v>151</v>
      </c>
    </row>
    <row r="161" spans="1:65" s="13" customFormat="1" ht="11.25">
      <c r="B161" s="185"/>
      <c r="C161" s="186"/>
      <c r="D161" s="187" t="s">
        <v>155</v>
      </c>
      <c r="E161" s="188" t="s">
        <v>44</v>
      </c>
      <c r="F161" s="189" t="s">
        <v>546</v>
      </c>
      <c r="G161" s="186"/>
      <c r="H161" s="190">
        <v>300</v>
      </c>
      <c r="I161" s="191"/>
      <c r="J161" s="186"/>
      <c r="K161" s="186"/>
      <c r="L161" s="192"/>
      <c r="M161" s="193"/>
      <c r="N161" s="194"/>
      <c r="O161" s="194"/>
      <c r="P161" s="194"/>
      <c r="Q161" s="194"/>
      <c r="R161" s="194"/>
      <c r="S161" s="194"/>
      <c r="T161" s="195"/>
      <c r="AT161" s="196" t="s">
        <v>155</v>
      </c>
      <c r="AU161" s="196" t="s">
        <v>151</v>
      </c>
      <c r="AV161" s="13" t="s">
        <v>92</v>
      </c>
      <c r="AW161" s="13" t="s">
        <v>42</v>
      </c>
      <c r="AX161" s="13" t="s">
        <v>82</v>
      </c>
      <c r="AY161" s="196" t="s">
        <v>139</v>
      </c>
    </row>
    <row r="162" spans="1:65" s="2" customFormat="1" ht="16.5" customHeight="1">
      <c r="A162" s="33"/>
      <c r="B162" s="34"/>
      <c r="C162" s="172" t="s">
        <v>376</v>
      </c>
      <c r="D162" s="172" t="s">
        <v>142</v>
      </c>
      <c r="E162" s="173" t="s">
        <v>336</v>
      </c>
      <c r="F162" s="174" t="s">
        <v>337</v>
      </c>
      <c r="G162" s="175" t="s">
        <v>316</v>
      </c>
      <c r="H162" s="176">
        <v>300</v>
      </c>
      <c r="I162" s="177"/>
      <c r="J162" s="178">
        <f>ROUND(I162*H162,2)</f>
        <v>0</v>
      </c>
      <c r="K162" s="174" t="s">
        <v>216</v>
      </c>
      <c r="L162" s="38"/>
      <c r="M162" s="179" t="s">
        <v>44</v>
      </c>
      <c r="N162" s="180" t="s">
        <v>53</v>
      </c>
      <c r="O162" s="63"/>
      <c r="P162" s="181">
        <f>O162*H162</f>
        <v>0</v>
      </c>
      <c r="Q162" s="181">
        <v>3.0000000000000001E-5</v>
      </c>
      <c r="R162" s="181">
        <f>Q162*H162</f>
        <v>9.0000000000000011E-3</v>
      </c>
      <c r="S162" s="181">
        <v>0</v>
      </c>
      <c r="T162" s="18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3" t="s">
        <v>157</v>
      </c>
      <c r="AT162" s="183" t="s">
        <v>142</v>
      </c>
      <c r="AU162" s="183" t="s">
        <v>151</v>
      </c>
      <c r="AY162" s="15" t="s">
        <v>139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5" t="s">
        <v>90</v>
      </c>
      <c r="BK162" s="184">
        <f>ROUND(I162*H162,2)</f>
        <v>0</v>
      </c>
      <c r="BL162" s="15" t="s">
        <v>157</v>
      </c>
      <c r="BM162" s="183" t="s">
        <v>547</v>
      </c>
    </row>
    <row r="163" spans="1:65" s="2" customFormat="1" ht="11.25">
      <c r="A163" s="33"/>
      <c r="B163" s="34"/>
      <c r="C163" s="35"/>
      <c r="D163" s="201" t="s">
        <v>218</v>
      </c>
      <c r="E163" s="35"/>
      <c r="F163" s="202" t="s">
        <v>339</v>
      </c>
      <c r="G163" s="35"/>
      <c r="H163" s="35"/>
      <c r="I163" s="198"/>
      <c r="J163" s="35"/>
      <c r="K163" s="35"/>
      <c r="L163" s="38"/>
      <c r="M163" s="199"/>
      <c r="N163" s="200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5" t="s">
        <v>218</v>
      </c>
      <c r="AU163" s="15" t="s">
        <v>151</v>
      </c>
    </row>
    <row r="164" spans="1:65" s="2" customFormat="1" ht="21.75" customHeight="1">
      <c r="A164" s="33"/>
      <c r="B164" s="34"/>
      <c r="C164" s="172" t="s">
        <v>383</v>
      </c>
      <c r="D164" s="172" t="s">
        <v>142</v>
      </c>
      <c r="E164" s="173" t="s">
        <v>340</v>
      </c>
      <c r="F164" s="174" t="s">
        <v>341</v>
      </c>
      <c r="G164" s="175" t="s">
        <v>316</v>
      </c>
      <c r="H164" s="176">
        <v>300</v>
      </c>
      <c r="I164" s="177"/>
      <c r="J164" s="178">
        <f>ROUND(I164*H164,2)</f>
        <v>0</v>
      </c>
      <c r="K164" s="174" t="s">
        <v>216</v>
      </c>
      <c r="L164" s="38"/>
      <c r="M164" s="179" t="s">
        <v>44</v>
      </c>
      <c r="N164" s="180" t="s">
        <v>53</v>
      </c>
      <c r="O164" s="63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157</v>
      </c>
      <c r="AT164" s="183" t="s">
        <v>142</v>
      </c>
      <c r="AU164" s="183" t="s">
        <v>151</v>
      </c>
      <c r="AY164" s="15" t="s">
        <v>139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5" t="s">
        <v>90</v>
      </c>
      <c r="BK164" s="184">
        <f>ROUND(I164*H164,2)</f>
        <v>0</v>
      </c>
      <c r="BL164" s="15" t="s">
        <v>157</v>
      </c>
      <c r="BM164" s="183" t="s">
        <v>342</v>
      </c>
    </row>
    <row r="165" spans="1:65" s="2" customFormat="1" ht="11.25">
      <c r="A165" s="33"/>
      <c r="B165" s="34"/>
      <c r="C165" s="35"/>
      <c r="D165" s="201" t="s">
        <v>218</v>
      </c>
      <c r="E165" s="35"/>
      <c r="F165" s="202" t="s">
        <v>343</v>
      </c>
      <c r="G165" s="35"/>
      <c r="H165" s="35"/>
      <c r="I165" s="198"/>
      <c r="J165" s="35"/>
      <c r="K165" s="35"/>
      <c r="L165" s="38"/>
      <c r="M165" s="199"/>
      <c r="N165" s="200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5" t="s">
        <v>218</v>
      </c>
      <c r="AU165" s="15" t="s">
        <v>151</v>
      </c>
    </row>
    <row r="166" spans="1:65" s="2" customFormat="1" ht="21.75" customHeight="1">
      <c r="A166" s="33"/>
      <c r="B166" s="34"/>
      <c r="C166" s="172" t="s">
        <v>389</v>
      </c>
      <c r="D166" s="172" t="s">
        <v>142</v>
      </c>
      <c r="E166" s="173" t="s">
        <v>548</v>
      </c>
      <c r="F166" s="174" t="s">
        <v>549</v>
      </c>
      <c r="G166" s="175" t="s">
        <v>145</v>
      </c>
      <c r="H166" s="176">
        <v>2</v>
      </c>
      <c r="I166" s="177"/>
      <c r="J166" s="178">
        <f>ROUND(I166*H166,2)</f>
        <v>0</v>
      </c>
      <c r="K166" s="174" t="s">
        <v>216</v>
      </c>
      <c r="L166" s="38"/>
      <c r="M166" s="179" t="s">
        <v>44</v>
      </c>
      <c r="N166" s="180" t="s">
        <v>53</v>
      </c>
      <c r="O166" s="63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3" t="s">
        <v>157</v>
      </c>
      <c r="AT166" s="183" t="s">
        <v>142</v>
      </c>
      <c r="AU166" s="183" t="s">
        <v>151</v>
      </c>
      <c r="AY166" s="15" t="s">
        <v>139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5" t="s">
        <v>90</v>
      </c>
      <c r="BK166" s="184">
        <f>ROUND(I166*H166,2)</f>
        <v>0</v>
      </c>
      <c r="BL166" s="15" t="s">
        <v>157</v>
      </c>
      <c r="BM166" s="183" t="s">
        <v>550</v>
      </c>
    </row>
    <row r="167" spans="1:65" s="2" customFormat="1" ht="11.25">
      <c r="A167" s="33"/>
      <c r="B167" s="34"/>
      <c r="C167" s="35"/>
      <c r="D167" s="201" t="s">
        <v>218</v>
      </c>
      <c r="E167" s="35"/>
      <c r="F167" s="202" t="s">
        <v>551</v>
      </c>
      <c r="G167" s="35"/>
      <c r="H167" s="35"/>
      <c r="I167" s="198"/>
      <c r="J167" s="35"/>
      <c r="K167" s="35"/>
      <c r="L167" s="38"/>
      <c r="M167" s="199"/>
      <c r="N167" s="200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5" t="s">
        <v>218</v>
      </c>
      <c r="AU167" s="15" t="s">
        <v>151</v>
      </c>
    </row>
    <row r="168" spans="1:65" s="13" customFormat="1" ht="11.25">
      <c r="B168" s="185"/>
      <c r="C168" s="186"/>
      <c r="D168" s="187" t="s">
        <v>155</v>
      </c>
      <c r="E168" s="188" t="s">
        <v>44</v>
      </c>
      <c r="F168" s="189" t="s">
        <v>552</v>
      </c>
      <c r="G168" s="186"/>
      <c r="H168" s="190">
        <v>2</v>
      </c>
      <c r="I168" s="191"/>
      <c r="J168" s="186"/>
      <c r="K168" s="186"/>
      <c r="L168" s="192"/>
      <c r="M168" s="193"/>
      <c r="N168" s="194"/>
      <c r="O168" s="194"/>
      <c r="P168" s="194"/>
      <c r="Q168" s="194"/>
      <c r="R168" s="194"/>
      <c r="S168" s="194"/>
      <c r="T168" s="195"/>
      <c r="AT168" s="196" t="s">
        <v>155</v>
      </c>
      <c r="AU168" s="196" t="s">
        <v>151</v>
      </c>
      <c r="AV168" s="13" t="s">
        <v>92</v>
      </c>
      <c r="AW168" s="13" t="s">
        <v>42</v>
      </c>
      <c r="AX168" s="13" t="s">
        <v>82</v>
      </c>
      <c r="AY168" s="196" t="s">
        <v>139</v>
      </c>
    </row>
    <row r="169" spans="1:65" s="2" customFormat="1" ht="16.5" customHeight="1">
      <c r="A169" s="33"/>
      <c r="B169" s="34"/>
      <c r="C169" s="172" t="s">
        <v>394</v>
      </c>
      <c r="D169" s="172" t="s">
        <v>142</v>
      </c>
      <c r="E169" s="173" t="s">
        <v>553</v>
      </c>
      <c r="F169" s="174" t="s">
        <v>554</v>
      </c>
      <c r="G169" s="175" t="s">
        <v>145</v>
      </c>
      <c r="H169" s="176">
        <v>2</v>
      </c>
      <c r="I169" s="177"/>
      <c r="J169" s="178">
        <f>ROUND(I169*H169,2)</f>
        <v>0</v>
      </c>
      <c r="K169" s="174" t="s">
        <v>216</v>
      </c>
      <c r="L169" s="38"/>
      <c r="M169" s="179" t="s">
        <v>44</v>
      </c>
      <c r="N169" s="180" t="s">
        <v>53</v>
      </c>
      <c r="O169" s="63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157</v>
      </c>
      <c r="AT169" s="183" t="s">
        <v>142</v>
      </c>
      <c r="AU169" s="183" t="s">
        <v>151</v>
      </c>
      <c r="AY169" s="15" t="s">
        <v>139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5" t="s">
        <v>90</v>
      </c>
      <c r="BK169" s="184">
        <f>ROUND(I169*H169,2)</f>
        <v>0</v>
      </c>
      <c r="BL169" s="15" t="s">
        <v>157</v>
      </c>
      <c r="BM169" s="183" t="s">
        <v>555</v>
      </c>
    </row>
    <row r="170" spans="1:65" s="2" customFormat="1" ht="11.25">
      <c r="A170" s="33"/>
      <c r="B170" s="34"/>
      <c r="C170" s="35"/>
      <c r="D170" s="201" t="s">
        <v>218</v>
      </c>
      <c r="E170" s="35"/>
      <c r="F170" s="202" t="s">
        <v>556</v>
      </c>
      <c r="G170" s="35"/>
      <c r="H170" s="35"/>
      <c r="I170" s="198"/>
      <c r="J170" s="35"/>
      <c r="K170" s="35"/>
      <c r="L170" s="38"/>
      <c r="M170" s="199"/>
      <c r="N170" s="200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5" t="s">
        <v>218</v>
      </c>
      <c r="AU170" s="15" t="s">
        <v>151</v>
      </c>
    </row>
    <row r="171" spans="1:65" s="2" customFormat="1" ht="24.2" customHeight="1">
      <c r="A171" s="33"/>
      <c r="B171" s="34"/>
      <c r="C171" s="172" t="s">
        <v>400</v>
      </c>
      <c r="D171" s="172" t="s">
        <v>142</v>
      </c>
      <c r="E171" s="173" t="s">
        <v>557</v>
      </c>
      <c r="F171" s="174" t="s">
        <v>558</v>
      </c>
      <c r="G171" s="175" t="s">
        <v>145</v>
      </c>
      <c r="H171" s="176">
        <v>2</v>
      </c>
      <c r="I171" s="177"/>
      <c r="J171" s="178">
        <f>ROUND(I171*H171,2)</f>
        <v>0</v>
      </c>
      <c r="K171" s="174" t="s">
        <v>216</v>
      </c>
      <c r="L171" s="38"/>
      <c r="M171" s="179" t="s">
        <v>44</v>
      </c>
      <c r="N171" s="180" t="s">
        <v>53</v>
      </c>
      <c r="O171" s="63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157</v>
      </c>
      <c r="AT171" s="183" t="s">
        <v>142</v>
      </c>
      <c r="AU171" s="183" t="s">
        <v>151</v>
      </c>
      <c r="AY171" s="15" t="s">
        <v>139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5" t="s">
        <v>90</v>
      </c>
      <c r="BK171" s="184">
        <f>ROUND(I171*H171,2)</f>
        <v>0</v>
      </c>
      <c r="BL171" s="15" t="s">
        <v>157</v>
      </c>
      <c r="BM171" s="183" t="s">
        <v>559</v>
      </c>
    </row>
    <row r="172" spans="1:65" s="2" customFormat="1" ht="11.25">
      <c r="A172" s="33"/>
      <c r="B172" s="34"/>
      <c r="C172" s="35"/>
      <c r="D172" s="201" t="s">
        <v>218</v>
      </c>
      <c r="E172" s="35"/>
      <c r="F172" s="202" t="s">
        <v>560</v>
      </c>
      <c r="G172" s="35"/>
      <c r="H172" s="35"/>
      <c r="I172" s="198"/>
      <c r="J172" s="35"/>
      <c r="K172" s="35"/>
      <c r="L172" s="38"/>
      <c r="M172" s="199"/>
      <c r="N172" s="200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5" t="s">
        <v>218</v>
      </c>
      <c r="AU172" s="15" t="s">
        <v>151</v>
      </c>
    </row>
    <row r="173" spans="1:65" s="2" customFormat="1" ht="24.2" customHeight="1">
      <c r="A173" s="33"/>
      <c r="B173" s="34"/>
      <c r="C173" s="172" t="s">
        <v>406</v>
      </c>
      <c r="D173" s="172" t="s">
        <v>142</v>
      </c>
      <c r="E173" s="173" t="s">
        <v>561</v>
      </c>
      <c r="F173" s="174" t="s">
        <v>562</v>
      </c>
      <c r="G173" s="175" t="s">
        <v>145</v>
      </c>
      <c r="H173" s="176">
        <v>2</v>
      </c>
      <c r="I173" s="177"/>
      <c r="J173" s="178">
        <f>ROUND(I173*H173,2)</f>
        <v>0</v>
      </c>
      <c r="K173" s="174" t="s">
        <v>216</v>
      </c>
      <c r="L173" s="38"/>
      <c r="M173" s="179" t="s">
        <v>44</v>
      </c>
      <c r="N173" s="180" t="s">
        <v>53</v>
      </c>
      <c r="O173" s="63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3" t="s">
        <v>157</v>
      </c>
      <c r="AT173" s="183" t="s">
        <v>142</v>
      </c>
      <c r="AU173" s="183" t="s">
        <v>151</v>
      </c>
      <c r="AY173" s="15" t="s">
        <v>139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5" t="s">
        <v>90</v>
      </c>
      <c r="BK173" s="184">
        <f>ROUND(I173*H173,2)</f>
        <v>0</v>
      </c>
      <c r="BL173" s="15" t="s">
        <v>157</v>
      </c>
      <c r="BM173" s="183" t="s">
        <v>563</v>
      </c>
    </row>
    <row r="174" spans="1:65" s="2" customFormat="1" ht="11.25">
      <c r="A174" s="33"/>
      <c r="B174" s="34"/>
      <c r="C174" s="35"/>
      <c r="D174" s="201" t="s">
        <v>218</v>
      </c>
      <c r="E174" s="35"/>
      <c r="F174" s="202" t="s">
        <v>564</v>
      </c>
      <c r="G174" s="35"/>
      <c r="H174" s="35"/>
      <c r="I174" s="198"/>
      <c r="J174" s="35"/>
      <c r="K174" s="35"/>
      <c r="L174" s="38"/>
      <c r="M174" s="199"/>
      <c r="N174" s="200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5" t="s">
        <v>218</v>
      </c>
      <c r="AU174" s="15" t="s">
        <v>151</v>
      </c>
    </row>
    <row r="175" spans="1:65" s="2" customFormat="1" ht="21.75" customHeight="1">
      <c r="A175" s="33"/>
      <c r="B175" s="34"/>
      <c r="C175" s="172" t="s">
        <v>412</v>
      </c>
      <c r="D175" s="172" t="s">
        <v>142</v>
      </c>
      <c r="E175" s="173" t="s">
        <v>565</v>
      </c>
      <c r="F175" s="174" t="s">
        <v>566</v>
      </c>
      <c r="G175" s="175" t="s">
        <v>145</v>
      </c>
      <c r="H175" s="176">
        <v>2</v>
      </c>
      <c r="I175" s="177"/>
      <c r="J175" s="178">
        <f>ROUND(I175*H175,2)</f>
        <v>0</v>
      </c>
      <c r="K175" s="174" t="s">
        <v>216</v>
      </c>
      <c r="L175" s="38"/>
      <c r="M175" s="179" t="s">
        <v>44</v>
      </c>
      <c r="N175" s="180" t="s">
        <v>53</v>
      </c>
      <c r="O175" s="63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157</v>
      </c>
      <c r="AT175" s="183" t="s">
        <v>142</v>
      </c>
      <c r="AU175" s="183" t="s">
        <v>151</v>
      </c>
      <c r="AY175" s="15" t="s">
        <v>139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5" t="s">
        <v>90</v>
      </c>
      <c r="BK175" s="184">
        <f>ROUND(I175*H175,2)</f>
        <v>0</v>
      </c>
      <c r="BL175" s="15" t="s">
        <v>157</v>
      </c>
      <c r="BM175" s="183" t="s">
        <v>567</v>
      </c>
    </row>
    <row r="176" spans="1:65" s="2" customFormat="1" ht="11.25">
      <c r="A176" s="33"/>
      <c r="B176" s="34"/>
      <c r="C176" s="35"/>
      <c r="D176" s="201" t="s">
        <v>218</v>
      </c>
      <c r="E176" s="35"/>
      <c r="F176" s="202" t="s">
        <v>568</v>
      </c>
      <c r="G176" s="35"/>
      <c r="H176" s="35"/>
      <c r="I176" s="198"/>
      <c r="J176" s="35"/>
      <c r="K176" s="35"/>
      <c r="L176" s="38"/>
      <c r="M176" s="199"/>
      <c r="N176" s="200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5" t="s">
        <v>218</v>
      </c>
      <c r="AU176" s="15" t="s">
        <v>151</v>
      </c>
    </row>
    <row r="177" spans="1:65" s="2" customFormat="1" ht="24.2" customHeight="1">
      <c r="A177" s="33"/>
      <c r="B177" s="34"/>
      <c r="C177" s="172" t="s">
        <v>418</v>
      </c>
      <c r="D177" s="172" t="s">
        <v>142</v>
      </c>
      <c r="E177" s="173" t="s">
        <v>569</v>
      </c>
      <c r="F177" s="174" t="s">
        <v>570</v>
      </c>
      <c r="G177" s="175" t="s">
        <v>145</v>
      </c>
      <c r="H177" s="176">
        <v>2</v>
      </c>
      <c r="I177" s="177"/>
      <c r="J177" s="178">
        <f>ROUND(I177*H177,2)</f>
        <v>0</v>
      </c>
      <c r="K177" s="174" t="s">
        <v>216</v>
      </c>
      <c r="L177" s="38"/>
      <c r="M177" s="179" t="s">
        <v>44</v>
      </c>
      <c r="N177" s="180" t="s">
        <v>53</v>
      </c>
      <c r="O177" s="63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157</v>
      </c>
      <c r="AT177" s="183" t="s">
        <v>142</v>
      </c>
      <c r="AU177" s="183" t="s">
        <v>151</v>
      </c>
      <c r="AY177" s="15" t="s">
        <v>139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5" t="s">
        <v>90</v>
      </c>
      <c r="BK177" s="184">
        <f>ROUND(I177*H177,2)</f>
        <v>0</v>
      </c>
      <c r="BL177" s="15" t="s">
        <v>157</v>
      </c>
      <c r="BM177" s="183" t="s">
        <v>571</v>
      </c>
    </row>
    <row r="178" spans="1:65" s="2" customFormat="1" ht="11.25">
      <c r="A178" s="33"/>
      <c r="B178" s="34"/>
      <c r="C178" s="35"/>
      <c r="D178" s="201" t="s">
        <v>218</v>
      </c>
      <c r="E178" s="35"/>
      <c r="F178" s="202" t="s">
        <v>572</v>
      </c>
      <c r="G178" s="35"/>
      <c r="H178" s="35"/>
      <c r="I178" s="198"/>
      <c r="J178" s="35"/>
      <c r="K178" s="35"/>
      <c r="L178" s="38"/>
      <c r="M178" s="199"/>
      <c r="N178" s="200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5" t="s">
        <v>218</v>
      </c>
      <c r="AU178" s="15" t="s">
        <v>151</v>
      </c>
    </row>
    <row r="179" spans="1:65" s="2" customFormat="1" ht="37.9" customHeight="1">
      <c r="A179" s="33"/>
      <c r="B179" s="34"/>
      <c r="C179" s="172" t="s">
        <v>424</v>
      </c>
      <c r="D179" s="172" t="s">
        <v>142</v>
      </c>
      <c r="E179" s="173" t="s">
        <v>573</v>
      </c>
      <c r="F179" s="174" t="s">
        <v>574</v>
      </c>
      <c r="G179" s="175" t="s">
        <v>145</v>
      </c>
      <c r="H179" s="176">
        <v>4</v>
      </c>
      <c r="I179" s="177"/>
      <c r="J179" s="178">
        <f>ROUND(I179*H179,2)</f>
        <v>0</v>
      </c>
      <c r="K179" s="174" t="s">
        <v>216</v>
      </c>
      <c r="L179" s="38"/>
      <c r="M179" s="179" t="s">
        <v>44</v>
      </c>
      <c r="N179" s="180" t="s">
        <v>53</v>
      </c>
      <c r="O179" s="63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157</v>
      </c>
      <c r="AT179" s="183" t="s">
        <v>142</v>
      </c>
      <c r="AU179" s="183" t="s">
        <v>151</v>
      </c>
      <c r="AY179" s="15" t="s">
        <v>139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5" t="s">
        <v>90</v>
      </c>
      <c r="BK179" s="184">
        <f>ROUND(I179*H179,2)</f>
        <v>0</v>
      </c>
      <c r="BL179" s="15" t="s">
        <v>157</v>
      </c>
      <c r="BM179" s="183" t="s">
        <v>575</v>
      </c>
    </row>
    <row r="180" spans="1:65" s="2" customFormat="1" ht="11.25">
      <c r="A180" s="33"/>
      <c r="B180" s="34"/>
      <c r="C180" s="35"/>
      <c r="D180" s="201" t="s">
        <v>218</v>
      </c>
      <c r="E180" s="35"/>
      <c r="F180" s="202" t="s">
        <v>576</v>
      </c>
      <c r="G180" s="35"/>
      <c r="H180" s="35"/>
      <c r="I180" s="198"/>
      <c r="J180" s="35"/>
      <c r="K180" s="35"/>
      <c r="L180" s="38"/>
      <c r="M180" s="199"/>
      <c r="N180" s="200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5" t="s">
        <v>218</v>
      </c>
      <c r="AU180" s="15" t="s">
        <v>151</v>
      </c>
    </row>
    <row r="181" spans="1:65" s="2" customFormat="1" ht="33" customHeight="1">
      <c r="A181" s="33"/>
      <c r="B181" s="34"/>
      <c r="C181" s="172" t="s">
        <v>430</v>
      </c>
      <c r="D181" s="172" t="s">
        <v>142</v>
      </c>
      <c r="E181" s="173" t="s">
        <v>577</v>
      </c>
      <c r="F181" s="174" t="s">
        <v>578</v>
      </c>
      <c r="G181" s="175" t="s">
        <v>145</v>
      </c>
      <c r="H181" s="176">
        <v>4</v>
      </c>
      <c r="I181" s="177"/>
      <c r="J181" s="178">
        <f>ROUND(I181*H181,2)</f>
        <v>0</v>
      </c>
      <c r="K181" s="174" t="s">
        <v>216</v>
      </c>
      <c r="L181" s="38"/>
      <c r="M181" s="179" t="s">
        <v>44</v>
      </c>
      <c r="N181" s="180" t="s">
        <v>53</v>
      </c>
      <c r="O181" s="63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157</v>
      </c>
      <c r="AT181" s="183" t="s">
        <v>142</v>
      </c>
      <c r="AU181" s="183" t="s">
        <v>151</v>
      </c>
      <c r="AY181" s="15" t="s">
        <v>139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5" t="s">
        <v>90</v>
      </c>
      <c r="BK181" s="184">
        <f>ROUND(I181*H181,2)</f>
        <v>0</v>
      </c>
      <c r="BL181" s="15" t="s">
        <v>157</v>
      </c>
      <c r="BM181" s="183" t="s">
        <v>579</v>
      </c>
    </row>
    <row r="182" spans="1:65" s="2" customFormat="1" ht="11.25">
      <c r="A182" s="33"/>
      <c r="B182" s="34"/>
      <c r="C182" s="35"/>
      <c r="D182" s="201" t="s">
        <v>218</v>
      </c>
      <c r="E182" s="35"/>
      <c r="F182" s="202" t="s">
        <v>580</v>
      </c>
      <c r="G182" s="35"/>
      <c r="H182" s="35"/>
      <c r="I182" s="198"/>
      <c r="J182" s="35"/>
      <c r="K182" s="35"/>
      <c r="L182" s="38"/>
      <c r="M182" s="199"/>
      <c r="N182" s="200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5" t="s">
        <v>218</v>
      </c>
      <c r="AU182" s="15" t="s">
        <v>151</v>
      </c>
    </row>
    <row r="183" spans="1:65" s="2" customFormat="1" ht="33" customHeight="1">
      <c r="A183" s="33"/>
      <c r="B183" s="34"/>
      <c r="C183" s="172" t="s">
        <v>436</v>
      </c>
      <c r="D183" s="172" t="s">
        <v>142</v>
      </c>
      <c r="E183" s="173" t="s">
        <v>581</v>
      </c>
      <c r="F183" s="174" t="s">
        <v>582</v>
      </c>
      <c r="G183" s="175" t="s">
        <v>145</v>
      </c>
      <c r="H183" s="176">
        <v>4</v>
      </c>
      <c r="I183" s="177"/>
      <c r="J183" s="178">
        <f>ROUND(I183*H183,2)</f>
        <v>0</v>
      </c>
      <c r="K183" s="174" t="s">
        <v>216</v>
      </c>
      <c r="L183" s="38"/>
      <c r="M183" s="179" t="s">
        <v>44</v>
      </c>
      <c r="N183" s="180" t="s">
        <v>53</v>
      </c>
      <c r="O183" s="63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3" t="s">
        <v>157</v>
      </c>
      <c r="AT183" s="183" t="s">
        <v>142</v>
      </c>
      <c r="AU183" s="183" t="s">
        <v>151</v>
      </c>
      <c r="AY183" s="15" t="s">
        <v>139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5" t="s">
        <v>90</v>
      </c>
      <c r="BK183" s="184">
        <f>ROUND(I183*H183,2)</f>
        <v>0</v>
      </c>
      <c r="BL183" s="15" t="s">
        <v>157</v>
      </c>
      <c r="BM183" s="183" t="s">
        <v>583</v>
      </c>
    </row>
    <row r="184" spans="1:65" s="2" customFormat="1" ht="11.25">
      <c r="A184" s="33"/>
      <c r="B184" s="34"/>
      <c r="C184" s="35"/>
      <c r="D184" s="201" t="s">
        <v>218</v>
      </c>
      <c r="E184" s="35"/>
      <c r="F184" s="202" t="s">
        <v>584</v>
      </c>
      <c r="G184" s="35"/>
      <c r="H184" s="35"/>
      <c r="I184" s="198"/>
      <c r="J184" s="35"/>
      <c r="K184" s="35"/>
      <c r="L184" s="38"/>
      <c r="M184" s="199"/>
      <c r="N184" s="200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5" t="s">
        <v>218</v>
      </c>
      <c r="AU184" s="15" t="s">
        <v>151</v>
      </c>
    </row>
    <row r="185" spans="1:65" s="12" customFormat="1" ht="20.85" customHeight="1">
      <c r="B185" s="156"/>
      <c r="C185" s="157"/>
      <c r="D185" s="158" t="s">
        <v>81</v>
      </c>
      <c r="E185" s="170" t="s">
        <v>232</v>
      </c>
      <c r="F185" s="170" t="s">
        <v>344</v>
      </c>
      <c r="G185" s="157"/>
      <c r="H185" s="157"/>
      <c r="I185" s="160"/>
      <c r="J185" s="171">
        <f>BK185</f>
        <v>0</v>
      </c>
      <c r="K185" s="157"/>
      <c r="L185" s="162"/>
      <c r="M185" s="163"/>
      <c r="N185" s="164"/>
      <c r="O185" s="164"/>
      <c r="P185" s="165">
        <f>SUM(P186:P208)</f>
        <v>0</v>
      </c>
      <c r="Q185" s="164"/>
      <c r="R185" s="165">
        <f>SUM(R186:R208)</f>
        <v>5.9310000000000002E-2</v>
      </c>
      <c r="S185" s="164"/>
      <c r="T185" s="166">
        <f>SUM(T186:T208)</f>
        <v>0</v>
      </c>
      <c r="AR185" s="167" t="s">
        <v>90</v>
      </c>
      <c r="AT185" s="168" t="s">
        <v>81</v>
      </c>
      <c r="AU185" s="168" t="s">
        <v>92</v>
      </c>
      <c r="AY185" s="167" t="s">
        <v>139</v>
      </c>
      <c r="BK185" s="169">
        <f>SUM(BK186:BK208)</f>
        <v>0</v>
      </c>
    </row>
    <row r="186" spans="1:65" s="2" customFormat="1" ht="16.5" customHeight="1">
      <c r="A186" s="33"/>
      <c r="B186" s="34"/>
      <c r="C186" s="172" t="s">
        <v>442</v>
      </c>
      <c r="D186" s="172" t="s">
        <v>142</v>
      </c>
      <c r="E186" s="173" t="s">
        <v>585</v>
      </c>
      <c r="F186" s="174" t="s">
        <v>586</v>
      </c>
      <c r="G186" s="175" t="s">
        <v>316</v>
      </c>
      <c r="H186" s="176">
        <v>2273</v>
      </c>
      <c r="I186" s="177"/>
      <c r="J186" s="178">
        <f>ROUND(I186*H186,2)</f>
        <v>0</v>
      </c>
      <c r="K186" s="174" t="s">
        <v>216</v>
      </c>
      <c r="L186" s="38"/>
      <c r="M186" s="179" t="s">
        <v>44</v>
      </c>
      <c r="N186" s="180" t="s">
        <v>53</v>
      </c>
      <c r="O186" s="63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3" t="s">
        <v>157</v>
      </c>
      <c r="AT186" s="183" t="s">
        <v>142</v>
      </c>
      <c r="AU186" s="183" t="s">
        <v>151</v>
      </c>
      <c r="AY186" s="15" t="s">
        <v>139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5" t="s">
        <v>90</v>
      </c>
      <c r="BK186" s="184">
        <f>ROUND(I186*H186,2)</f>
        <v>0</v>
      </c>
      <c r="BL186" s="15" t="s">
        <v>157</v>
      </c>
      <c r="BM186" s="183" t="s">
        <v>347</v>
      </c>
    </row>
    <row r="187" spans="1:65" s="2" customFormat="1" ht="11.25">
      <c r="A187" s="33"/>
      <c r="B187" s="34"/>
      <c r="C187" s="35"/>
      <c r="D187" s="201" t="s">
        <v>218</v>
      </c>
      <c r="E187" s="35"/>
      <c r="F187" s="202" t="s">
        <v>587</v>
      </c>
      <c r="G187" s="35"/>
      <c r="H187" s="35"/>
      <c r="I187" s="198"/>
      <c r="J187" s="35"/>
      <c r="K187" s="35"/>
      <c r="L187" s="38"/>
      <c r="M187" s="199"/>
      <c r="N187" s="200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5" t="s">
        <v>218</v>
      </c>
      <c r="AU187" s="15" t="s">
        <v>151</v>
      </c>
    </row>
    <row r="188" spans="1:65" s="13" customFormat="1" ht="11.25">
      <c r="B188" s="185"/>
      <c r="C188" s="186"/>
      <c r="D188" s="187" t="s">
        <v>155</v>
      </c>
      <c r="E188" s="188" t="s">
        <v>44</v>
      </c>
      <c r="F188" s="189" t="s">
        <v>588</v>
      </c>
      <c r="G188" s="186"/>
      <c r="H188" s="190">
        <v>2273</v>
      </c>
      <c r="I188" s="191"/>
      <c r="J188" s="186"/>
      <c r="K188" s="186"/>
      <c r="L188" s="192"/>
      <c r="M188" s="193"/>
      <c r="N188" s="194"/>
      <c r="O188" s="194"/>
      <c r="P188" s="194"/>
      <c r="Q188" s="194"/>
      <c r="R188" s="194"/>
      <c r="S188" s="194"/>
      <c r="T188" s="195"/>
      <c r="AT188" s="196" t="s">
        <v>155</v>
      </c>
      <c r="AU188" s="196" t="s">
        <v>151</v>
      </c>
      <c r="AV188" s="13" t="s">
        <v>92</v>
      </c>
      <c r="AW188" s="13" t="s">
        <v>42</v>
      </c>
      <c r="AX188" s="13" t="s">
        <v>82</v>
      </c>
      <c r="AY188" s="196" t="s">
        <v>139</v>
      </c>
    </row>
    <row r="189" spans="1:65" s="2" customFormat="1" ht="16.5" customHeight="1">
      <c r="A189" s="33"/>
      <c r="B189" s="34"/>
      <c r="C189" s="172" t="s">
        <v>447</v>
      </c>
      <c r="D189" s="172" t="s">
        <v>142</v>
      </c>
      <c r="E189" s="173" t="s">
        <v>589</v>
      </c>
      <c r="F189" s="174" t="s">
        <v>590</v>
      </c>
      <c r="G189" s="175" t="s">
        <v>316</v>
      </c>
      <c r="H189" s="176">
        <v>3816</v>
      </c>
      <c r="I189" s="177"/>
      <c r="J189" s="178">
        <f>ROUND(I189*H189,2)</f>
        <v>0</v>
      </c>
      <c r="K189" s="174" t="s">
        <v>216</v>
      </c>
      <c r="L189" s="38"/>
      <c r="M189" s="179" t="s">
        <v>44</v>
      </c>
      <c r="N189" s="180" t="s">
        <v>53</v>
      </c>
      <c r="O189" s="63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157</v>
      </c>
      <c r="AT189" s="183" t="s">
        <v>142</v>
      </c>
      <c r="AU189" s="183" t="s">
        <v>151</v>
      </c>
      <c r="AY189" s="15" t="s">
        <v>139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5" t="s">
        <v>90</v>
      </c>
      <c r="BK189" s="184">
        <f>ROUND(I189*H189,2)</f>
        <v>0</v>
      </c>
      <c r="BL189" s="15" t="s">
        <v>157</v>
      </c>
      <c r="BM189" s="183" t="s">
        <v>591</v>
      </c>
    </row>
    <row r="190" spans="1:65" s="2" customFormat="1" ht="11.25">
      <c r="A190" s="33"/>
      <c r="B190" s="34"/>
      <c r="C190" s="35"/>
      <c r="D190" s="201" t="s">
        <v>218</v>
      </c>
      <c r="E190" s="35"/>
      <c r="F190" s="202" t="s">
        <v>592</v>
      </c>
      <c r="G190" s="35"/>
      <c r="H190" s="35"/>
      <c r="I190" s="198"/>
      <c r="J190" s="35"/>
      <c r="K190" s="35"/>
      <c r="L190" s="38"/>
      <c r="M190" s="199"/>
      <c r="N190" s="200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5" t="s">
        <v>218</v>
      </c>
      <c r="AU190" s="15" t="s">
        <v>151</v>
      </c>
    </row>
    <row r="191" spans="1:65" s="13" customFormat="1" ht="11.25">
      <c r="B191" s="185"/>
      <c r="C191" s="186"/>
      <c r="D191" s="187" t="s">
        <v>155</v>
      </c>
      <c r="E191" s="188" t="s">
        <v>44</v>
      </c>
      <c r="F191" s="189" t="s">
        <v>593</v>
      </c>
      <c r="G191" s="186"/>
      <c r="H191" s="190">
        <v>3816</v>
      </c>
      <c r="I191" s="191"/>
      <c r="J191" s="186"/>
      <c r="K191" s="186"/>
      <c r="L191" s="192"/>
      <c r="M191" s="193"/>
      <c r="N191" s="194"/>
      <c r="O191" s="194"/>
      <c r="P191" s="194"/>
      <c r="Q191" s="194"/>
      <c r="R191" s="194"/>
      <c r="S191" s="194"/>
      <c r="T191" s="195"/>
      <c r="AT191" s="196" t="s">
        <v>155</v>
      </c>
      <c r="AU191" s="196" t="s">
        <v>151</v>
      </c>
      <c r="AV191" s="13" t="s">
        <v>92</v>
      </c>
      <c r="AW191" s="13" t="s">
        <v>42</v>
      </c>
      <c r="AX191" s="13" t="s">
        <v>82</v>
      </c>
      <c r="AY191" s="196" t="s">
        <v>139</v>
      </c>
    </row>
    <row r="192" spans="1:65" s="2" customFormat="1" ht="37.9" customHeight="1">
      <c r="A192" s="33"/>
      <c r="B192" s="34"/>
      <c r="C192" s="172" t="s">
        <v>454</v>
      </c>
      <c r="D192" s="172" t="s">
        <v>142</v>
      </c>
      <c r="E192" s="173" t="s">
        <v>350</v>
      </c>
      <c r="F192" s="174" t="s">
        <v>351</v>
      </c>
      <c r="G192" s="175" t="s">
        <v>268</v>
      </c>
      <c r="H192" s="176">
        <v>2971.5</v>
      </c>
      <c r="I192" s="177"/>
      <c r="J192" s="178">
        <f>ROUND(I192*H192,2)</f>
        <v>0</v>
      </c>
      <c r="K192" s="174" t="s">
        <v>216</v>
      </c>
      <c r="L192" s="38"/>
      <c r="M192" s="179" t="s">
        <v>44</v>
      </c>
      <c r="N192" s="180" t="s">
        <v>53</v>
      </c>
      <c r="O192" s="63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157</v>
      </c>
      <c r="AT192" s="183" t="s">
        <v>142</v>
      </c>
      <c r="AU192" s="183" t="s">
        <v>151</v>
      </c>
      <c r="AY192" s="15" t="s">
        <v>139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5" t="s">
        <v>90</v>
      </c>
      <c r="BK192" s="184">
        <f>ROUND(I192*H192,2)</f>
        <v>0</v>
      </c>
      <c r="BL192" s="15" t="s">
        <v>157</v>
      </c>
      <c r="BM192" s="183" t="s">
        <v>352</v>
      </c>
    </row>
    <row r="193" spans="1:65" s="2" customFormat="1" ht="11.25">
      <c r="A193" s="33"/>
      <c r="B193" s="34"/>
      <c r="C193" s="35"/>
      <c r="D193" s="201" t="s">
        <v>218</v>
      </c>
      <c r="E193" s="35"/>
      <c r="F193" s="202" t="s">
        <v>353</v>
      </c>
      <c r="G193" s="35"/>
      <c r="H193" s="35"/>
      <c r="I193" s="198"/>
      <c r="J193" s="35"/>
      <c r="K193" s="35"/>
      <c r="L193" s="38"/>
      <c r="M193" s="199"/>
      <c r="N193" s="200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5" t="s">
        <v>218</v>
      </c>
      <c r="AU193" s="15" t="s">
        <v>151</v>
      </c>
    </row>
    <row r="194" spans="1:65" s="13" customFormat="1" ht="11.25">
      <c r="B194" s="185"/>
      <c r="C194" s="186"/>
      <c r="D194" s="187" t="s">
        <v>155</v>
      </c>
      <c r="E194" s="188" t="s">
        <v>44</v>
      </c>
      <c r="F194" s="189" t="s">
        <v>594</v>
      </c>
      <c r="G194" s="186"/>
      <c r="H194" s="190">
        <v>2971.5</v>
      </c>
      <c r="I194" s="191"/>
      <c r="J194" s="186"/>
      <c r="K194" s="186"/>
      <c r="L194" s="192"/>
      <c r="M194" s="193"/>
      <c r="N194" s="194"/>
      <c r="O194" s="194"/>
      <c r="P194" s="194"/>
      <c r="Q194" s="194"/>
      <c r="R194" s="194"/>
      <c r="S194" s="194"/>
      <c r="T194" s="195"/>
      <c r="AT194" s="196" t="s">
        <v>155</v>
      </c>
      <c r="AU194" s="196" t="s">
        <v>151</v>
      </c>
      <c r="AV194" s="13" t="s">
        <v>92</v>
      </c>
      <c r="AW194" s="13" t="s">
        <v>42</v>
      </c>
      <c r="AX194" s="13" t="s">
        <v>82</v>
      </c>
      <c r="AY194" s="196" t="s">
        <v>139</v>
      </c>
    </row>
    <row r="195" spans="1:65" s="2" customFormat="1" ht="24.2" customHeight="1">
      <c r="A195" s="33"/>
      <c r="B195" s="34"/>
      <c r="C195" s="172" t="s">
        <v>461</v>
      </c>
      <c r="D195" s="172" t="s">
        <v>142</v>
      </c>
      <c r="E195" s="173" t="s">
        <v>595</v>
      </c>
      <c r="F195" s="174" t="s">
        <v>596</v>
      </c>
      <c r="G195" s="175" t="s">
        <v>268</v>
      </c>
      <c r="H195" s="176">
        <v>1485.75</v>
      </c>
      <c r="I195" s="177"/>
      <c r="J195" s="178">
        <f>ROUND(I195*H195,2)</f>
        <v>0</v>
      </c>
      <c r="K195" s="174" t="s">
        <v>216</v>
      </c>
      <c r="L195" s="38"/>
      <c r="M195" s="179" t="s">
        <v>44</v>
      </c>
      <c r="N195" s="180" t="s">
        <v>53</v>
      </c>
      <c r="O195" s="63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157</v>
      </c>
      <c r="AT195" s="183" t="s">
        <v>142</v>
      </c>
      <c r="AU195" s="183" t="s">
        <v>151</v>
      </c>
      <c r="AY195" s="15" t="s">
        <v>139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5" t="s">
        <v>90</v>
      </c>
      <c r="BK195" s="184">
        <f>ROUND(I195*H195,2)</f>
        <v>0</v>
      </c>
      <c r="BL195" s="15" t="s">
        <v>157</v>
      </c>
      <c r="BM195" s="183" t="s">
        <v>357</v>
      </c>
    </row>
    <row r="196" spans="1:65" s="2" customFormat="1" ht="11.25">
      <c r="A196" s="33"/>
      <c r="B196" s="34"/>
      <c r="C196" s="35"/>
      <c r="D196" s="201" t="s">
        <v>218</v>
      </c>
      <c r="E196" s="35"/>
      <c r="F196" s="202" t="s">
        <v>597</v>
      </c>
      <c r="G196" s="35"/>
      <c r="H196" s="35"/>
      <c r="I196" s="198"/>
      <c r="J196" s="35"/>
      <c r="K196" s="35"/>
      <c r="L196" s="38"/>
      <c r="M196" s="199"/>
      <c r="N196" s="200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5" t="s">
        <v>218</v>
      </c>
      <c r="AU196" s="15" t="s">
        <v>151</v>
      </c>
    </row>
    <row r="197" spans="1:65" s="13" customFormat="1" ht="11.25">
      <c r="B197" s="185"/>
      <c r="C197" s="186"/>
      <c r="D197" s="187" t="s">
        <v>155</v>
      </c>
      <c r="E197" s="188" t="s">
        <v>44</v>
      </c>
      <c r="F197" s="189" t="s">
        <v>598</v>
      </c>
      <c r="G197" s="186"/>
      <c r="H197" s="190">
        <v>1485.75</v>
      </c>
      <c r="I197" s="191"/>
      <c r="J197" s="186"/>
      <c r="K197" s="186"/>
      <c r="L197" s="192"/>
      <c r="M197" s="193"/>
      <c r="N197" s="194"/>
      <c r="O197" s="194"/>
      <c r="P197" s="194"/>
      <c r="Q197" s="194"/>
      <c r="R197" s="194"/>
      <c r="S197" s="194"/>
      <c r="T197" s="195"/>
      <c r="AT197" s="196" t="s">
        <v>155</v>
      </c>
      <c r="AU197" s="196" t="s">
        <v>151</v>
      </c>
      <c r="AV197" s="13" t="s">
        <v>92</v>
      </c>
      <c r="AW197" s="13" t="s">
        <v>42</v>
      </c>
      <c r="AX197" s="13" t="s">
        <v>82</v>
      </c>
      <c r="AY197" s="196" t="s">
        <v>139</v>
      </c>
    </row>
    <row r="198" spans="1:65" s="2" customFormat="1" ht="24.2" customHeight="1">
      <c r="A198" s="33"/>
      <c r="B198" s="34"/>
      <c r="C198" s="172" t="s">
        <v>468</v>
      </c>
      <c r="D198" s="172" t="s">
        <v>142</v>
      </c>
      <c r="E198" s="173" t="s">
        <v>360</v>
      </c>
      <c r="F198" s="174" t="s">
        <v>361</v>
      </c>
      <c r="G198" s="175" t="s">
        <v>316</v>
      </c>
      <c r="H198" s="176">
        <v>12694.5</v>
      </c>
      <c r="I198" s="177"/>
      <c r="J198" s="178">
        <f>ROUND(I198*H198,2)</f>
        <v>0</v>
      </c>
      <c r="K198" s="174" t="s">
        <v>216</v>
      </c>
      <c r="L198" s="38"/>
      <c r="M198" s="179" t="s">
        <v>44</v>
      </c>
      <c r="N198" s="180" t="s">
        <v>53</v>
      </c>
      <c r="O198" s="63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3" t="s">
        <v>157</v>
      </c>
      <c r="AT198" s="183" t="s">
        <v>142</v>
      </c>
      <c r="AU198" s="183" t="s">
        <v>151</v>
      </c>
      <c r="AY198" s="15" t="s">
        <v>139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5" t="s">
        <v>90</v>
      </c>
      <c r="BK198" s="184">
        <f>ROUND(I198*H198,2)</f>
        <v>0</v>
      </c>
      <c r="BL198" s="15" t="s">
        <v>157</v>
      </c>
      <c r="BM198" s="183" t="s">
        <v>362</v>
      </c>
    </row>
    <row r="199" spans="1:65" s="2" customFormat="1" ht="11.25">
      <c r="A199" s="33"/>
      <c r="B199" s="34"/>
      <c r="C199" s="35"/>
      <c r="D199" s="201" t="s">
        <v>218</v>
      </c>
      <c r="E199" s="35"/>
      <c r="F199" s="202" t="s">
        <v>363</v>
      </c>
      <c r="G199" s="35"/>
      <c r="H199" s="35"/>
      <c r="I199" s="198"/>
      <c r="J199" s="35"/>
      <c r="K199" s="35"/>
      <c r="L199" s="38"/>
      <c r="M199" s="199"/>
      <c r="N199" s="200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5" t="s">
        <v>218</v>
      </c>
      <c r="AU199" s="15" t="s">
        <v>151</v>
      </c>
    </row>
    <row r="200" spans="1:65" s="13" customFormat="1" ht="11.25">
      <c r="B200" s="185"/>
      <c r="C200" s="186"/>
      <c r="D200" s="187" t="s">
        <v>155</v>
      </c>
      <c r="E200" s="188" t="s">
        <v>44</v>
      </c>
      <c r="F200" s="189" t="s">
        <v>599</v>
      </c>
      <c r="G200" s="186"/>
      <c r="H200" s="190">
        <v>12694.5</v>
      </c>
      <c r="I200" s="191"/>
      <c r="J200" s="186"/>
      <c r="K200" s="186"/>
      <c r="L200" s="192"/>
      <c r="M200" s="193"/>
      <c r="N200" s="194"/>
      <c r="O200" s="194"/>
      <c r="P200" s="194"/>
      <c r="Q200" s="194"/>
      <c r="R200" s="194"/>
      <c r="S200" s="194"/>
      <c r="T200" s="195"/>
      <c r="AT200" s="196" t="s">
        <v>155</v>
      </c>
      <c r="AU200" s="196" t="s">
        <v>151</v>
      </c>
      <c r="AV200" s="13" t="s">
        <v>92</v>
      </c>
      <c r="AW200" s="13" t="s">
        <v>42</v>
      </c>
      <c r="AX200" s="13" t="s">
        <v>82</v>
      </c>
      <c r="AY200" s="196" t="s">
        <v>139</v>
      </c>
    </row>
    <row r="201" spans="1:65" s="2" customFormat="1" ht="24.2" customHeight="1">
      <c r="A201" s="33"/>
      <c r="B201" s="34"/>
      <c r="C201" s="172" t="s">
        <v>600</v>
      </c>
      <c r="D201" s="172" t="s">
        <v>142</v>
      </c>
      <c r="E201" s="173" t="s">
        <v>601</v>
      </c>
      <c r="F201" s="174" t="s">
        <v>602</v>
      </c>
      <c r="G201" s="175" t="s">
        <v>316</v>
      </c>
      <c r="H201" s="176">
        <v>1442</v>
      </c>
      <c r="I201" s="177"/>
      <c r="J201" s="178">
        <f>ROUND(I201*H201,2)</f>
        <v>0</v>
      </c>
      <c r="K201" s="174" t="s">
        <v>216</v>
      </c>
      <c r="L201" s="38"/>
      <c r="M201" s="179" t="s">
        <v>44</v>
      </c>
      <c r="N201" s="180" t="s">
        <v>53</v>
      </c>
      <c r="O201" s="63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3" t="s">
        <v>157</v>
      </c>
      <c r="AT201" s="183" t="s">
        <v>142</v>
      </c>
      <c r="AU201" s="183" t="s">
        <v>151</v>
      </c>
      <c r="AY201" s="15" t="s">
        <v>139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5" t="s">
        <v>90</v>
      </c>
      <c r="BK201" s="184">
        <f>ROUND(I201*H201,2)</f>
        <v>0</v>
      </c>
      <c r="BL201" s="15" t="s">
        <v>157</v>
      </c>
      <c r="BM201" s="183" t="s">
        <v>603</v>
      </c>
    </row>
    <row r="202" spans="1:65" s="2" customFormat="1" ht="11.25">
      <c r="A202" s="33"/>
      <c r="B202" s="34"/>
      <c r="C202" s="35"/>
      <c r="D202" s="201" t="s">
        <v>218</v>
      </c>
      <c r="E202" s="35"/>
      <c r="F202" s="202" t="s">
        <v>604</v>
      </c>
      <c r="G202" s="35"/>
      <c r="H202" s="35"/>
      <c r="I202" s="198"/>
      <c r="J202" s="35"/>
      <c r="K202" s="35"/>
      <c r="L202" s="38"/>
      <c r="M202" s="199"/>
      <c r="N202" s="200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5" t="s">
        <v>218</v>
      </c>
      <c r="AU202" s="15" t="s">
        <v>151</v>
      </c>
    </row>
    <row r="203" spans="1:65" s="13" customFormat="1" ht="11.25">
      <c r="B203" s="185"/>
      <c r="C203" s="186"/>
      <c r="D203" s="187" t="s">
        <v>155</v>
      </c>
      <c r="E203" s="188" t="s">
        <v>44</v>
      </c>
      <c r="F203" s="189" t="s">
        <v>605</v>
      </c>
      <c r="G203" s="186"/>
      <c r="H203" s="190">
        <v>1442</v>
      </c>
      <c r="I203" s="191"/>
      <c r="J203" s="186"/>
      <c r="K203" s="186"/>
      <c r="L203" s="192"/>
      <c r="M203" s="193"/>
      <c r="N203" s="194"/>
      <c r="O203" s="194"/>
      <c r="P203" s="194"/>
      <c r="Q203" s="194"/>
      <c r="R203" s="194"/>
      <c r="S203" s="194"/>
      <c r="T203" s="195"/>
      <c r="AT203" s="196" t="s">
        <v>155</v>
      </c>
      <c r="AU203" s="196" t="s">
        <v>151</v>
      </c>
      <c r="AV203" s="13" t="s">
        <v>92</v>
      </c>
      <c r="AW203" s="13" t="s">
        <v>42</v>
      </c>
      <c r="AX203" s="13" t="s">
        <v>82</v>
      </c>
      <c r="AY203" s="196" t="s">
        <v>139</v>
      </c>
    </row>
    <row r="204" spans="1:65" s="2" customFormat="1" ht="24.2" customHeight="1">
      <c r="A204" s="33"/>
      <c r="B204" s="34"/>
      <c r="C204" s="172" t="s">
        <v>606</v>
      </c>
      <c r="D204" s="172" t="s">
        <v>142</v>
      </c>
      <c r="E204" s="173" t="s">
        <v>607</v>
      </c>
      <c r="F204" s="174" t="s">
        <v>608</v>
      </c>
      <c r="G204" s="175" t="s">
        <v>316</v>
      </c>
      <c r="H204" s="176">
        <v>3954</v>
      </c>
      <c r="I204" s="177"/>
      <c r="J204" s="178">
        <f>ROUND(I204*H204,2)</f>
        <v>0</v>
      </c>
      <c r="K204" s="174" t="s">
        <v>216</v>
      </c>
      <c r="L204" s="38"/>
      <c r="M204" s="179" t="s">
        <v>44</v>
      </c>
      <c r="N204" s="180" t="s">
        <v>53</v>
      </c>
      <c r="O204" s="63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3" t="s">
        <v>157</v>
      </c>
      <c r="AT204" s="183" t="s">
        <v>142</v>
      </c>
      <c r="AU204" s="183" t="s">
        <v>151</v>
      </c>
      <c r="AY204" s="15" t="s">
        <v>139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5" t="s">
        <v>90</v>
      </c>
      <c r="BK204" s="184">
        <f>ROUND(I204*H204,2)</f>
        <v>0</v>
      </c>
      <c r="BL204" s="15" t="s">
        <v>157</v>
      </c>
      <c r="BM204" s="183" t="s">
        <v>609</v>
      </c>
    </row>
    <row r="205" spans="1:65" s="2" customFormat="1" ht="11.25">
      <c r="A205" s="33"/>
      <c r="B205" s="34"/>
      <c r="C205" s="35"/>
      <c r="D205" s="201" t="s">
        <v>218</v>
      </c>
      <c r="E205" s="35"/>
      <c r="F205" s="202" t="s">
        <v>610</v>
      </c>
      <c r="G205" s="35"/>
      <c r="H205" s="35"/>
      <c r="I205" s="198"/>
      <c r="J205" s="35"/>
      <c r="K205" s="35"/>
      <c r="L205" s="38"/>
      <c r="M205" s="199"/>
      <c r="N205" s="200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5" t="s">
        <v>218</v>
      </c>
      <c r="AU205" s="15" t="s">
        <v>151</v>
      </c>
    </row>
    <row r="206" spans="1:65" s="13" customFormat="1" ht="11.25">
      <c r="B206" s="185"/>
      <c r="C206" s="186"/>
      <c r="D206" s="187" t="s">
        <v>155</v>
      </c>
      <c r="E206" s="188" t="s">
        <v>44</v>
      </c>
      <c r="F206" s="189" t="s">
        <v>611</v>
      </c>
      <c r="G206" s="186"/>
      <c r="H206" s="190">
        <v>3954</v>
      </c>
      <c r="I206" s="191"/>
      <c r="J206" s="186"/>
      <c r="K206" s="186"/>
      <c r="L206" s="192"/>
      <c r="M206" s="193"/>
      <c r="N206" s="194"/>
      <c r="O206" s="194"/>
      <c r="P206" s="194"/>
      <c r="Q206" s="194"/>
      <c r="R206" s="194"/>
      <c r="S206" s="194"/>
      <c r="T206" s="195"/>
      <c r="AT206" s="196" t="s">
        <v>155</v>
      </c>
      <c r="AU206" s="196" t="s">
        <v>151</v>
      </c>
      <c r="AV206" s="13" t="s">
        <v>92</v>
      </c>
      <c r="AW206" s="13" t="s">
        <v>42</v>
      </c>
      <c r="AX206" s="13" t="s">
        <v>82</v>
      </c>
      <c r="AY206" s="196" t="s">
        <v>139</v>
      </c>
    </row>
    <row r="207" spans="1:65" s="2" customFormat="1" ht="16.5" customHeight="1">
      <c r="A207" s="33"/>
      <c r="B207" s="34"/>
      <c r="C207" s="210" t="s">
        <v>612</v>
      </c>
      <c r="D207" s="210" t="s">
        <v>282</v>
      </c>
      <c r="E207" s="211" t="s">
        <v>377</v>
      </c>
      <c r="F207" s="212" t="s">
        <v>378</v>
      </c>
      <c r="G207" s="213" t="s">
        <v>379</v>
      </c>
      <c r="H207" s="214">
        <v>59.31</v>
      </c>
      <c r="I207" s="215"/>
      <c r="J207" s="216">
        <f>ROUND(I207*H207,2)</f>
        <v>0</v>
      </c>
      <c r="K207" s="212" t="s">
        <v>44</v>
      </c>
      <c r="L207" s="217"/>
      <c r="M207" s="218" t="s">
        <v>44</v>
      </c>
      <c r="N207" s="219" t="s">
        <v>53</v>
      </c>
      <c r="O207" s="63"/>
      <c r="P207" s="181">
        <f>O207*H207</f>
        <v>0</v>
      </c>
      <c r="Q207" s="181">
        <v>1E-3</v>
      </c>
      <c r="R207" s="181">
        <f>Q207*H207</f>
        <v>5.9310000000000002E-2</v>
      </c>
      <c r="S207" s="181">
        <v>0</v>
      </c>
      <c r="T207" s="18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3" t="s">
        <v>178</v>
      </c>
      <c r="AT207" s="183" t="s">
        <v>282</v>
      </c>
      <c r="AU207" s="183" t="s">
        <v>151</v>
      </c>
      <c r="AY207" s="15" t="s">
        <v>139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5" t="s">
        <v>90</v>
      </c>
      <c r="BK207" s="184">
        <f>ROUND(I207*H207,2)</f>
        <v>0</v>
      </c>
      <c r="BL207" s="15" t="s">
        <v>157</v>
      </c>
      <c r="BM207" s="183" t="s">
        <v>380</v>
      </c>
    </row>
    <row r="208" spans="1:65" s="13" customFormat="1" ht="11.25">
      <c r="B208" s="185"/>
      <c r="C208" s="186"/>
      <c r="D208" s="187" t="s">
        <v>155</v>
      </c>
      <c r="E208" s="188" t="s">
        <v>44</v>
      </c>
      <c r="F208" s="189" t="s">
        <v>613</v>
      </c>
      <c r="G208" s="186"/>
      <c r="H208" s="190">
        <v>59.31</v>
      </c>
      <c r="I208" s="191"/>
      <c r="J208" s="186"/>
      <c r="K208" s="186"/>
      <c r="L208" s="192"/>
      <c r="M208" s="193"/>
      <c r="N208" s="194"/>
      <c r="O208" s="194"/>
      <c r="P208" s="194"/>
      <c r="Q208" s="194"/>
      <c r="R208" s="194"/>
      <c r="S208" s="194"/>
      <c r="T208" s="195"/>
      <c r="AT208" s="196" t="s">
        <v>155</v>
      </c>
      <c r="AU208" s="196" t="s">
        <v>151</v>
      </c>
      <c r="AV208" s="13" t="s">
        <v>92</v>
      </c>
      <c r="AW208" s="13" t="s">
        <v>42</v>
      </c>
      <c r="AX208" s="13" t="s">
        <v>82</v>
      </c>
      <c r="AY208" s="196" t="s">
        <v>139</v>
      </c>
    </row>
    <row r="209" spans="1:65" s="12" customFormat="1" ht="22.9" customHeight="1">
      <c r="B209" s="156"/>
      <c r="C209" s="157"/>
      <c r="D209" s="158" t="s">
        <v>81</v>
      </c>
      <c r="E209" s="170" t="s">
        <v>138</v>
      </c>
      <c r="F209" s="170" t="s">
        <v>382</v>
      </c>
      <c r="G209" s="157"/>
      <c r="H209" s="157"/>
      <c r="I209" s="160"/>
      <c r="J209" s="171">
        <f>BK209</f>
        <v>0</v>
      </c>
      <c r="K209" s="157"/>
      <c r="L209" s="162"/>
      <c r="M209" s="163"/>
      <c r="N209" s="164"/>
      <c r="O209" s="164"/>
      <c r="P209" s="165">
        <f>SUM(P210:P254)</f>
        <v>0</v>
      </c>
      <c r="Q209" s="164"/>
      <c r="R209" s="165">
        <f>SUM(R210:R254)</f>
        <v>4997.9211810000006</v>
      </c>
      <c r="S209" s="164"/>
      <c r="T209" s="166">
        <f>SUM(T210:T254)</f>
        <v>0</v>
      </c>
      <c r="AR209" s="167" t="s">
        <v>90</v>
      </c>
      <c r="AT209" s="168" t="s">
        <v>81</v>
      </c>
      <c r="AU209" s="168" t="s">
        <v>90</v>
      </c>
      <c r="AY209" s="167" t="s">
        <v>139</v>
      </c>
      <c r="BK209" s="169">
        <f>SUM(BK210:BK254)</f>
        <v>0</v>
      </c>
    </row>
    <row r="210" spans="1:65" s="2" customFormat="1" ht="24.2" customHeight="1">
      <c r="A210" s="33"/>
      <c r="B210" s="34"/>
      <c r="C210" s="172" t="s">
        <v>614</v>
      </c>
      <c r="D210" s="172" t="s">
        <v>142</v>
      </c>
      <c r="E210" s="173" t="s">
        <v>615</v>
      </c>
      <c r="F210" s="174" t="s">
        <v>616</v>
      </c>
      <c r="G210" s="175" t="s">
        <v>268</v>
      </c>
      <c r="H210" s="176">
        <v>1458.2</v>
      </c>
      <c r="I210" s="177"/>
      <c r="J210" s="178">
        <f>ROUND(I210*H210,2)</f>
        <v>0</v>
      </c>
      <c r="K210" s="174" t="s">
        <v>216</v>
      </c>
      <c r="L210" s="38"/>
      <c r="M210" s="179" t="s">
        <v>44</v>
      </c>
      <c r="N210" s="180" t="s">
        <v>53</v>
      </c>
      <c r="O210" s="63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3" t="s">
        <v>157</v>
      </c>
      <c r="AT210" s="183" t="s">
        <v>142</v>
      </c>
      <c r="AU210" s="183" t="s">
        <v>92</v>
      </c>
      <c r="AY210" s="15" t="s">
        <v>139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5" t="s">
        <v>90</v>
      </c>
      <c r="BK210" s="184">
        <f>ROUND(I210*H210,2)</f>
        <v>0</v>
      </c>
      <c r="BL210" s="15" t="s">
        <v>157</v>
      </c>
      <c r="BM210" s="183" t="s">
        <v>617</v>
      </c>
    </row>
    <row r="211" spans="1:65" s="2" customFormat="1" ht="11.25">
      <c r="A211" s="33"/>
      <c r="B211" s="34"/>
      <c r="C211" s="35"/>
      <c r="D211" s="201" t="s">
        <v>218</v>
      </c>
      <c r="E211" s="35"/>
      <c r="F211" s="202" t="s">
        <v>618</v>
      </c>
      <c r="G211" s="35"/>
      <c r="H211" s="35"/>
      <c r="I211" s="198"/>
      <c r="J211" s="35"/>
      <c r="K211" s="35"/>
      <c r="L211" s="38"/>
      <c r="M211" s="199"/>
      <c r="N211" s="200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5" t="s">
        <v>218</v>
      </c>
      <c r="AU211" s="15" t="s">
        <v>92</v>
      </c>
    </row>
    <row r="212" spans="1:65" s="13" customFormat="1" ht="11.25">
      <c r="B212" s="185"/>
      <c r="C212" s="186"/>
      <c r="D212" s="187" t="s">
        <v>155</v>
      </c>
      <c r="E212" s="188" t="s">
        <v>44</v>
      </c>
      <c r="F212" s="189" t="s">
        <v>619</v>
      </c>
      <c r="G212" s="186"/>
      <c r="H212" s="190">
        <v>1458.2</v>
      </c>
      <c r="I212" s="191"/>
      <c r="J212" s="186"/>
      <c r="K212" s="186"/>
      <c r="L212" s="192"/>
      <c r="M212" s="193"/>
      <c r="N212" s="194"/>
      <c r="O212" s="194"/>
      <c r="P212" s="194"/>
      <c r="Q212" s="194"/>
      <c r="R212" s="194"/>
      <c r="S212" s="194"/>
      <c r="T212" s="195"/>
      <c r="AT212" s="196" t="s">
        <v>155</v>
      </c>
      <c r="AU212" s="196" t="s">
        <v>92</v>
      </c>
      <c r="AV212" s="13" t="s">
        <v>92</v>
      </c>
      <c r="AW212" s="13" t="s">
        <v>42</v>
      </c>
      <c r="AX212" s="13" t="s">
        <v>82</v>
      </c>
      <c r="AY212" s="196" t="s">
        <v>139</v>
      </c>
    </row>
    <row r="213" spans="1:65" s="2" customFormat="1" ht="16.5" customHeight="1">
      <c r="A213" s="33"/>
      <c r="B213" s="34"/>
      <c r="C213" s="210" t="s">
        <v>620</v>
      </c>
      <c r="D213" s="210" t="s">
        <v>282</v>
      </c>
      <c r="E213" s="211" t="s">
        <v>621</v>
      </c>
      <c r="F213" s="212" t="s">
        <v>622</v>
      </c>
      <c r="G213" s="213" t="s">
        <v>285</v>
      </c>
      <c r="H213" s="214">
        <v>94.783000000000001</v>
      </c>
      <c r="I213" s="215"/>
      <c r="J213" s="216">
        <f>ROUND(I213*H213,2)</f>
        <v>0</v>
      </c>
      <c r="K213" s="212" t="s">
        <v>216</v>
      </c>
      <c r="L213" s="217"/>
      <c r="M213" s="218" t="s">
        <v>44</v>
      </c>
      <c r="N213" s="219" t="s">
        <v>53</v>
      </c>
      <c r="O213" s="63"/>
      <c r="P213" s="181">
        <f>O213*H213</f>
        <v>0</v>
      </c>
      <c r="Q213" s="181">
        <v>1</v>
      </c>
      <c r="R213" s="181">
        <f>Q213*H213</f>
        <v>94.783000000000001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178</v>
      </c>
      <c r="AT213" s="183" t="s">
        <v>282</v>
      </c>
      <c r="AU213" s="183" t="s">
        <v>92</v>
      </c>
      <c r="AY213" s="15" t="s">
        <v>139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5" t="s">
        <v>90</v>
      </c>
      <c r="BK213" s="184">
        <f>ROUND(I213*H213,2)</f>
        <v>0</v>
      </c>
      <c r="BL213" s="15" t="s">
        <v>157</v>
      </c>
      <c r="BM213" s="183" t="s">
        <v>623</v>
      </c>
    </row>
    <row r="214" spans="1:65" s="2" customFormat="1" ht="11.25">
      <c r="A214" s="33"/>
      <c r="B214" s="34"/>
      <c r="C214" s="35"/>
      <c r="D214" s="201" t="s">
        <v>218</v>
      </c>
      <c r="E214" s="35"/>
      <c r="F214" s="202" t="s">
        <v>624</v>
      </c>
      <c r="G214" s="35"/>
      <c r="H214" s="35"/>
      <c r="I214" s="198"/>
      <c r="J214" s="35"/>
      <c r="K214" s="35"/>
      <c r="L214" s="38"/>
      <c r="M214" s="199"/>
      <c r="N214" s="200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5" t="s">
        <v>218</v>
      </c>
      <c r="AU214" s="15" t="s">
        <v>92</v>
      </c>
    </row>
    <row r="215" spans="1:65" s="13" customFormat="1" ht="11.25">
      <c r="B215" s="185"/>
      <c r="C215" s="186"/>
      <c r="D215" s="187" t="s">
        <v>155</v>
      </c>
      <c r="E215" s="188" t="s">
        <v>44</v>
      </c>
      <c r="F215" s="189" t="s">
        <v>625</v>
      </c>
      <c r="G215" s="186"/>
      <c r="H215" s="190">
        <v>94.783000000000001</v>
      </c>
      <c r="I215" s="191"/>
      <c r="J215" s="186"/>
      <c r="K215" s="186"/>
      <c r="L215" s="192"/>
      <c r="M215" s="193"/>
      <c r="N215" s="194"/>
      <c r="O215" s="194"/>
      <c r="P215" s="194"/>
      <c r="Q215" s="194"/>
      <c r="R215" s="194"/>
      <c r="S215" s="194"/>
      <c r="T215" s="195"/>
      <c r="AT215" s="196" t="s">
        <v>155</v>
      </c>
      <c r="AU215" s="196" t="s">
        <v>92</v>
      </c>
      <c r="AV215" s="13" t="s">
        <v>92</v>
      </c>
      <c r="AW215" s="13" t="s">
        <v>42</v>
      </c>
      <c r="AX215" s="13" t="s">
        <v>82</v>
      </c>
      <c r="AY215" s="196" t="s">
        <v>139</v>
      </c>
    </row>
    <row r="216" spans="1:65" s="2" customFormat="1" ht="21.75" customHeight="1">
      <c r="A216" s="33"/>
      <c r="B216" s="34"/>
      <c r="C216" s="172" t="s">
        <v>626</v>
      </c>
      <c r="D216" s="172" t="s">
        <v>142</v>
      </c>
      <c r="E216" s="173" t="s">
        <v>384</v>
      </c>
      <c r="F216" s="174" t="s">
        <v>385</v>
      </c>
      <c r="G216" s="175" t="s">
        <v>316</v>
      </c>
      <c r="H216" s="176">
        <v>1104</v>
      </c>
      <c r="I216" s="177"/>
      <c r="J216" s="178">
        <f>ROUND(I216*H216,2)</f>
        <v>0</v>
      </c>
      <c r="K216" s="174" t="s">
        <v>216</v>
      </c>
      <c r="L216" s="38"/>
      <c r="M216" s="179" t="s">
        <v>44</v>
      </c>
      <c r="N216" s="180" t="s">
        <v>53</v>
      </c>
      <c r="O216" s="63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3" t="s">
        <v>157</v>
      </c>
      <c r="AT216" s="183" t="s">
        <v>142</v>
      </c>
      <c r="AU216" s="183" t="s">
        <v>92</v>
      </c>
      <c r="AY216" s="15" t="s">
        <v>139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5" t="s">
        <v>90</v>
      </c>
      <c r="BK216" s="184">
        <f>ROUND(I216*H216,2)</f>
        <v>0</v>
      </c>
      <c r="BL216" s="15" t="s">
        <v>157</v>
      </c>
      <c r="BM216" s="183" t="s">
        <v>386</v>
      </c>
    </row>
    <row r="217" spans="1:65" s="2" customFormat="1" ht="11.25">
      <c r="A217" s="33"/>
      <c r="B217" s="34"/>
      <c r="C217" s="35"/>
      <c r="D217" s="201" t="s">
        <v>218</v>
      </c>
      <c r="E217" s="35"/>
      <c r="F217" s="202" t="s">
        <v>387</v>
      </c>
      <c r="G217" s="35"/>
      <c r="H217" s="35"/>
      <c r="I217" s="198"/>
      <c r="J217" s="35"/>
      <c r="K217" s="35"/>
      <c r="L217" s="38"/>
      <c r="M217" s="199"/>
      <c r="N217" s="200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5" t="s">
        <v>218</v>
      </c>
      <c r="AU217" s="15" t="s">
        <v>92</v>
      </c>
    </row>
    <row r="218" spans="1:65" s="13" customFormat="1" ht="11.25">
      <c r="B218" s="185"/>
      <c r="C218" s="186"/>
      <c r="D218" s="187" t="s">
        <v>155</v>
      </c>
      <c r="E218" s="188" t="s">
        <v>44</v>
      </c>
      <c r="F218" s="189" t="s">
        <v>627</v>
      </c>
      <c r="G218" s="186"/>
      <c r="H218" s="190">
        <v>1104</v>
      </c>
      <c r="I218" s="191"/>
      <c r="J218" s="186"/>
      <c r="K218" s="186"/>
      <c r="L218" s="192"/>
      <c r="M218" s="193"/>
      <c r="N218" s="194"/>
      <c r="O218" s="194"/>
      <c r="P218" s="194"/>
      <c r="Q218" s="194"/>
      <c r="R218" s="194"/>
      <c r="S218" s="194"/>
      <c r="T218" s="195"/>
      <c r="AT218" s="196" t="s">
        <v>155</v>
      </c>
      <c r="AU218" s="196" t="s">
        <v>92</v>
      </c>
      <c r="AV218" s="13" t="s">
        <v>92</v>
      </c>
      <c r="AW218" s="13" t="s">
        <v>42</v>
      </c>
      <c r="AX218" s="13" t="s">
        <v>82</v>
      </c>
      <c r="AY218" s="196" t="s">
        <v>139</v>
      </c>
    </row>
    <row r="219" spans="1:65" s="2" customFormat="1" ht="16.5" customHeight="1">
      <c r="A219" s="33"/>
      <c r="B219" s="34"/>
      <c r="C219" s="210" t="s">
        <v>628</v>
      </c>
      <c r="D219" s="210" t="s">
        <v>282</v>
      </c>
      <c r="E219" s="211" t="s">
        <v>390</v>
      </c>
      <c r="F219" s="212" t="s">
        <v>391</v>
      </c>
      <c r="G219" s="213" t="s">
        <v>285</v>
      </c>
      <c r="H219" s="214">
        <v>596.16</v>
      </c>
      <c r="I219" s="215"/>
      <c r="J219" s="216">
        <f>ROUND(I219*H219,2)</f>
        <v>0</v>
      </c>
      <c r="K219" s="212" t="s">
        <v>44</v>
      </c>
      <c r="L219" s="217"/>
      <c r="M219" s="218" t="s">
        <v>44</v>
      </c>
      <c r="N219" s="219" t="s">
        <v>53</v>
      </c>
      <c r="O219" s="63"/>
      <c r="P219" s="181">
        <f>O219*H219</f>
        <v>0</v>
      </c>
      <c r="Q219" s="181">
        <v>1</v>
      </c>
      <c r="R219" s="181">
        <f>Q219*H219</f>
        <v>596.16</v>
      </c>
      <c r="S219" s="181">
        <v>0</v>
      </c>
      <c r="T219" s="18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3" t="s">
        <v>178</v>
      </c>
      <c r="AT219" s="183" t="s">
        <v>282</v>
      </c>
      <c r="AU219" s="183" t="s">
        <v>92</v>
      </c>
      <c r="AY219" s="15" t="s">
        <v>139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5" t="s">
        <v>90</v>
      </c>
      <c r="BK219" s="184">
        <f>ROUND(I219*H219,2)</f>
        <v>0</v>
      </c>
      <c r="BL219" s="15" t="s">
        <v>157</v>
      </c>
      <c r="BM219" s="183" t="s">
        <v>392</v>
      </c>
    </row>
    <row r="220" spans="1:65" s="13" customFormat="1" ht="11.25">
      <c r="B220" s="185"/>
      <c r="C220" s="186"/>
      <c r="D220" s="187" t="s">
        <v>155</v>
      </c>
      <c r="E220" s="188" t="s">
        <v>44</v>
      </c>
      <c r="F220" s="189" t="s">
        <v>629</v>
      </c>
      <c r="G220" s="186"/>
      <c r="H220" s="190">
        <v>596.16</v>
      </c>
      <c r="I220" s="191"/>
      <c r="J220" s="186"/>
      <c r="K220" s="186"/>
      <c r="L220" s="192"/>
      <c r="M220" s="193"/>
      <c r="N220" s="194"/>
      <c r="O220" s="194"/>
      <c r="P220" s="194"/>
      <c r="Q220" s="194"/>
      <c r="R220" s="194"/>
      <c r="S220" s="194"/>
      <c r="T220" s="195"/>
      <c r="AT220" s="196" t="s">
        <v>155</v>
      </c>
      <c r="AU220" s="196" t="s">
        <v>92</v>
      </c>
      <c r="AV220" s="13" t="s">
        <v>92</v>
      </c>
      <c r="AW220" s="13" t="s">
        <v>42</v>
      </c>
      <c r="AX220" s="13" t="s">
        <v>82</v>
      </c>
      <c r="AY220" s="196" t="s">
        <v>139</v>
      </c>
    </row>
    <row r="221" spans="1:65" s="2" customFormat="1" ht="16.5" customHeight="1">
      <c r="A221" s="33"/>
      <c r="B221" s="34"/>
      <c r="C221" s="172" t="s">
        <v>630</v>
      </c>
      <c r="D221" s="172" t="s">
        <v>142</v>
      </c>
      <c r="E221" s="173" t="s">
        <v>395</v>
      </c>
      <c r="F221" s="174" t="s">
        <v>396</v>
      </c>
      <c r="G221" s="175" t="s">
        <v>316</v>
      </c>
      <c r="H221" s="176">
        <v>2428.8000000000002</v>
      </c>
      <c r="I221" s="177"/>
      <c r="J221" s="178">
        <f>ROUND(I221*H221,2)</f>
        <v>0</v>
      </c>
      <c r="K221" s="174" t="s">
        <v>216</v>
      </c>
      <c r="L221" s="38"/>
      <c r="M221" s="179" t="s">
        <v>44</v>
      </c>
      <c r="N221" s="180" t="s">
        <v>53</v>
      </c>
      <c r="O221" s="63"/>
      <c r="P221" s="181">
        <f>O221*H221</f>
        <v>0</v>
      </c>
      <c r="Q221" s="181">
        <v>4.6999999999999999E-4</v>
      </c>
      <c r="R221" s="181">
        <f>Q221*H221</f>
        <v>1.1415360000000001</v>
      </c>
      <c r="S221" s="181">
        <v>0</v>
      </c>
      <c r="T221" s="18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3" t="s">
        <v>157</v>
      </c>
      <c r="AT221" s="183" t="s">
        <v>142</v>
      </c>
      <c r="AU221" s="183" t="s">
        <v>92</v>
      </c>
      <c r="AY221" s="15" t="s">
        <v>139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5" t="s">
        <v>90</v>
      </c>
      <c r="BK221" s="184">
        <f>ROUND(I221*H221,2)</f>
        <v>0</v>
      </c>
      <c r="BL221" s="15" t="s">
        <v>157</v>
      </c>
      <c r="BM221" s="183" t="s">
        <v>397</v>
      </c>
    </row>
    <row r="222" spans="1:65" s="2" customFormat="1" ht="11.25">
      <c r="A222" s="33"/>
      <c r="B222" s="34"/>
      <c r="C222" s="35"/>
      <c r="D222" s="201" t="s">
        <v>218</v>
      </c>
      <c r="E222" s="35"/>
      <c r="F222" s="202" t="s">
        <v>398</v>
      </c>
      <c r="G222" s="35"/>
      <c r="H222" s="35"/>
      <c r="I222" s="198"/>
      <c r="J222" s="35"/>
      <c r="K222" s="35"/>
      <c r="L222" s="38"/>
      <c r="M222" s="199"/>
      <c r="N222" s="200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5" t="s">
        <v>218</v>
      </c>
      <c r="AU222" s="15" t="s">
        <v>92</v>
      </c>
    </row>
    <row r="223" spans="1:65" s="13" customFormat="1" ht="11.25">
      <c r="B223" s="185"/>
      <c r="C223" s="186"/>
      <c r="D223" s="187" t="s">
        <v>155</v>
      </c>
      <c r="E223" s="188" t="s">
        <v>44</v>
      </c>
      <c r="F223" s="189" t="s">
        <v>631</v>
      </c>
      <c r="G223" s="186"/>
      <c r="H223" s="190">
        <v>2428.8000000000002</v>
      </c>
      <c r="I223" s="191"/>
      <c r="J223" s="186"/>
      <c r="K223" s="186"/>
      <c r="L223" s="192"/>
      <c r="M223" s="193"/>
      <c r="N223" s="194"/>
      <c r="O223" s="194"/>
      <c r="P223" s="194"/>
      <c r="Q223" s="194"/>
      <c r="R223" s="194"/>
      <c r="S223" s="194"/>
      <c r="T223" s="195"/>
      <c r="AT223" s="196" t="s">
        <v>155</v>
      </c>
      <c r="AU223" s="196" t="s">
        <v>92</v>
      </c>
      <c r="AV223" s="13" t="s">
        <v>92</v>
      </c>
      <c r="AW223" s="13" t="s">
        <v>42</v>
      </c>
      <c r="AX223" s="13" t="s">
        <v>82</v>
      </c>
      <c r="AY223" s="196" t="s">
        <v>139</v>
      </c>
    </row>
    <row r="224" spans="1:65" s="2" customFormat="1" ht="16.5" customHeight="1">
      <c r="A224" s="33"/>
      <c r="B224" s="34"/>
      <c r="C224" s="172" t="s">
        <v>632</v>
      </c>
      <c r="D224" s="172" t="s">
        <v>142</v>
      </c>
      <c r="E224" s="173" t="s">
        <v>633</v>
      </c>
      <c r="F224" s="174" t="s">
        <v>634</v>
      </c>
      <c r="G224" s="175" t="s">
        <v>316</v>
      </c>
      <c r="H224" s="176">
        <v>4766.5230000000001</v>
      </c>
      <c r="I224" s="177"/>
      <c r="J224" s="178">
        <f>ROUND(I224*H224,2)</f>
        <v>0</v>
      </c>
      <c r="K224" s="174" t="s">
        <v>216</v>
      </c>
      <c r="L224" s="38"/>
      <c r="M224" s="179" t="s">
        <v>44</v>
      </c>
      <c r="N224" s="180" t="s">
        <v>53</v>
      </c>
      <c r="O224" s="63"/>
      <c r="P224" s="181">
        <f>O224*H224</f>
        <v>0</v>
      </c>
      <c r="Q224" s="181">
        <v>0.34499999999999997</v>
      </c>
      <c r="R224" s="181">
        <f>Q224*H224</f>
        <v>1644.450435</v>
      </c>
      <c r="S224" s="181">
        <v>0</v>
      </c>
      <c r="T224" s="18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3" t="s">
        <v>157</v>
      </c>
      <c r="AT224" s="183" t="s">
        <v>142</v>
      </c>
      <c r="AU224" s="183" t="s">
        <v>92</v>
      </c>
      <c r="AY224" s="15" t="s">
        <v>139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5" t="s">
        <v>90</v>
      </c>
      <c r="BK224" s="184">
        <f>ROUND(I224*H224,2)</f>
        <v>0</v>
      </c>
      <c r="BL224" s="15" t="s">
        <v>157</v>
      </c>
      <c r="BM224" s="183" t="s">
        <v>635</v>
      </c>
    </row>
    <row r="225" spans="1:65" s="2" customFormat="1" ht="11.25">
      <c r="A225" s="33"/>
      <c r="B225" s="34"/>
      <c r="C225" s="35"/>
      <c r="D225" s="201" t="s">
        <v>218</v>
      </c>
      <c r="E225" s="35"/>
      <c r="F225" s="202" t="s">
        <v>636</v>
      </c>
      <c r="G225" s="35"/>
      <c r="H225" s="35"/>
      <c r="I225" s="198"/>
      <c r="J225" s="35"/>
      <c r="K225" s="35"/>
      <c r="L225" s="38"/>
      <c r="M225" s="199"/>
      <c r="N225" s="200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5" t="s">
        <v>218</v>
      </c>
      <c r="AU225" s="15" t="s">
        <v>92</v>
      </c>
    </row>
    <row r="226" spans="1:65" s="13" customFormat="1" ht="11.25">
      <c r="B226" s="185"/>
      <c r="C226" s="186"/>
      <c r="D226" s="187" t="s">
        <v>155</v>
      </c>
      <c r="E226" s="188" t="s">
        <v>44</v>
      </c>
      <c r="F226" s="189" t="s">
        <v>637</v>
      </c>
      <c r="G226" s="186"/>
      <c r="H226" s="190">
        <v>4443.5230000000001</v>
      </c>
      <c r="I226" s="191"/>
      <c r="J226" s="186"/>
      <c r="K226" s="186"/>
      <c r="L226" s="192"/>
      <c r="M226" s="193"/>
      <c r="N226" s="194"/>
      <c r="O226" s="194"/>
      <c r="P226" s="194"/>
      <c r="Q226" s="194"/>
      <c r="R226" s="194"/>
      <c r="S226" s="194"/>
      <c r="T226" s="195"/>
      <c r="AT226" s="196" t="s">
        <v>155</v>
      </c>
      <c r="AU226" s="196" t="s">
        <v>92</v>
      </c>
      <c r="AV226" s="13" t="s">
        <v>92</v>
      </c>
      <c r="AW226" s="13" t="s">
        <v>42</v>
      </c>
      <c r="AX226" s="13" t="s">
        <v>82</v>
      </c>
      <c r="AY226" s="196" t="s">
        <v>139</v>
      </c>
    </row>
    <row r="227" spans="1:65" s="13" customFormat="1" ht="11.25">
      <c r="B227" s="185"/>
      <c r="C227" s="186"/>
      <c r="D227" s="187" t="s">
        <v>155</v>
      </c>
      <c r="E227" s="188" t="s">
        <v>44</v>
      </c>
      <c r="F227" s="189" t="s">
        <v>638</v>
      </c>
      <c r="G227" s="186"/>
      <c r="H227" s="190">
        <v>161.5</v>
      </c>
      <c r="I227" s="191"/>
      <c r="J227" s="186"/>
      <c r="K227" s="186"/>
      <c r="L227" s="192"/>
      <c r="M227" s="193"/>
      <c r="N227" s="194"/>
      <c r="O227" s="194"/>
      <c r="P227" s="194"/>
      <c r="Q227" s="194"/>
      <c r="R227" s="194"/>
      <c r="S227" s="194"/>
      <c r="T227" s="195"/>
      <c r="AT227" s="196" t="s">
        <v>155</v>
      </c>
      <c r="AU227" s="196" t="s">
        <v>92</v>
      </c>
      <c r="AV227" s="13" t="s">
        <v>92</v>
      </c>
      <c r="AW227" s="13" t="s">
        <v>42</v>
      </c>
      <c r="AX227" s="13" t="s">
        <v>82</v>
      </c>
      <c r="AY227" s="196" t="s">
        <v>139</v>
      </c>
    </row>
    <row r="228" spans="1:65" s="13" customFormat="1" ht="11.25">
      <c r="B228" s="185"/>
      <c r="C228" s="186"/>
      <c r="D228" s="187" t="s">
        <v>155</v>
      </c>
      <c r="E228" s="188" t="s">
        <v>44</v>
      </c>
      <c r="F228" s="189" t="s">
        <v>639</v>
      </c>
      <c r="G228" s="186"/>
      <c r="H228" s="190">
        <v>161.5</v>
      </c>
      <c r="I228" s="191"/>
      <c r="J228" s="186"/>
      <c r="K228" s="186"/>
      <c r="L228" s="192"/>
      <c r="M228" s="193"/>
      <c r="N228" s="194"/>
      <c r="O228" s="194"/>
      <c r="P228" s="194"/>
      <c r="Q228" s="194"/>
      <c r="R228" s="194"/>
      <c r="S228" s="194"/>
      <c r="T228" s="195"/>
      <c r="AT228" s="196" t="s">
        <v>155</v>
      </c>
      <c r="AU228" s="196" t="s">
        <v>92</v>
      </c>
      <c r="AV228" s="13" t="s">
        <v>92</v>
      </c>
      <c r="AW228" s="13" t="s">
        <v>42</v>
      </c>
      <c r="AX228" s="13" t="s">
        <v>82</v>
      </c>
      <c r="AY228" s="196" t="s">
        <v>139</v>
      </c>
    </row>
    <row r="229" spans="1:65" s="2" customFormat="1" ht="16.5" customHeight="1">
      <c r="A229" s="33"/>
      <c r="B229" s="34"/>
      <c r="C229" s="172" t="s">
        <v>640</v>
      </c>
      <c r="D229" s="172" t="s">
        <v>142</v>
      </c>
      <c r="E229" s="173" t="s">
        <v>641</v>
      </c>
      <c r="F229" s="174" t="s">
        <v>642</v>
      </c>
      <c r="G229" s="175" t="s">
        <v>316</v>
      </c>
      <c r="H229" s="176">
        <v>4645.5010000000002</v>
      </c>
      <c r="I229" s="177"/>
      <c r="J229" s="178">
        <f>ROUND(I229*H229,2)</f>
        <v>0</v>
      </c>
      <c r="K229" s="174" t="s">
        <v>216</v>
      </c>
      <c r="L229" s="38"/>
      <c r="M229" s="179" t="s">
        <v>44</v>
      </c>
      <c r="N229" s="180" t="s">
        <v>53</v>
      </c>
      <c r="O229" s="63"/>
      <c r="P229" s="181">
        <f>O229*H229</f>
        <v>0</v>
      </c>
      <c r="Q229" s="181">
        <v>0.46</v>
      </c>
      <c r="R229" s="181">
        <f>Q229*H229</f>
        <v>2136.93046</v>
      </c>
      <c r="S229" s="181">
        <v>0</v>
      </c>
      <c r="T229" s="18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3" t="s">
        <v>157</v>
      </c>
      <c r="AT229" s="183" t="s">
        <v>142</v>
      </c>
      <c r="AU229" s="183" t="s">
        <v>92</v>
      </c>
      <c r="AY229" s="15" t="s">
        <v>139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5" t="s">
        <v>90</v>
      </c>
      <c r="BK229" s="184">
        <f>ROUND(I229*H229,2)</f>
        <v>0</v>
      </c>
      <c r="BL229" s="15" t="s">
        <v>157</v>
      </c>
      <c r="BM229" s="183" t="s">
        <v>643</v>
      </c>
    </row>
    <row r="230" spans="1:65" s="2" customFormat="1" ht="11.25">
      <c r="A230" s="33"/>
      <c r="B230" s="34"/>
      <c r="C230" s="35"/>
      <c r="D230" s="201" t="s">
        <v>218</v>
      </c>
      <c r="E230" s="35"/>
      <c r="F230" s="202" t="s">
        <v>644</v>
      </c>
      <c r="G230" s="35"/>
      <c r="H230" s="35"/>
      <c r="I230" s="198"/>
      <c r="J230" s="35"/>
      <c r="K230" s="35"/>
      <c r="L230" s="38"/>
      <c r="M230" s="199"/>
      <c r="N230" s="200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5" t="s">
        <v>218</v>
      </c>
      <c r="AU230" s="15" t="s">
        <v>92</v>
      </c>
    </row>
    <row r="231" spans="1:65" s="13" customFormat="1" ht="11.25">
      <c r="B231" s="185"/>
      <c r="C231" s="186"/>
      <c r="D231" s="187" t="s">
        <v>155</v>
      </c>
      <c r="E231" s="188" t="s">
        <v>44</v>
      </c>
      <c r="F231" s="189" t="s">
        <v>645</v>
      </c>
      <c r="G231" s="186"/>
      <c r="H231" s="190">
        <v>4645.5010000000002</v>
      </c>
      <c r="I231" s="191"/>
      <c r="J231" s="186"/>
      <c r="K231" s="186"/>
      <c r="L231" s="192"/>
      <c r="M231" s="193"/>
      <c r="N231" s="194"/>
      <c r="O231" s="194"/>
      <c r="P231" s="194"/>
      <c r="Q231" s="194"/>
      <c r="R231" s="194"/>
      <c r="S231" s="194"/>
      <c r="T231" s="195"/>
      <c r="AT231" s="196" t="s">
        <v>155</v>
      </c>
      <c r="AU231" s="196" t="s">
        <v>92</v>
      </c>
      <c r="AV231" s="13" t="s">
        <v>92</v>
      </c>
      <c r="AW231" s="13" t="s">
        <v>42</v>
      </c>
      <c r="AX231" s="13" t="s">
        <v>82</v>
      </c>
      <c r="AY231" s="196" t="s">
        <v>139</v>
      </c>
    </row>
    <row r="232" spans="1:65" s="2" customFormat="1" ht="16.5" customHeight="1">
      <c r="A232" s="33"/>
      <c r="B232" s="34"/>
      <c r="C232" s="172" t="s">
        <v>646</v>
      </c>
      <c r="D232" s="172" t="s">
        <v>142</v>
      </c>
      <c r="E232" s="173" t="s">
        <v>647</v>
      </c>
      <c r="F232" s="174" t="s">
        <v>648</v>
      </c>
      <c r="G232" s="175" t="s">
        <v>316</v>
      </c>
      <c r="H232" s="176">
        <v>161.5</v>
      </c>
      <c r="I232" s="177"/>
      <c r="J232" s="178">
        <f>ROUND(I232*H232,2)</f>
        <v>0</v>
      </c>
      <c r="K232" s="174" t="s">
        <v>216</v>
      </c>
      <c r="L232" s="38"/>
      <c r="M232" s="179" t="s">
        <v>44</v>
      </c>
      <c r="N232" s="180" t="s">
        <v>53</v>
      </c>
      <c r="O232" s="63"/>
      <c r="P232" s="181">
        <f>O232*H232</f>
        <v>0</v>
      </c>
      <c r="Q232" s="181">
        <v>0.57499999999999996</v>
      </c>
      <c r="R232" s="181">
        <f>Q232*H232</f>
        <v>92.862499999999997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157</v>
      </c>
      <c r="AT232" s="183" t="s">
        <v>142</v>
      </c>
      <c r="AU232" s="183" t="s">
        <v>92</v>
      </c>
      <c r="AY232" s="15" t="s">
        <v>139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5" t="s">
        <v>90</v>
      </c>
      <c r="BK232" s="184">
        <f>ROUND(I232*H232,2)</f>
        <v>0</v>
      </c>
      <c r="BL232" s="15" t="s">
        <v>157</v>
      </c>
      <c r="BM232" s="183" t="s">
        <v>649</v>
      </c>
    </row>
    <row r="233" spans="1:65" s="2" customFormat="1" ht="11.25">
      <c r="A233" s="33"/>
      <c r="B233" s="34"/>
      <c r="C233" s="35"/>
      <c r="D233" s="201" t="s">
        <v>218</v>
      </c>
      <c r="E233" s="35"/>
      <c r="F233" s="202" t="s">
        <v>650</v>
      </c>
      <c r="G233" s="35"/>
      <c r="H233" s="35"/>
      <c r="I233" s="198"/>
      <c r="J233" s="35"/>
      <c r="K233" s="35"/>
      <c r="L233" s="38"/>
      <c r="M233" s="199"/>
      <c r="N233" s="200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5" t="s">
        <v>218</v>
      </c>
      <c r="AU233" s="15" t="s">
        <v>92</v>
      </c>
    </row>
    <row r="234" spans="1:65" s="13" customFormat="1" ht="11.25">
      <c r="B234" s="185"/>
      <c r="C234" s="186"/>
      <c r="D234" s="187" t="s">
        <v>155</v>
      </c>
      <c r="E234" s="188" t="s">
        <v>44</v>
      </c>
      <c r="F234" s="189" t="s">
        <v>638</v>
      </c>
      <c r="G234" s="186"/>
      <c r="H234" s="190">
        <v>161.5</v>
      </c>
      <c r="I234" s="191"/>
      <c r="J234" s="186"/>
      <c r="K234" s="186"/>
      <c r="L234" s="192"/>
      <c r="M234" s="193"/>
      <c r="N234" s="194"/>
      <c r="O234" s="194"/>
      <c r="P234" s="194"/>
      <c r="Q234" s="194"/>
      <c r="R234" s="194"/>
      <c r="S234" s="194"/>
      <c r="T234" s="195"/>
      <c r="AT234" s="196" t="s">
        <v>155</v>
      </c>
      <c r="AU234" s="196" t="s">
        <v>92</v>
      </c>
      <c r="AV234" s="13" t="s">
        <v>92</v>
      </c>
      <c r="AW234" s="13" t="s">
        <v>42</v>
      </c>
      <c r="AX234" s="13" t="s">
        <v>82</v>
      </c>
      <c r="AY234" s="196" t="s">
        <v>139</v>
      </c>
    </row>
    <row r="235" spans="1:65" s="2" customFormat="1" ht="21.75" customHeight="1">
      <c r="A235" s="33"/>
      <c r="B235" s="34"/>
      <c r="C235" s="172" t="s">
        <v>651</v>
      </c>
      <c r="D235" s="172" t="s">
        <v>142</v>
      </c>
      <c r="E235" s="173" t="s">
        <v>652</v>
      </c>
      <c r="F235" s="174" t="s">
        <v>653</v>
      </c>
      <c r="G235" s="175" t="s">
        <v>316</v>
      </c>
      <c r="H235" s="176">
        <v>4039.6550000000002</v>
      </c>
      <c r="I235" s="177"/>
      <c r="J235" s="178">
        <f>ROUND(I235*H235,2)</f>
        <v>0</v>
      </c>
      <c r="K235" s="174" t="s">
        <v>216</v>
      </c>
      <c r="L235" s="38"/>
      <c r="M235" s="179" t="s">
        <v>44</v>
      </c>
      <c r="N235" s="180" t="s">
        <v>53</v>
      </c>
      <c r="O235" s="63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3" t="s">
        <v>157</v>
      </c>
      <c r="AT235" s="183" t="s">
        <v>142</v>
      </c>
      <c r="AU235" s="183" t="s">
        <v>92</v>
      </c>
      <c r="AY235" s="15" t="s">
        <v>139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5" t="s">
        <v>90</v>
      </c>
      <c r="BK235" s="184">
        <f>ROUND(I235*H235,2)</f>
        <v>0</v>
      </c>
      <c r="BL235" s="15" t="s">
        <v>157</v>
      </c>
      <c r="BM235" s="183" t="s">
        <v>654</v>
      </c>
    </row>
    <row r="236" spans="1:65" s="2" customFormat="1" ht="11.25">
      <c r="A236" s="33"/>
      <c r="B236" s="34"/>
      <c r="C236" s="35"/>
      <c r="D236" s="201" t="s">
        <v>218</v>
      </c>
      <c r="E236" s="35"/>
      <c r="F236" s="202" t="s">
        <v>655</v>
      </c>
      <c r="G236" s="35"/>
      <c r="H236" s="35"/>
      <c r="I236" s="198"/>
      <c r="J236" s="35"/>
      <c r="K236" s="35"/>
      <c r="L236" s="38"/>
      <c r="M236" s="199"/>
      <c r="N236" s="200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5" t="s">
        <v>218</v>
      </c>
      <c r="AU236" s="15" t="s">
        <v>92</v>
      </c>
    </row>
    <row r="237" spans="1:65" s="13" customFormat="1" ht="11.25">
      <c r="B237" s="185"/>
      <c r="C237" s="186"/>
      <c r="D237" s="187" t="s">
        <v>155</v>
      </c>
      <c r="E237" s="188" t="s">
        <v>44</v>
      </c>
      <c r="F237" s="189" t="s">
        <v>656</v>
      </c>
      <c r="G237" s="186"/>
      <c r="H237" s="190">
        <v>3844.1550000000002</v>
      </c>
      <c r="I237" s="191"/>
      <c r="J237" s="186"/>
      <c r="K237" s="186"/>
      <c r="L237" s="192"/>
      <c r="M237" s="193"/>
      <c r="N237" s="194"/>
      <c r="O237" s="194"/>
      <c r="P237" s="194"/>
      <c r="Q237" s="194"/>
      <c r="R237" s="194"/>
      <c r="S237" s="194"/>
      <c r="T237" s="195"/>
      <c r="AT237" s="196" t="s">
        <v>155</v>
      </c>
      <c r="AU237" s="196" t="s">
        <v>92</v>
      </c>
      <c r="AV237" s="13" t="s">
        <v>92</v>
      </c>
      <c r="AW237" s="13" t="s">
        <v>42</v>
      </c>
      <c r="AX237" s="13" t="s">
        <v>82</v>
      </c>
      <c r="AY237" s="196" t="s">
        <v>139</v>
      </c>
    </row>
    <row r="238" spans="1:65" s="13" customFormat="1" ht="11.25">
      <c r="B238" s="185"/>
      <c r="C238" s="186"/>
      <c r="D238" s="187" t="s">
        <v>155</v>
      </c>
      <c r="E238" s="188" t="s">
        <v>44</v>
      </c>
      <c r="F238" s="189" t="s">
        <v>657</v>
      </c>
      <c r="G238" s="186"/>
      <c r="H238" s="190">
        <v>195.5</v>
      </c>
      <c r="I238" s="191"/>
      <c r="J238" s="186"/>
      <c r="K238" s="186"/>
      <c r="L238" s="192"/>
      <c r="M238" s="193"/>
      <c r="N238" s="194"/>
      <c r="O238" s="194"/>
      <c r="P238" s="194"/>
      <c r="Q238" s="194"/>
      <c r="R238" s="194"/>
      <c r="S238" s="194"/>
      <c r="T238" s="195"/>
      <c r="AT238" s="196" t="s">
        <v>155</v>
      </c>
      <c r="AU238" s="196" t="s">
        <v>92</v>
      </c>
      <c r="AV238" s="13" t="s">
        <v>92</v>
      </c>
      <c r="AW238" s="13" t="s">
        <v>42</v>
      </c>
      <c r="AX238" s="13" t="s">
        <v>82</v>
      </c>
      <c r="AY238" s="196" t="s">
        <v>139</v>
      </c>
    </row>
    <row r="239" spans="1:65" s="2" customFormat="1" ht="21.75" customHeight="1">
      <c r="A239" s="33"/>
      <c r="B239" s="34"/>
      <c r="C239" s="172" t="s">
        <v>658</v>
      </c>
      <c r="D239" s="172" t="s">
        <v>142</v>
      </c>
      <c r="E239" s="173" t="s">
        <v>659</v>
      </c>
      <c r="F239" s="174" t="s">
        <v>660</v>
      </c>
      <c r="G239" s="175" t="s">
        <v>316</v>
      </c>
      <c r="H239" s="176">
        <v>4039.6550000000002</v>
      </c>
      <c r="I239" s="177"/>
      <c r="J239" s="178">
        <f>ROUND(I239*H239,2)</f>
        <v>0</v>
      </c>
      <c r="K239" s="174" t="s">
        <v>216</v>
      </c>
      <c r="L239" s="38"/>
      <c r="M239" s="179" t="s">
        <v>44</v>
      </c>
      <c r="N239" s="180" t="s">
        <v>53</v>
      </c>
      <c r="O239" s="63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157</v>
      </c>
      <c r="AT239" s="183" t="s">
        <v>142</v>
      </c>
      <c r="AU239" s="183" t="s">
        <v>92</v>
      </c>
      <c r="AY239" s="15" t="s">
        <v>139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5" t="s">
        <v>90</v>
      </c>
      <c r="BK239" s="184">
        <f>ROUND(I239*H239,2)</f>
        <v>0</v>
      </c>
      <c r="BL239" s="15" t="s">
        <v>157</v>
      </c>
      <c r="BM239" s="183" t="s">
        <v>661</v>
      </c>
    </row>
    <row r="240" spans="1:65" s="2" customFormat="1" ht="11.25">
      <c r="A240" s="33"/>
      <c r="B240" s="34"/>
      <c r="C240" s="35"/>
      <c r="D240" s="201" t="s">
        <v>218</v>
      </c>
      <c r="E240" s="35"/>
      <c r="F240" s="202" t="s">
        <v>662</v>
      </c>
      <c r="G240" s="35"/>
      <c r="H240" s="35"/>
      <c r="I240" s="198"/>
      <c r="J240" s="35"/>
      <c r="K240" s="35"/>
      <c r="L240" s="38"/>
      <c r="M240" s="199"/>
      <c r="N240" s="200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5" t="s">
        <v>218</v>
      </c>
      <c r="AU240" s="15" t="s">
        <v>92</v>
      </c>
    </row>
    <row r="241" spans="1:65" s="2" customFormat="1" ht="24.2" customHeight="1">
      <c r="A241" s="33"/>
      <c r="B241" s="34"/>
      <c r="C241" s="172" t="s">
        <v>663</v>
      </c>
      <c r="D241" s="172" t="s">
        <v>142</v>
      </c>
      <c r="E241" s="173" t="s">
        <v>664</v>
      </c>
      <c r="F241" s="174" t="s">
        <v>665</v>
      </c>
      <c r="G241" s="175" t="s">
        <v>316</v>
      </c>
      <c r="H241" s="176">
        <v>4241.6379999999999</v>
      </c>
      <c r="I241" s="177"/>
      <c r="J241" s="178">
        <f>ROUND(I241*H241,2)</f>
        <v>0</v>
      </c>
      <c r="K241" s="174" t="s">
        <v>216</v>
      </c>
      <c r="L241" s="38"/>
      <c r="M241" s="179" t="s">
        <v>44</v>
      </c>
      <c r="N241" s="180" t="s">
        <v>53</v>
      </c>
      <c r="O241" s="63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3" t="s">
        <v>157</v>
      </c>
      <c r="AT241" s="183" t="s">
        <v>142</v>
      </c>
      <c r="AU241" s="183" t="s">
        <v>92</v>
      </c>
      <c r="AY241" s="15" t="s">
        <v>139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5" t="s">
        <v>90</v>
      </c>
      <c r="BK241" s="184">
        <f>ROUND(I241*H241,2)</f>
        <v>0</v>
      </c>
      <c r="BL241" s="15" t="s">
        <v>157</v>
      </c>
      <c r="BM241" s="183" t="s">
        <v>666</v>
      </c>
    </row>
    <row r="242" spans="1:65" s="2" customFormat="1" ht="11.25">
      <c r="A242" s="33"/>
      <c r="B242" s="34"/>
      <c r="C242" s="35"/>
      <c r="D242" s="201" t="s">
        <v>218</v>
      </c>
      <c r="E242" s="35"/>
      <c r="F242" s="202" t="s">
        <v>667</v>
      </c>
      <c r="G242" s="35"/>
      <c r="H242" s="35"/>
      <c r="I242" s="198"/>
      <c r="J242" s="35"/>
      <c r="K242" s="35"/>
      <c r="L242" s="38"/>
      <c r="M242" s="199"/>
      <c r="N242" s="200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5" t="s">
        <v>218</v>
      </c>
      <c r="AU242" s="15" t="s">
        <v>92</v>
      </c>
    </row>
    <row r="243" spans="1:65" s="13" customFormat="1" ht="11.25">
      <c r="B243" s="185"/>
      <c r="C243" s="186"/>
      <c r="D243" s="187" t="s">
        <v>155</v>
      </c>
      <c r="E243" s="188" t="s">
        <v>44</v>
      </c>
      <c r="F243" s="189" t="s">
        <v>668</v>
      </c>
      <c r="G243" s="186"/>
      <c r="H243" s="190">
        <v>4241.6379999999999</v>
      </c>
      <c r="I243" s="191"/>
      <c r="J243" s="186"/>
      <c r="K243" s="186"/>
      <c r="L243" s="192"/>
      <c r="M243" s="193"/>
      <c r="N243" s="194"/>
      <c r="O243" s="194"/>
      <c r="P243" s="194"/>
      <c r="Q243" s="194"/>
      <c r="R243" s="194"/>
      <c r="S243" s="194"/>
      <c r="T243" s="195"/>
      <c r="AT243" s="196" t="s">
        <v>155</v>
      </c>
      <c r="AU243" s="196" t="s">
        <v>92</v>
      </c>
      <c r="AV243" s="13" t="s">
        <v>92</v>
      </c>
      <c r="AW243" s="13" t="s">
        <v>42</v>
      </c>
      <c r="AX243" s="13" t="s">
        <v>82</v>
      </c>
      <c r="AY243" s="196" t="s">
        <v>139</v>
      </c>
    </row>
    <row r="244" spans="1:65" s="2" customFormat="1" ht="21.75" customHeight="1">
      <c r="A244" s="33"/>
      <c r="B244" s="34"/>
      <c r="C244" s="172" t="s">
        <v>669</v>
      </c>
      <c r="D244" s="172" t="s">
        <v>142</v>
      </c>
      <c r="E244" s="173" t="s">
        <v>419</v>
      </c>
      <c r="F244" s="174" t="s">
        <v>420</v>
      </c>
      <c r="G244" s="175" t="s">
        <v>316</v>
      </c>
      <c r="H244" s="176">
        <v>535.47500000000002</v>
      </c>
      <c r="I244" s="177"/>
      <c r="J244" s="178">
        <f>ROUND(I244*H244,2)</f>
        <v>0</v>
      </c>
      <c r="K244" s="174" t="s">
        <v>216</v>
      </c>
      <c r="L244" s="38"/>
      <c r="M244" s="179" t="s">
        <v>44</v>
      </c>
      <c r="N244" s="180" t="s">
        <v>53</v>
      </c>
      <c r="O244" s="63"/>
      <c r="P244" s="181">
        <f>O244*H244</f>
        <v>0</v>
      </c>
      <c r="Q244" s="181">
        <v>0.23</v>
      </c>
      <c r="R244" s="181">
        <f>Q244*H244</f>
        <v>123.15925000000001</v>
      </c>
      <c r="S244" s="181">
        <v>0</v>
      </c>
      <c r="T244" s="18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3" t="s">
        <v>157</v>
      </c>
      <c r="AT244" s="183" t="s">
        <v>142</v>
      </c>
      <c r="AU244" s="183" t="s">
        <v>92</v>
      </c>
      <c r="AY244" s="15" t="s">
        <v>139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5" t="s">
        <v>90</v>
      </c>
      <c r="BK244" s="184">
        <f>ROUND(I244*H244,2)</f>
        <v>0</v>
      </c>
      <c r="BL244" s="15" t="s">
        <v>157</v>
      </c>
      <c r="BM244" s="183" t="s">
        <v>421</v>
      </c>
    </row>
    <row r="245" spans="1:65" s="2" customFormat="1" ht="11.25">
      <c r="A245" s="33"/>
      <c r="B245" s="34"/>
      <c r="C245" s="35"/>
      <c r="D245" s="201" t="s">
        <v>218</v>
      </c>
      <c r="E245" s="35"/>
      <c r="F245" s="202" t="s">
        <v>422</v>
      </c>
      <c r="G245" s="35"/>
      <c r="H245" s="35"/>
      <c r="I245" s="198"/>
      <c r="J245" s="35"/>
      <c r="K245" s="35"/>
      <c r="L245" s="38"/>
      <c r="M245" s="199"/>
      <c r="N245" s="200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5" t="s">
        <v>218</v>
      </c>
      <c r="AU245" s="15" t="s">
        <v>92</v>
      </c>
    </row>
    <row r="246" spans="1:65" s="13" customFormat="1" ht="11.25">
      <c r="B246" s="185"/>
      <c r="C246" s="186"/>
      <c r="D246" s="187" t="s">
        <v>155</v>
      </c>
      <c r="E246" s="188" t="s">
        <v>44</v>
      </c>
      <c r="F246" s="189" t="s">
        <v>670</v>
      </c>
      <c r="G246" s="186"/>
      <c r="H246" s="190">
        <v>270.8</v>
      </c>
      <c r="I246" s="191"/>
      <c r="J246" s="186"/>
      <c r="K246" s="186"/>
      <c r="L246" s="192"/>
      <c r="M246" s="193"/>
      <c r="N246" s="194"/>
      <c r="O246" s="194"/>
      <c r="P246" s="194"/>
      <c r="Q246" s="194"/>
      <c r="R246" s="194"/>
      <c r="S246" s="194"/>
      <c r="T246" s="195"/>
      <c r="AT246" s="196" t="s">
        <v>155</v>
      </c>
      <c r="AU246" s="196" t="s">
        <v>92</v>
      </c>
      <c r="AV246" s="13" t="s">
        <v>92</v>
      </c>
      <c r="AW246" s="13" t="s">
        <v>42</v>
      </c>
      <c r="AX246" s="13" t="s">
        <v>82</v>
      </c>
      <c r="AY246" s="196" t="s">
        <v>139</v>
      </c>
    </row>
    <row r="247" spans="1:65" s="13" customFormat="1" ht="11.25">
      <c r="B247" s="185"/>
      <c r="C247" s="186"/>
      <c r="D247" s="187" t="s">
        <v>155</v>
      </c>
      <c r="E247" s="188" t="s">
        <v>44</v>
      </c>
      <c r="F247" s="189" t="s">
        <v>671</v>
      </c>
      <c r="G247" s="186"/>
      <c r="H247" s="190">
        <v>264.67500000000001</v>
      </c>
      <c r="I247" s="191"/>
      <c r="J247" s="186"/>
      <c r="K247" s="186"/>
      <c r="L247" s="192"/>
      <c r="M247" s="193"/>
      <c r="N247" s="194"/>
      <c r="O247" s="194"/>
      <c r="P247" s="194"/>
      <c r="Q247" s="194"/>
      <c r="R247" s="194"/>
      <c r="S247" s="194"/>
      <c r="T247" s="195"/>
      <c r="AT247" s="196" t="s">
        <v>155</v>
      </c>
      <c r="AU247" s="196" t="s">
        <v>92</v>
      </c>
      <c r="AV247" s="13" t="s">
        <v>92</v>
      </c>
      <c r="AW247" s="13" t="s">
        <v>42</v>
      </c>
      <c r="AX247" s="13" t="s">
        <v>82</v>
      </c>
      <c r="AY247" s="196" t="s">
        <v>139</v>
      </c>
    </row>
    <row r="248" spans="1:65" s="2" customFormat="1" ht="16.5" customHeight="1">
      <c r="A248" s="33"/>
      <c r="B248" s="34"/>
      <c r="C248" s="172" t="s">
        <v>672</v>
      </c>
      <c r="D248" s="172" t="s">
        <v>142</v>
      </c>
      <c r="E248" s="173" t="s">
        <v>425</v>
      </c>
      <c r="F248" s="174" t="s">
        <v>426</v>
      </c>
      <c r="G248" s="175" t="s">
        <v>268</v>
      </c>
      <c r="H248" s="176">
        <v>171.352</v>
      </c>
      <c r="I248" s="177"/>
      <c r="J248" s="178">
        <f>ROUND(I248*H248,2)</f>
        <v>0</v>
      </c>
      <c r="K248" s="174" t="s">
        <v>216</v>
      </c>
      <c r="L248" s="38"/>
      <c r="M248" s="179" t="s">
        <v>44</v>
      </c>
      <c r="N248" s="180" t="s">
        <v>53</v>
      </c>
      <c r="O248" s="63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3" t="s">
        <v>157</v>
      </c>
      <c r="AT248" s="183" t="s">
        <v>142</v>
      </c>
      <c r="AU248" s="183" t="s">
        <v>92</v>
      </c>
      <c r="AY248" s="15" t="s">
        <v>139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5" t="s">
        <v>90</v>
      </c>
      <c r="BK248" s="184">
        <f>ROUND(I248*H248,2)</f>
        <v>0</v>
      </c>
      <c r="BL248" s="15" t="s">
        <v>157</v>
      </c>
      <c r="BM248" s="183" t="s">
        <v>427</v>
      </c>
    </row>
    <row r="249" spans="1:65" s="2" customFormat="1" ht="11.25">
      <c r="A249" s="33"/>
      <c r="B249" s="34"/>
      <c r="C249" s="35"/>
      <c r="D249" s="201" t="s">
        <v>218</v>
      </c>
      <c r="E249" s="35"/>
      <c r="F249" s="202" t="s">
        <v>428</v>
      </c>
      <c r="G249" s="35"/>
      <c r="H249" s="35"/>
      <c r="I249" s="198"/>
      <c r="J249" s="35"/>
      <c r="K249" s="35"/>
      <c r="L249" s="38"/>
      <c r="M249" s="199"/>
      <c r="N249" s="200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5" t="s">
        <v>218</v>
      </c>
      <c r="AU249" s="15" t="s">
        <v>92</v>
      </c>
    </row>
    <row r="250" spans="1:65" s="13" customFormat="1" ht="11.25">
      <c r="B250" s="185"/>
      <c r="C250" s="186"/>
      <c r="D250" s="187" t="s">
        <v>155</v>
      </c>
      <c r="E250" s="188" t="s">
        <v>44</v>
      </c>
      <c r="F250" s="189" t="s">
        <v>673</v>
      </c>
      <c r="G250" s="186"/>
      <c r="H250" s="190">
        <v>86.656000000000006</v>
      </c>
      <c r="I250" s="191"/>
      <c r="J250" s="186"/>
      <c r="K250" s="186"/>
      <c r="L250" s="192"/>
      <c r="M250" s="193"/>
      <c r="N250" s="194"/>
      <c r="O250" s="194"/>
      <c r="P250" s="194"/>
      <c r="Q250" s="194"/>
      <c r="R250" s="194"/>
      <c r="S250" s="194"/>
      <c r="T250" s="195"/>
      <c r="AT250" s="196" t="s">
        <v>155</v>
      </c>
      <c r="AU250" s="196" t="s">
        <v>92</v>
      </c>
      <c r="AV250" s="13" t="s">
        <v>92</v>
      </c>
      <c r="AW250" s="13" t="s">
        <v>42</v>
      </c>
      <c r="AX250" s="13" t="s">
        <v>82</v>
      </c>
      <c r="AY250" s="196" t="s">
        <v>139</v>
      </c>
    </row>
    <row r="251" spans="1:65" s="13" customFormat="1" ht="11.25">
      <c r="B251" s="185"/>
      <c r="C251" s="186"/>
      <c r="D251" s="187" t="s">
        <v>155</v>
      </c>
      <c r="E251" s="188" t="s">
        <v>44</v>
      </c>
      <c r="F251" s="189" t="s">
        <v>674</v>
      </c>
      <c r="G251" s="186"/>
      <c r="H251" s="190">
        <v>84.695999999999998</v>
      </c>
      <c r="I251" s="191"/>
      <c r="J251" s="186"/>
      <c r="K251" s="186"/>
      <c r="L251" s="192"/>
      <c r="M251" s="193"/>
      <c r="N251" s="194"/>
      <c r="O251" s="194"/>
      <c r="P251" s="194"/>
      <c r="Q251" s="194"/>
      <c r="R251" s="194"/>
      <c r="S251" s="194"/>
      <c r="T251" s="195"/>
      <c r="AT251" s="196" t="s">
        <v>155</v>
      </c>
      <c r="AU251" s="196" t="s">
        <v>92</v>
      </c>
      <c r="AV251" s="13" t="s">
        <v>92</v>
      </c>
      <c r="AW251" s="13" t="s">
        <v>42</v>
      </c>
      <c r="AX251" s="13" t="s">
        <v>82</v>
      </c>
      <c r="AY251" s="196" t="s">
        <v>139</v>
      </c>
    </row>
    <row r="252" spans="1:65" s="2" customFormat="1" ht="16.5" customHeight="1">
      <c r="A252" s="33"/>
      <c r="B252" s="34"/>
      <c r="C252" s="210" t="s">
        <v>675</v>
      </c>
      <c r="D252" s="210" t="s">
        <v>282</v>
      </c>
      <c r="E252" s="211" t="s">
        <v>431</v>
      </c>
      <c r="F252" s="212" t="s">
        <v>432</v>
      </c>
      <c r="G252" s="213" t="s">
        <v>285</v>
      </c>
      <c r="H252" s="214">
        <v>308.43400000000003</v>
      </c>
      <c r="I252" s="215"/>
      <c r="J252" s="216">
        <f>ROUND(I252*H252,2)</f>
        <v>0</v>
      </c>
      <c r="K252" s="212" t="s">
        <v>216</v>
      </c>
      <c r="L252" s="217"/>
      <c r="M252" s="218" t="s">
        <v>44</v>
      </c>
      <c r="N252" s="219" t="s">
        <v>53</v>
      </c>
      <c r="O252" s="63"/>
      <c r="P252" s="181">
        <f>O252*H252</f>
        <v>0</v>
      </c>
      <c r="Q252" s="181">
        <v>1</v>
      </c>
      <c r="R252" s="181">
        <f>Q252*H252</f>
        <v>308.43400000000003</v>
      </c>
      <c r="S252" s="181">
        <v>0</v>
      </c>
      <c r="T252" s="18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3" t="s">
        <v>178</v>
      </c>
      <c r="AT252" s="183" t="s">
        <v>282</v>
      </c>
      <c r="AU252" s="183" t="s">
        <v>92</v>
      </c>
      <c r="AY252" s="15" t="s">
        <v>139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5" t="s">
        <v>90</v>
      </c>
      <c r="BK252" s="184">
        <f>ROUND(I252*H252,2)</f>
        <v>0</v>
      </c>
      <c r="BL252" s="15" t="s">
        <v>157</v>
      </c>
      <c r="BM252" s="183" t="s">
        <v>676</v>
      </c>
    </row>
    <row r="253" spans="1:65" s="2" customFormat="1" ht="11.25">
      <c r="A253" s="33"/>
      <c r="B253" s="34"/>
      <c r="C253" s="35"/>
      <c r="D253" s="201" t="s">
        <v>218</v>
      </c>
      <c r="E253" s="35"/>
      <c r="F253" s="202" t="s">
        <v>434</v>
      </c>
      <c r="G253" s="35"/>
      <c r="H253" s="35"/>
      <c r="I253" s="198"/>
      <c r="J253" s="35"/>
      <c r="K253" s="35"/>
      <c r="L253" s="38"/>
      <c r="M253" s="199"/>
      <c r="N253" s="200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5" t="s">
        <v>218</v>
      </c>
      <c r="AU253" s="15" t="s">
        <v>92</v>
      </c>
    </row>
    <row r="254" spans="1:65" s="13" customFormat="1" ht="11.25">
      <c r="B254" s="185"/>
      <c r="C254" s="186"/>
      <c r="D254" s="187" t="s">
        <v>155</v>
      </c>
      <c r="E254" s="188" t="s">
        <v>44</v>
      </c>
      <c r="F254" s="189" t="s">
        <v>677</v>
      </c>
      <c r="G254" s="186"/>
      <c r="H254" s="190">
        <v>308.43400000000003</v>
      </c>
      <c r="I254" s="191"/>
      <c r="J254" s="186"/>
      <c r="K254" s="186"/>
      <c r="L254" s="192"/>
      <c r="M254" s="193"/>
      <c r="N254" s="194"/>
      <c r="O254" s="194"/>
      <c r="P254" s="194"/>
      <c r="Q254" s="194"/>
      <c r="R254" s="194"/>
      <c r="S254" s="194"/>
      <c r="T254" s="195"/>
      <c r="AT254" s="196" t="s">
        <v>155</v>
      </c>
      <c r="AU254" s="196" t="s">
        <v>92</v>
      </c>
      <c r="AV254" s="13" t="s">
        <v>92</v>
      </c>
      <c r="AW254" s="13" t="s">
        <v>42</v>
      </c>
      <c r="AX254" s="13" t="s">
        <v>82</v>
      </c>
      <c r="AY254" s="196" t="s">
        <v>139</v>
      </c>
    </row>
    <row r="255" spans="1:65" s="12" customFormat="1" ht="22.9" customHeight="1">
      <c r="B255" s="156"/>
      <c r="C255" s="157"/>
      <c r="D255" s="158" t="s">
        <v>81</v>
      </c>
      <c r="E255" s="170" t="s">
        <v>178</v>
      </c>
      <c r="F255" s="170" t="s">
        <v>678</v>
      </c>
      <c r="G255" s="157"/>
      <c r="H255" s="157"/>
      <c r="I255" s="160"/>
      <c r="J255" s="171">
        <f>BK255</f>
        <v>0</v>
      </c>
      <c r="K255" s="157"/>
      <c r="L255" s="162"/>
      <c r="M255" s="163"/>
      <c r="N255" s="164"/>
      <c r="O255" s="164"/>
      <c r="P255" s="165">
        <f>SUM(P256:P272)</f>
        <v>0</v>
      </c>
      <c r="Q255" s="164"/>
      <c r="R255" s="165">
        <f>SUM(R256:R272)</f>
        <v>67.336391609999993</v>
      </c>
      <c r="S255" s="164"/>
      <c r="T255" s="166">
        <f>SUM(T256:T272)</f>
        <v>0</v>
      </c>
      <c r="AR255" s="167" t="s">
        <v>90</v>
      </c>
      <c r="AT255" s="168" t="s">
        <v>81</v>
      </c>
      <c r="AU255" s="168" t="s">
        <v>90</v>
      </c>
      <c r="AY255" s="167" t="s">
        <v>139</v>
      </c>
      <c r="BK255" s="169">
        <f>SUM(BK256:BK272)</f>
        <v>0</v>
      </c>
    </row>
    <row r="256" spans="1:65" s="2" customFormat="1" ht="16.5" customHeight="1">
      <c r="A256" s="33"/>
      <c r="B256" s="34"/>
      <c r="C256" s="172" t="s">
        <v>679</v>
      </c>
      <c r="D256" s="172" t="s">
        <v>142</v>
      </c>
      <c r="E256" s="173" t="s">
        <v>680</v>
      </c>
      <c r="F256" s="174" t="s">
        <v>681</v>
      </c>
      <c r="G256" s="175" t="s">
        <v>316</v>
      </c>
      <c r="H256" s="176">
        <v>7.28</v>
      </c>
      <c r="I256" s="177"/>
      <c r="J256" s="178">
        <f>ROUND(I256*H256,2)</f>
        <v>0</v>
      </c>
      <c r="K256" s="174" t="s">
        <v>216</v>
      </c>
      <c r="L256" s="38"/>
      <c r="M256" s="179" t="s">
        <v>44</v>
      </c>
      <c r="N256" s="180" t="s">
        <v>53</v>
      </c>
      <c r="O256" s="63"/>
      <c r="P256" s="181">
        <f>O256*H256</f>
        <v>0</v>
      </c>
      <c r="Q256" s="181">
        <v>0.22797999999999999</v>
      </c>
      <c r="R256" s="181">
        <f>Q256*H256</f>
        <v>1.6596944</v>
      </c>
      <c r="S256" s="181">
        <v>0</v>
      </c>
      <c r="T256" s="18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3" t="s">
        <v>157</v>
      </c>
      <c r="AT256" s="183" t="s">
        <v>142</v>
      </c>
      <c r="AU256" s="183" t="s">
        <v>92</v>
      </c>
      <c r="AY256" s="15" t="s">
        <v>139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5" t="s">
        <v>90</v>
      </c>
      <c r="BK256" s="184">
        <f>ROUND(I256*H256,2)</f>
        <v>0</v>
      </c>
      <c r="BL256" s="15" t="s">
        <v>157</v>
      </c>
      <c r="BM256" s="183" t="s">
        <v>682</v>
      </c>
    </row>
    <row r="257" spans="1:65" s="2" customFormat="1" ht="11.25">
      <c r="A257" s="33"/>
      <c r="B257" s="34"/>
      <c r="C257" s="35"/>
      <c r="D257" s="201" t="s">
        <v>218</v>
      </c>
      <c r="E257" s="35"/>
      <c r="F257" s="202" t="s">
        <v>683</v>
      </c>
      <c r="G257" s="35"/>
      <c r="H257" s="35"/>
      <c r="I257" s="198"/>
      <c r="J257" s="35"/>
      <c r="K257" s="35"/>
      <c r="L257" s="38"/>
      <c r="M257" s="199"/>
      <c r="N257" s="200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5" t="s">
        <v>218</v>
      </c>
      <c r="AU257" s="15" t="s">
        <v>92</v>
      </c>
    </row>
    <row r="258" spans="1:65" s="13" customFormat="1" ht="11.25">
      <c r="B258" s="185"/>
      <c r="C258" s="186"/>
      <c r="D258" s="187" t="s">
        <v>155</v>
      </c>
      <c r="E258" s="188" t="s">
        <v>44</v>
      </c>
      <c r="F258" s="189" t="s">
        <v>684</v>
      </c>
      <c r="G258" s="186"/>
      <c r="H258" s="190">
        <v>7.28</v>
      </c>
      <c r="I258" s="191"/>
      <c r="J258" s="186"/>
      <c r="K258" s="186"/>
      <c r="L258" s="192"/>
      <c r="M258" s="193"/>
      <c r="N258" s="194"/>
      <c r="O258" s="194"/>
      <c r="P258" s="194"/>
      <c r="Q258" s="194"/>
      <c r="R258" s="194"/>
      <c r="S258" s="194"/>
      <c r="T258" s="195"/>
      <c r="AT258" s="196" t="s">
        <v>155</v>
      </c>
      <c r="AU258" s="196" t="s">
        <v>92</v>
      </c>
      <c r="AV258" s="13" t="s">
        <v>92</v>
      </c>
      <c r="AW258" s="13" t="s">
        <v>42</v>
      </c>
      <c r="AX258" s="13" t="s">
        <v>82</v>
      </c>
      <c r="AY258" s="196" t="s">
        <v>139</v>
      </c>
    </row>
    <row r="259" spans="1:65" s="2" customFormat="1" ht="16.5" customHeight="1">
      <c r="A259" s="33"/>
      <c r="B259" s="34"/>
      <c r="C259" s="172" t="s">
        <v>685</v>
      </c>
      <c r="D259" s="172" t="s">
        <v>142</v>
      </c>
      <c r="E259" s="173" t="s">
        <v>686</v>
      </c>
      <c r="F259" s="174" t="s">
        <v>687</v>
      </c>
      <c r="G259" s="175" t="s">
        <v>268</v>
      </c>
      <c r="H259" s="176">
        <v>0.73799999999999999</v>
      </c>
      <c r="I259" s="177"/>
      <c r="J259" s="178">
        <f>ROUND(I259*H259,2)</f>
        <v>0</v>
      </c>
      <c r="K259" s="174" t="s">
        <v>216</v>
      </c>
      <c r="L259" s="38"/>
      <c r="M259" s="179" t="s">
        <v>44</v>
      </c>
      <c r="N259" s="180" t="s">
        <v>53</v>
      </c>
      <c r="O259" s="63"/>
      <c r="P259" s="181">
        <f>O259*H259</f>
        <v>0</v>
      </c>
      <c r="Q259" s="181">
        <v>1.8907700000000001</v>
      </c>
      <c r="R259" s="181">
        <f>Q259*H259</f>
        <v>1.39538826</v>
      </c>
      <c r="S259" s="181">
        <v>0</v>
      </c>
      <c r="T259" s="18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3" t="s">
        <v>157</v>
      </c>
      <c r="AT259" s="183" t="s">
        <v>142</v>
      </c>
      <c r="AU259" s="183" t="s">
        <v>92</v>
      </c>
      <c r="AY259" s="15" t="s">
        <v>139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5" t="s">
        <v>90</v>
      </c>
      <c r="BK259" s="184">
        <f>ROUND(I259*H259,2)</f>
        <v>0</v>
      </c>
      <c r="BL259" s="15" t="s">
        <v>157</v>
      </c>
      <c r="BM259" s="183" t="s">
        <v>688</v>
      </c>
    </row>
    <row r="260" spans="1:65" s="2" customFormat="1" ht="11.25">
      <c r="A260" s="33"/>
      <c r="B260" s="34"/>
      <c r="C260" s="35"/>
      <c r="D260" s="201" t="s">
        <v>218</v>
      </c>
      <c r="E260" s="35"/>
      <c r="F260" s="202" t="s">
        <v>689</v>
      </c>
      <c r="G260" s="35"/>
      <c r="H260" s="35"/>
      <c r="I260" s="198"/>
      <c r="J260" s="35"/>
      <c r="K260" s="35"/>
      <c r="L260" s="38"/>
      <c r="M260" s="199"/>
      <c r="N260" s="200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5" t="s">
        <v>218</v>
      </c>
      <c r="AU260" s="15" t="s">
        <v>92</v>
      </c>
    </row>
    <row r="261" spans="1:65" s="13" customFormat="1" ht="11.25">
      <c r="B261" s="185"/>
      <c r="C261" s="186"/>
      <c r="D261" s="187" t="s">
        <v>155</v>
      </c>
      <c r="E261" s="188" t="s">
        <v>44</v>
      </c>
      <c r="F261" s="189" t="s">
        <v>690</v>
      </c>
      <c r="G261" s="186"/>
      <c r="H261" s="190">
        <v>0.73799999999999999</v>
      </c>
      <c r="I261" s="191"/>
      <c r="J261" s="186"/>
      <c r="K261" s="186"/>
      <c r="L261" s="192"/>
      <c r="M261" s="193"/>
      <c r="N261" s="194"/>
      <c r="O261" s="194"/>
      <c r="P261" s="194"/>
      <c r="Q261" s="194"/>
      <c r="R261" s="194"/>
      <c r="S261" s="194"/>
      <c r="T261" s="195"/>
      <c r="AT261" s="196" t="s">
        <v>155</v>
      </c>
      <c r="AU261" s="196" t="s">
        <v>92</v>
      </c>
      <c r="AV261" s="13" t="s">
        <v>92</v>
      </c>
      <c r="AW261" s="13" t="s">
        <v>42</v>
      </c>
      <c r="AX261" s="13" t="s">
        <v>82</v>
      </c>
      <c r="AY261" s="196" t="s">
        <v>139</v>
      </c>
    </row>
    <row r="262" spans="1:65" s="2" customFormat="1" ht="16.5" customHeight="1">
      <c r="A262" s="33"/>
      <c r="B262" s="34"/>
      <c r="C262" s="172" t="s">
        <v>691</v>
      </c>
      <c r="D262" s="172" t="s">
        <v>142</v>
      </c>
      <c r="E262" s="173" t="s">
        <v>692</v>
      </c>
      <c r="F262" s="174" t="s">
        <v>693</v>
      </c>
      <c r="G262" s="175" t="s">
        <v>268</v>
      </c>
      <c r="H262" s="176">
        <v>5.5350000000000001</v>
      </c>
      <c r="I262" s="177"/>
      <c r="J262" s="178">
        <f>ROUND(I262*H262,2)</f>
        <v>0</v>
      </c>
      <c r="K262" s="174" t="s">
        <v>216</v>
      </c>
      <c r="L262" s="38"/>
      <c r="M262" s="179" t="s">
        <v>44</v>
      </c>
      <c r="N262" s="180" t="s">
        <v>53</v>
      </c>
      <c r="O262" s="63"/>
      <c r="P262" s="181">
        <f>O262*H262</f>
        <v>0</v>
      </c>
      <c r="Q262" s="181">
        <v>2.45329</v>
      </c>
      <c r="R262" s="181">
        <f>Q262*H262</f>
        <v>13.57896015</v>
      </c>
      <c r="S262" s="181">
        <v>0</v>
      </c>
      <c r="T262" s="18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3" t="s">
        <v>157</v>
      </c>
      <c r="AT262" s="183" t="s">
        <v>142</v>
      </c>
      <c r="AU262" s="183" t="s">
        <v>92</v>
      </c>
      <c r="AY262" s="15" t="s">
        <v>139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5" t="s">
        <v>90</v>
      </c>
      <c r="BK262" s="184">
        <f>ROUND(I262*H262,2)</f>
        <v>0</v>
      </c>
      <c r="BL262" s="15" t="s">
        <v>157</v>
      </c>
      <c r="BM262" s="183" t="s">
        <v>694</v>
      </c>
    </row>
    <row r="263" spans="1:65" s="2" customFormat="1" ht="11.25">
      <c r="A263" s="33"/>
      <c r="B263" s="34"/>
      <c r="C263" s="35"/>
      <c r="D263" s="201" t="s">
        <v>218</v>
      </c>
      <c r="E263" s="35"/>
      <c r="F263" s="202" t="s">
        <v>695</v>
      </c>
      <c r="G263" s="35"/>
      <c r="H263" s="35"/>
      <c r="I263" s="198"/>
      <c r="J263" s="35"/>
      <c r="K263" s="35"/>
      <c r="L263" s="38"/>
      <c r="M263" s="199"/>
      <c r="N263" s="200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5" t="s">
        <v>218</v>
      </c>
      <c r="AU263" s="15" t="s">
        <v>92</v>
      </c>
    </row>
    <row r="264" spans="1:65" s="13" customFormat="1" ht="11.25">
      <c r="B264" s="185"/>
      <c r="C264" s="186"/>
      <c r="D264" s="187" t="s">
        <v>155</v>
      </c>
      <c r="E264" s="188" t="s">
        <v>44</v>
      </c>
      <c r="F264" s="189" t="s">
        <v>696</v>
      </c>
      <c r="G264" s="186"/>
      <c r="H264" s="190">
        <v>5.5350000000000001</v>
      </c>
      <c r="I264" s="191"/>
      <c r="J264" s="186"/>
      <c r="K264" s="186"/>
      <c r="L264" s="192"/>
      <c r="M264" s="193"/>
      <c r="N264" s="194"/>
      <c r="O264" s="194"/>
      <c r="P264" s="194"/>
      <c r="Q264" s="194"/>
      <c r="R264" s="194"/>
      <c r="S264" s="194"/>
      <c r="T264" s="195"/>
      <c r="AT264" s="196" t="s">
        <v>155</v>
      </c>
      <c r="AU264" s="196" t="s">
        <v>92</v>
      </c>
      <c r="AV264" s="13" t="s">
        <v>92</v>
      </c>
      <c r="AW264" s="13" t="s">
        <v>42</v>
      </c>
      <c r="AX264" s="13" t="s">
        <v>82</v>
      </c>
      <c r="AY264" s="196" t="s">
        <v>139</v>
      </c>
    </row>
    <row r="265" spans="1:65" s="2" customFormat="1" ht="24.2" customHeight="1">
      <c r="A265" s="33"/>
      <c r="B265" s="34"/>
      <c r="C265" s="172" t="s">
        <v>697</v>
      </c>
      <c r="D265" s="172" t="s">
        <v>142</v>
      </c>
      <c r="E265" s="173" t="s">
        <v>698</v>
      </c>
      <c r="F265" s="174" t="s">
        <v>699</v>
      </c>
      <c r="G265" s="175" t="s">
        <v>268</v>
      </c>
      <c r="H265" s="176">
        <v>8.19</v>
      </c>
      <c r="I265" s="177"/>
      <c r="J265" s="178">
        <f>ROUND(I265*H265,2)</f>
        <v>0</v>
      </c>
      <c r="K265" s="174" t="s">
        <v>44</v>
      </c>
      <c r="L265" s="38"/>
      <c r="M265" s="179" t="s">
        <v>44</v>
      </c>
      <c r="N265" s="180" t="s">
        <v>53</v>
      </c>
      <c r="O265" s="63"/>
      <c r="P265" s="181">
        <f>O265*H265</f>
        <v>0</v>
      </c>
      <c r="Q265" s="181">
        <v>2.6033200000000001</v>
      </c>
      <c r="R265" s="181">
        <f>Q265*H265</f>
        <v>21.3211908</v>
      </c>
      <c r="S265" s="181">
        <v>0</v>
      </c>
      <c r="T265" s="18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3" t="s">
        <v>157</v>
      </c>
      <c r="AT265" s="183" t="s">
        <v>142</v>
      </c>
      <c r="AU265" s="183" t="s">
        <v>92</v>
      </c>
      <c r="AY265" s="15" t="s">
        <v>139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5" t="s">
        <v>90</v>
      </c>
      <c r="BK265" s="184">
        <f>ROUND(I265*H265,2)</f>
        <v>0</v>
      </c>
      <c r="BL265" s="15" t="s">
        <v>157</v>
      </c>
      <c r="BM265" s="183" t="s">
        <v>700</v>
      </c>
    </row>
    <row r="266" spans="1:65" s="13" customFormat="1" ht="11.25">
      <c r="B266" s="185"/>
      <c r="C266" s="186"/>
      <c r="D266" s="187" t="s">
        <v>155</v>
      </c>
      <c r="E266" s="188" t="s">
        <v>44</v>
      </c>
      <c r="F266" s="189" t="s">
        <v>701</v>
      </c>
      <c r="G266" s="186"/>
      <c r="H266" s="190">
        <v>8.19</v>
      </c>
      <c r="I266" s="191"/>
      <c r="J266" s="186"/>
      <c r="K266" s="186"/>
      <c r="L266" s="192"/>
      <c r="M266" s="193"/>
      <c r="N266" s="194"/>
      <c r="O266" s="194"/>
      <c r="P266" s="194"/>
      <c r="Q266" s="194"/>
      <c r="R266" s="194"/>
      <c r="S266" s="194"/>
      <c r="T266" s="195"/>
      <c r="AT266" s="196" t="s">
        <v>155</v>
      </c>
      <c r="AU266" s="196" t="s">
        <v>92</v>
      </c>
      <c r="AV266" s="13" t="s">
        <v>92</v>
      </c>
      <c r="AW266" s="13" t="s">
        <v>42</v>
      </c>
      <c r="AX266" s="13" t="s">
        <v>82</v>
      </c>
      <c r="AY266" s="196" t="s">
        <v>139</v>
      </c>
    </row>
    <row r="267" spans="1:65" s="2" customFormat="1" ht="16.5" customHeight="1">
      <c r="A267" s="33"/>
      <c r="B267" s="34"/>
      <c r="C267" s="172" t="s">
        <v>702</v>
      </c>
      <c r="D267" s="172" t="s">
        <v>142</v>
      </c>
      <c r="E267" s="173" t="s">
        <v>703</v>
      </c>
      <c r="F267" s="174" t="s">
        <v>704</v>
      </c>
      <c r="G267" s="175" t="s">
        <v>457</v>
      </c>
      <c r="H267" s="176">
        <v>27.8</v>
      </c>
      <c r="I267" s="177"/>
      <c r="J267" s="178">
        <f>ROUND(I267*H267,2)</f>
        <v>0</v>
      </c>
      <c r="K267" s="174" t="s">
        <v>216</v>
      </c>
      <c r="L267" s="38"/>
      <c r="M267" s="179" t="s">
        <v>44</v>
      </c>
      <c r="N267" s="180" t="s">
        <v>53</v>
      </c>
      <c r="O267" s="63"/>
      <c r="P267" s="181">
        <f>O267*H267</f>
        <v>0</v>
      </c>
      <c r="Q267" s="181">
        <v>1.0456099999999999</v>
      </c>
      <c r="R267" s="181">
        <f>Q267*H267</f>
        <v>29.067957999999997</v>
      </c>
      <c r="S267" s="181">
        <v>0</v>
      </c>
      <c r="T267" s="18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3" t="s">
        <v>157</v>
      </c>
      <c r="AT267" s="183" t="s">
        <v>142</v>
      </c>
      <c r="AU267" s="183" t="s">
        <v>92</v>
      </c>
      <c r="AY267" s="15" t="s">
        <v>139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5" t="s">
        <v>90</v>
      </c>
      <c r="BK267" s="184">
        <f>ROUND(I267*H267,2)</f>
        <v>0</v>
      </c>
      <c r="BL267" s="15" t="s">
        <v>157</v>
      </c>
      <c r="BM267" s="183" t="s">
        <v>705</v>
      </c>
    </row>
    <row r="268" spans="1:65" s="2" customFormat="1" ht="11.25">
      <c r="A268" s="33"/>
      <c r="B268" s="34"/>
      <c r="C268" s="35"/>
      <c r="D268" s="201" t="s">
        <v>218</v>
      </c>
      <c r="E268" s="35"/>
      <c r="F268" s="202" t="s">
        <v>706</v>
      </c>
      <c r="G268" s="35"/>
      <c r="H268" s="35"/>
      <c r="I268" s="198"/>
      <c r="J268" s="35"/>
      <c r="K268" s="35"/>
      <c r="L268" s="38"/>
      <c r="M268" s="199"/>
      <c r="N268" s="200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5" t="s">
        <v>218</v>
      </c>
      <c r="AU268" s="15" t="s">
        <v>92</v>
      </c>
    </row>
    <row r="269" spans="1:65" s="13" customFormat="1" ht="11.25">
      <c r="B269" s="185"/>
      <c r="C269" s="186"/>
      <c r="D269" s="187" t="s">
        <v>155</v>
      </c>
      <c r="E269" s="188" t="s">
        <v>44</v>
      </c>
      <c r="F269" s="189" t="s">
        <v>707</v>
      </c>
      <c r="G269" s="186"/>
      <c r="H269" s="190">
        <v>27.8</v>
      </c>
      <c r="I269" s="191"/>
      <c r="J269" s="186"/>
      <c r="K269" s="186"/>
      <c r="L269" s="192"/>
      <c r="M269" s="193"/>
      <c r="N269" s="194"/>
      <c r="O269" s="194"/>
      <c r="P269" s="194"/>
      <c r="Q269" s="194"/>
      <c r="R269" s="194"/>
      <c r="S269" s="194"/>
      <c r="T269" s="195"/>
      <c r="AT269" s="196" t="s">
        <v>155</v>
      </c>
      <c r="AU269" s="196" t="s">
        <v>92</v>
      </c>
      <c r="AV269" s="13" t="s">
        <v>92</v>
      </c>
      <c r="AW269" s="13" t="s">
        <v>42</v>
      </c>
      <c r="AX269" s="13" t="s">
        <v>82</v>
      </c>
      <c r="AY269" s="196" t="s">
        <v>139</v>
      </c>
    </row>
    <row r="270" spans="1:65" s="2" customFormat="1" ht="16.5" customHeight="1">
      <c r="A270" s="33"/>
      <c r="B270" s="34"/>
      <c r="C270" s="210" t="s">
        <v>708</v>
      </c>
      <c r="D270" s="210" t="s">
        <v>282</v>
      </c>
      <c r="E270" s="211" t="s">
        <v>709</v>
      </c>
      <c r="F270" s="212" t="s">
        <v>710</v>
      </c>
      <c r="G270" s="213" t="s">
        <v>457</v>
      </c>
      <c r="H270" s="214">
        <v>36</v>
      </c>
      <c r="I270" s="215"/>
      <c r="J270" s="216">
        <f>ROUND(I270*H270,2)</f>
        <v>0</v>
      </c>
      <c r="K270" s="212" t="s">
        <v>216</v>
      </c>
      <c r="L270" s="217"/>
      <c r="M270" s="218" t="s">
        <v>44</v>
      </c>
      <c r="N270" s="219" t="s">
        <v>53</v>
      </c>
      <c r="O270" s="63"/>
      <c r="P270" s="181">
        <f>O270*H270</f>
        <v>0</v>
      </c>
      <c r="Q270" s="181">
        <v>8.6999999999999994E-3</v>
      </c>
      <c r="R270" s="181">
        <f>Q270*H270</f>
        <v>0.31319999999999998</v>
      </c>
      <c r="S270" s="181">
        <v>0</v>
      </c>
      <c r="T270" s="18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3" t="s">
        <v>178</v>
      </c>
      <c r="AT270" s="183" t="s">
        <v>282</v>
      </c>
      <c r="AU270" s="183" t="s">
        <v>92</v>
      </c>
      <c r="AY270" s="15" t="s">
        <v>139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5" t="s">
        <v>90</v>
      </c>
      <c r="BK270" s="184">
        <f>ROUND(I270*H270,2)</f>
        <v>0</v>
      </c>
      <c r="BL270" s="15" t="s">
        <v>157</v>
      </c>
      <c r="BM270" s="183" t="s">
        <v>711</v>
      </c>
    </row>
    <row r="271" spans="1:65" s="2" customFormat="1" ht="11.25">
      <c r="A271" s="33"/>
      <c r="B271" s="34"/>
      <c r="C271" s="35"/>
      <c r="D271" s="201" t="s">
        <v>218</v>
      </c>
      <c r="E271" s="35"/>
      <c r="F271" s="202" t="s">
        <v>712</v>
      </c>
      <c r="G271" s="35"/>
      <c r="H271" s="35"/>
      <c r="I271" s="198"/>
      <c r="J271" s="35"/>
      <c r="K271" s="35"/>
      <c r="L271" s="38"/>
      <c r="M271" s="199"/>
      <c r="N271" s="200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5" t="s">
        <v>218</v>
      </c>
      <c r="AU271" s="15" t="s">
        <v>92</v>
      </c>
    </row>
    <row r="272" spans="1:65" s="13" customFormat="1" ht="11.25">
      <c r="B272" s="185"/>
      <c r="C272" s="186"/>
      <c r="D272" s="187" t="s">
        <v>155</v>
      </c>
      <c r="E272" s="188" t="s">
        <v>44</v>
      </c>
      <c r="F272" s="189" t="s">
        <v>713</v>
      </c>
      <c r="G272" s="186"/>
      <c r="H272" s="190">
        <v>36</v>
      </c>
      <c r="I272" s="191"/>
      <c r="J272" s="186"/>
      <c r="K272" s="186"/>
      <c r="L272" s="192"/>
      <c r="M272" s="193"/>
      <c r="N272" s="194"/>
      <c r="O272" s="194"/>
      <c r="P272" s="194"/>
      <c r="Q272" s="194"/>
      <c r="R272" s="194"/>
      <c r="S272" s="194"/>
      <c r="T272" s="195"/>
      <c r="AT272" s="196" t="s">
        <v>155</v>
      </c>
      <c r="AU272" s="196" t="s">
        <v>92</v>
      </c>
      <c r="AV272" s="13" t="s">
        <v>92</v>
      </c>
      <c r="AW272" s="13" t="s">
        <v>42</v>
      </c>
      <c r="AX272" s="13" t="s">
        <v>82</v>
      </c>
      <c r="AY272" s="196" t="s">
        <v>139</v>
      </c>
    </row>
    <row r="273" spans="1:65" s="12" customFormat="1" ht="22.9" customHeight="1">
      <c r="B273" s="156"/>
      <c r="C273" s="157"/>
      <c r="D273" s="158" t="s">
        <v>81</v>
      </c>
      <c r="E273" s="170" t="s">
        <v>466</v>
      </c>
      <c r="F273" s="170" t="s">
        <v>467</v>
      </c>
      <c r="G273" s="157"/>
      <c r="H273" s="157"/>
      <c r="I273" s="160"/>
      <c r="J273" s="171">
        <f>BK273</f>
        <v>0</v>
      </c>
      <c r="K273" s="157"/>
      <c r="L273" s="162"/>
      <c r="M273" s="163"/>
      <c r="N273" s="164"/>
      <c r="O273" s="164"/>
      <c r="P273" s="165">
        <f>SUM(P274:P276)</f>
        <v>0</v>
      </c>
      <c r="Q273" s="164"/>
      <c r="R273" s="165">
        <f>SUM(R274:R276)</f>
        <v>0</v>
      </c>
      <c r="S273" s="164"/>
      <c r="T273" s="166">
        <f>SUM(T274:T276)</f>
        <v>0</v>
      </c>
      <c r="AR273" s="167" t="s">
        <v>90</v>
      </c>
      <c r="AT273" s="168" t="s">
        <v>81</v>
      </c>
      <c r="AU273" s="168" t="s">
        <v>90</v>
      </c>
      <c r="AY273" s="167" t="s">
        <v>139</v>
      </c>
      <c r="BK273" s="169">
        <f>SUM(BK274:BK276)</f>
        <v>0</v>
      </c>
    </row>
    <row r="274" spans="1:65" s="2" customFormat="1" ht="24.2" customHeight="1">
      <c r="A274" s="33"/>
      <c r="B274" s="34"/>
      <c r="C274" s="172" t="s">
        <v>714</v>
      </c>
      <c r="D274" s="172" t="s">
        <v>142</v>
      </c>
      <c r="E274" s="173" t="s">
        <v>469</v>
      </c>
      <c r="F274" s="174" t="s">
        <v>470</v>
      </c>
      <c r="G274" s="175" t="s">
        <v>285</v>
      </c>
      <c r="H274" s="176">
        <v>6172.78</v>
      </c>
      <c r="I274" s="177"/>
      <c r="J274" s="178">
        <f>ROUND(I274*H274,2)</f>
        <v>0</v>
      </c>
      <c r="K274" s="174" t="s">
        <v>216</v>
      </c>
      <c r="L274" s="38"/>
      <c r="M274" s="179" t="s">
        <v>44</v>
      </c>
      <c r="N274" s="180" t="s">
        <v>53</v>
      </c>
      <c r="O274" s="63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3" t="s">
        <v>157</v>
      </c>
      <c r="AT274" s="183" t="s">
        <v>142</v>
      </c>
      <c r="AU274" s="183" t="s">
        <v>92</v>
      </c>
      <c r="AY274" s="15" t="s">
        <v>139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5" t="s">
        <v>90</v>
      </c>
      <c r="BK274" s="184">
        <f>ROUND(I274*H274,2)</f>
        <v>0</v>
      </c>
      <c r="BL274" s="15" t="s">
        <v>157</v>
      </c>
      <c r="BM274" s="183" t="s">
        <v>471</v>
      </c>
    </row>
    <row r="275" spans="1:65" s="2" customFormat="1" ht="11.25">
      <c r="A275" s="33"/>
      <c r="B275" s="34"/>
      <c r="C275" s="35"/>
      <c r="D275" s="201" t="s">
        <v>218</v>
      </c>
      <c r="E275" s="35"/>
      <c r="F275" s="202" t="s">
        <v>472</v>
      </c>
      <c r="G275" s="35"/>
      <c r="H275" s="35"/>
      <c r="I275" s="198"/>
      <c r="J275" s="35"/>
      <c r="K275" s="35"/>
      <c r="L275" s="38"/>
      <c r="M275" s="199"/>
      <c r="N275" s="200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5" t="s">
        <v>218</v>
      </c>
      <c r="AU275" s="15" t="s">
        <v>92</v>
      </c>
    </row>
    <row r="276" spans="1:65" s="2" customFormat="1" ht="19.5">
      <c r="A276" s="33"/>
      <c r="B276" s="34"/>
      <c r="C276" s="35"/>
      <c r="D276" s="187" t="s">
        <v>187</v>
      </c>
      <c r="E276" s="35"/>
      <c r="F276" s="197" t="s">
        <v>473</v>
      </c>
      <c r="G276" s="35"/>
      <c r="H276" s="35"/>
      <c r="I276" s="198"/>
      <c r="J276" s="35"/>
      <c r="K276" s="35"/>
      <c r="L276" s="38"/>
      <c r="M276" s="220"/>
      <c r="N276" s="221"/>
      <c r="O276" s="205"/>
      <c r="P276" s="205"/>
      <c r="Q276" s="205"/>
      <c r="R276" s="205"/>
      <c r="S276" s="205"/>
      <c r="T276" s="22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5" t="s">
        <v>187</v>
      </c>
      <c r="AU276" s="15" t="s">
        <v>92</v>
      </c>
    </row>
    <row r="277" spans="1:65" s="2" customFormat="1" ht="6.95" customHeight="1">
      <c r="A277" s="33"/>
      <c r="B277" s="46"/>
      <c r="C277" s="47"/>
      <c r="D277" s="47"/>
      <c r="E277" s="47"/>
      <c r="F277" s="47"/>
      <c r="G277" s="47"/>
      <c r="H277" s="47"/>
      <c r="I277" s="47"/>
      <c r="J277" s="47"/>
      <c r="K277" s="47"/>
      <c r="L277" s="38"/>
      <c r="M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</row>
  </sheetData>
  <sheetProtection algorithmName="SHA-512" hashValue="gq246ZpMFRxwI04o/+GNfggXulxWe83r/RhDr+1xLrRfK1lmdn6CMijBWm5t3hoGzGGXZ56lumfQVus7kd1pSg==" saltValue="N/q0Vh0IXf+b/IIELVpLs0osnzI2PhLP24FE7ldReWiVpM5pmMwcbsQadGVDOCf04KjJui4ujK5KMOYjJntQmA==" spinCount="100000" sheet="1" objects="1" scenarios="1" formatColumns="0" formatRows="0" autoFilter="0"/>
  <autoFilter ref="C85:K276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1" r:id="rId4"/>
    <hyperlink ref="F104" r:id="rId5"/>
    <hyperlink ref="F107" r:id="rId6"/>
    <hyperlink ref="F110" r:id="rId7"/>
    <hyperlink ref="F115" r:id="rId8"/>
    <hyperlink ref="F120" r:id="rId9"/>
    <hyperlink ref="F123" r:id="rId10"/>
    <hyperlink ref="F127" r:id="rId11"/>
    <hyperlink ref="F129" r:id="rId12"/>
    <hyperlink ref="F133" r:id="rId13"/>
    <hyperlink ref="F139" r:id="rId14"/>
    <hyperlink ref="F142" r:id="rId15"/>
    <hyperlink ref="F145" r:id="rId16"/>
    <hyperlink ref="F149" r:id="rId17"/>
    <hyperlink ref="F153" r:id="rId18"/>
    <hyperlink ref="F155" r:id="rId19"/>
    <hyperlink ref="F160" r:id="rId20"/>
    <hyperlink ref="F163" r:id="rId21"/>
    <hyperlink ref="F165" r:id="rId22"/>
    <hyperlink ref="F167" r:id="rId23"/>
    <hyperlink ref="F170" r:id="rId24"/>
    <hyperlink ref="F172" r:id="rId25"/>
    <hyperlink ref="F174" r:id="rId26"/>
    <hyperlink ref="F176" r:id="rId27"/>
    <hyperlink ref="F178" r:id="rId28"/>
    <hyperlink ref="F180" r:id="rId29"/>
    <hyperlink ref="F182" r:id="rId30"/>
    <hyperlink ref="F184" r:id="rId31"/>
    <hyperlink ref="F187" r:id="rId32"/>
    <hyperlink ref="F190" r:id="rId33"/>
    <hyperlink ref="F193" r:id="rId34"/>
    <hyperlink ref="F196" r:id="rId35"/>
    <hyperlink ref="F199" r:id="rId36"/>
    <hyperlink ref="F202" r:id="rId37"/>
    <hyperlink ref="F205" r:id="rId38"/>
    <hyperlink ref="F211" r:id="rId39"/>
    <hyperlink ref="F214" r:id="rId40"/>
    <hyperlink ref="F217" r:id="rId41"/>
    <hyperlink ref="F222" r:id="rId42"/>
    <hyperlink ref="F225" r:id="rId43"/>
    <hyperlink ref="F230" r:id="rId44"/>
    <hyperlink ref="F233" r:id="rId45"/>
    <hyperlink ref="F236" r:id="rId46"/>
    <hyperlink ref="F240" r:id="rId47"/>
    <hyperlink ref="F242" r:id="rId48"/>
    <hyperlink ref="F245" r:id="rId49"/>
    <hyperlink ref="F249" r:id="rId50"/>
    <hyperlink ref="F253" r:id="rId51"/>
    <hyperlink ref="F257" r:id="rId52"/>
    <hyperlink ref="F260" r:id="rId53"/>
    <hyperlink ref="F263" r:id="rId54"/>
    <hyperlink ref="F268" r:id="rId55"/>
    <hyperlink ref="F271" r:id="rId56"/>
    <hyperlink ref="F275" r:id="rId57"/>
  </hyperlinks>
  <pageMargins left="0.39374999999999999" right="0.39374999999999999" top="0.39374999999999999" bottom="0.39374999999999999" header="0" footer="0"/>
  <pageSetup paperSize="9" scale="84" fitToHeight="100" orientation="landscape" blackAndWhite="1" r:id="rId58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5" t="s">
        <v>104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8"/>
      <c r="AT3" s="15" t="s">
        <v>92</v>
      </c>
    </row>
    <row r="4" spans="1:46" s="1" customFormat="1" ht="24.95" hidden="1" customHeight="1">
      <c r="B4" s="18"/>
      <c r="D4" s="102" t="s">
        <v>109</v>
      </c>
      <c r="L4" s="18"/>
      <c r="M4" s="103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4" t="s">
        <v>16</v>
      </c>
      <c r="L6" s="18"/>
    </row>
    <row r="7" spans="1:46" s="1" customFormat="1" ht="16.5" hidden="1" customHeight="1">
      <c r="B7" s="18"/>
      <c r="E7" s="266" t="str">
        <f>'Rekapitulace stavby'!K6</f>
        <v>PD Polní cesty RCV17, RCV18 a RCV21, Cehnice - 2021/02</v>
      </c>
      <c r="F7" s="267"/>
      <c r="G7" s="267"/>
      <c r="H7" s="267"/>
      <c r="L7" s="18"/>
    </row>
    <row r="8" spans="1:46" s="2" customFormat="1" ht="12" hidden="1" customHeight="1">
      <c r="A8" s="33"/>
      <c r="B8" s="38"/>
      <c r="C8" s="33"/>
      <c r="D8" s="104" t="s">
        <v>110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68" t="s">
        <v>715</v>
      </c>
      <c r="F9" s="269"/>
      <c r="G9" s="269"/>
      <c r="H9" s="269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4" t="s">
        <v>18</v>
      </c>
      <c r="E11" s="33"/>
      <c r="F11" s="106" t="s">
        <v>101</v>
      </c>
      <c r="G11" s="33"/>
      <c r="H11" s="33"/>
      <c r="I11" s="104" t="s">
        <v>20</v>
      </c>
      <c r="J11" s="106" t="s">
        <v>255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4" t="s">
        <v>22</v>
      </c>
      <c r="E12" s="33"/>
      <c r="F12" s="106" t="s">
        <v>23</v>
      </c>
      <c r="G12" s="33"/>
      <c r="H12" s="33"/>
      <c r="I12" s="104" t="s">
        <v>24</v>
      </c>
      <c r="J12" s="107" t="str">
        <f>'Rekapitulace stavby'!AN8</f>
        <v>14. 1. 2021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21.75" hidden="1" customHeight="1">
      <c r="A13" s="33"/>
      <c r="B13" s="38"/>
      <c r="C13" s="33"/>
      <c r="D13" s="208" t="s">
        <v>26</v>
      </c>
      <c r="E13" s="33"/>
      <c r="F13" s="209" t="s">
        <v>27</v>
      </c>
      <c r="G13" s="33"/>
      <c r="H13" s="33"/>
      <c r="I13" s="208" t="s">
        <v>28</v>
      </c>
      <c r="J13" s="209" t="s">
        <v>29</v>
      </c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4" t="s">
        <v>30</v>
      </c>
      <c r="E14" s="33"/>
      <c r="F14" s="33"/>
      <c r="G14" s="33"/>
      <c r="H14" s="33"/>
      <c r="I14" s="104" t="s">
        <v>31</v>
      </c>
      <c r="J14" s="106" t="s">
        <v>32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6" t="s">
        <v>33</v>
      </c>
      <c r="F15" s="33"/>
      <c r="G15" s="33"/>
      <c r="H15" s="33"/>
      <c r="I15" s="104" t="s">
        <v>34</v>
      </c>
      <c r="J15" s="106" t="s">
        <v>35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4" t="s">
        <v>36</v>
      </c>
      <c r="E17" s="33"/>
      <c r="F17" s="33"/>
      <c r="G17" s="33"/>
      <c r="H17" s="33"/>
      <c r="I17" s="104" t="s">
        <v>31</v>
      </c>
      <c r="J17" s="28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70" t="str">
        <f>'Rekapitulace stavby'!E14</f>
        <v>Vyplň údaj</v>
      </c>
      <c r="F18" s="271"/>
      <c r="G18" s="271"/>
      <c r="H18" s="271"/>
      <c r="I18" s="104" t="s">
        <v>34</v>
      </c>
      <c r="J18" s="28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4" t="s">
        <v>38</v>
      </c>
      <c r="E20" s="33"/>
      <c r="F20" s="33"/>
      <c r="G20" s="33"/>
      <c r="H20" s="33"/>
      <c r="I20" s="104" t="s">
        <v>31</v>
      </c>
      <c r="J20" s="106" t="s">
        <v>39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6" t="s">
        <v>40</v>
      </c>
      <c r="F21" s="33"/>
      <c r="G21" s="33"/>
      <c r="H21" s="33"/>
      <c r="I21" s="104" t="s">
        <v>34</v>
      </c>
      <c r="J21" s="106" t="s">
        <v>41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4" t="s">
        <v>43</v>
      </c>
      <c r="E23" s="33"/>
      <c r="F23" s="33"/>
      <c r="G23" s="33"/>
      <c r="H23" s="33"/>
      <c r="I23" s="104" t="s">
        <v>31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34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4" t="s">
        <v>46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8"/>
      <c r="B27" s="109"/>
      <c r="C27" s="108"/>
      <c r="D27" s="108"/>
      <c r="E27" s="272" t="s">
        <v>44</v>
      </c>
      <c r="F27" s="272"/>
      <c r="G27" s="272"/>
      <c r="H27" s="272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2" t="s">
        <v>48</v>
      </c>
      <c r="E30" s="33"/>
      <c r="F30" s="33"/>
      <c r="G30" s="33"/>
      <c r="H30" s="33"/>
      <c r="I30" s="33"/>
      <c r="J30" s="113">
        <f>ROUND(J90,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4" t="s">
        <v>50</v>
      </c>
      <c r="G32" s="33"/>
      <c r="H32" s="33"/>
      <c r="I32" s="114" t="s">
        <v>49</v>
      </c>
      <c r="J32" s="114" t="s">
        <v>51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5" t="s">
        <v>52</v>
      </c>
      <c r="E33" s="104" t="s">
        <v>53</v>
      </c>
      <c r="F33" s="116">
        <f>ROUND((SUM(BE90:BE443)),  2)</f>
        <v>0</v>
      </c>
      <c r="G33" s="33"/>
      <c r="H33" s="33"/>
      <c r="I33" s="117">
        <v>0.21</v>
      </c>
      <c r="J33" s="116">
        <f>ROUND(((SUM(BE90:BE443))*I33),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4" t="s">
        <v>54</v>
      </c>
      <c r="F34" s="116">
        <f>ROUND((SUM(BF90:BF443)),  2)</f>
        <v>0</v>
      </c>
      <c r="G34" s="33"/>
      <c r="H34" s="33"/>
      <c r="I34" s="117">
        <v>0.15</v>
      </c>
      <c r="J34" s="116">
        <f>ROUND(((SUM(BF90:BF443))*I34),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55</v>
      </c>
      <c r="F35" s="116">
        <f>ROUND((SUM(BG90:BG443)),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56</v>
      </c>
      <c r="F36" s="116">
        <f>ROUND((SUM(BH90:BH443)),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57</v>
      </c>
      <c r="F37" s="116">
        <f>ROUND((SUM(BI90:BI443)),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8"/>
      <c r="D39" s="119" t="s">
        <v>58</v>
      </c>
      <c r="E39" s="120"/>
      <c r="F39" s="120"/>
      <c r="G39" s="121" t="s">
        <v>59</v>
      </c>
      <c r="H39" s="122" t="s">
        <v>60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hidden="1" customHeight="1">
      <c r="A45" s="33"/>
      <c r="B45" s="34"/>
      <c r="C45" s="21" t="s">
        <v>112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73" t="str">
        <f>E7</f>
        <v>PD Polní cesty RCV17, RCV18 a RCV21, Cehnice - 2021/02</v>
      </c>
      <c r="F48" s="274"/>
      <c r="G48" s="274"/>
      <c r="H48" s="27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110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26" t="str">
        <f>E9</f>
        <v>SO105 - POLNÍ CESTA RCV21</v>
      </c>
      <c r="F50" s="275"/>
      <c r="G50" s="275"/>
      <c r="H50" s="275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7" t="s">
        <v>22</v>
      </c>
      <c r="D52" s="35"/>
      <c r="E52" s="35"/>
      <c r="F52" s="25" t="str">
        <f>F12</f>
        <v>Cehnice</v>
      </c>
      <c r="G52" s="35"/>
      <c r="H52" s="35"/>
      <c r="I52" s="27" t="s">
        <v>24</v>
      </c>
      <c r="J52" s="58" t="str">
        <f>IF(J12="","",J12)</f>
        <v>14. 1. 2021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hidden="1" customHeight="1">
      <c r="A54" s="33"/>
      <c r="B54" s="34"/>
      <c r="C54" s="27" t="s">
        <v>30</v>
      </c>
      <c r="D54" s="35"/>
      <c r="E54" s="35"/>
      <c r="F54" s="25" t="str">
        <f>E15</f>
        <v>Česká republika - Státní pozemkový úřad</v>
      </c>
      <c r="G54" s="35"/>
      <c r="H54" s="35"/>
      <c r="I54" s="27" t="s">
        <v>38</v>
      </c>
      <c r="J54" s="31" t="str">
        <f>E21</f>
        <v>ATELIÉR DoPI,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hidden="1" customHeight="1">
      <c r="A55" s="33"/>
      <c r="B55" s="34"/>
      <c r="C55" s="27" t="s">
        <v>36</v>
      </c>
      <c r="D55" s="35"/>
      <c r="E55" s="35"/>
      <c r="F55" s="25" t="str">
        <f>IF(E18="","",E18)</f>
        <v>Vyplň údaj</v>
      </c>
      <c r="G55" s="35"/>
      <c r="H55" s="35"/>
      <c r="I55" s="27" t="s">
        <v>43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29" t="s">
        <v>113</v>
      </c>
      <c r="D57" s="130"/>
      <c r="E57" s="130"/>
      <c r="F57" s="130"/>
      <c r="G57" s="130"/>
      <c r="H57" s="130"/>
      <c r="I57" s="130"/>
      <c r="J57" s="131" t="s">
        <v>114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hidden="1" customHeight="1">
      <c r="A59" s="33"/>
      <c r="B59" s="34"/>
      <c r="C59" s="132" t="s">
        <v>80</v>
      </c>
      <c r="D59" s="35"/>
      <c r="E59" s="35"/>
      <c r="F59" s="35"/>
      <c r="G59" s="35"/>
      <c r="H59" s="35"/>
      <c r="I59" s="35"/>
      <c r="J59" s="76">
        <f>J90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5" t="s">
        <v>115</v>
      </c>
    </row>
    <row r="60" spans="1:47" s="9" customFormat="1" ht="24.95" hidden="1" customHeight="1">
      <c r="B60" s="133"/>
      <c r="C60" s="134"/>
      <c r="D60" s="135" t="s">
        <v>256</v>
      </c>
      <c r="E60" s="136"/>
      <c r="F60" s="136"/>
      <c r="G60" s="136"/>
      <c r="H60" s="136"/>
      <c r="I60" s="136"/>
      <c r="J60" s="137">
        <f>J91</f>
        <v>0</v>
      </c>
      <c r="K60" s="134"/>
      <c r="L60" s="138"/>
    </row>
    <row r="61" spans="1:47" s="10" customFormat="1" ht="19.899999999999999" hidden="1" customHeight="1">
      <c r="B61" s="139"/>
      <c r="C61" s="140"/>
      <c r="D61" s="141" t="s">
        <v>257</v>
      </c>
      <c r="E61" s="142"/>
      <c r="F61" s="142"/>
      <c r="G61" s="142"/>
      <c r="H61" s="142"/>
      <c r="I61" s="142"/>
      <c r="J61" s="143">
        <f>J92</f>
        <v>0</v>
      </c>
      <c r="K61" s="140"/>
      <c r="L61" s="144"/>
    </row>
    <row r="62" spans="1:47" s="10" customFormat="1" ht="14.85" hidden="1" customHeight="1">
      <c r="B62" s="139"/>
      <c r="C62" s="140"/>
      <c r="D62" s="141" t="s">
        <v>258</v>
      </c>
      <c r="E62" s="142"/>
      <c r="F62" s="142"/>
      <c r="G62" s="142"/>
      <c r="H62" s="142"/>
      <c r="I62" s="142"/>
      <c r="J62" s="143">
        <f>J172</f>
        <v>0</v>
      </c>
      <c r="K62" s="140"/>
      <c r="L62" s="144"/>
    </row>
    <row r="63" spans="1:47" s="10" customFormat="1" ht="14.85" hidden="1" customHeight="1">
      <c r="B63" s="139"/>
      <c r="C63" s="140"/>
      <c r="D63" s="141" t="s">
        <v>259</v>
      </c>
      <c r="E63" s="142"/>
      <c r="F63" s="142"/>
      <c r="G63" s="142"/>
      <c r="H63" s="142"/>
      <c r="I63" s="142"/>
      <c r="J63" s="143">
        <f>J247</f>
        <v>0</v>
      </c>
      <c r="K63" s="140"/>
      <c r="L63" s="144"/>
    </row>
    <row r="64" spans="1:47" s="10" customFormat="1" ht="19.899999999999999" hidden="1" customHeight="1">
      <c r="B64" s="139"/>
      <c r="C64" s="140"/>
      <c r="D64" s="141" t="s">
        <v>716</v>
      </c>
      <c r="E64" s="142"/>
      <c r="F64" s="142"/>
      <c r="G64" s="142"/>
      <c r="H64" s="142"/>
      <c r="I64" s="142"/>
      <c r="J64" s="143">
        <f>J269</f>
        <v>0</v>
      </c>
      <c r="K64" s="140"/>
      <c r="L64" s="144"/>
    </row>
    <row r="65" spans="1:31" s="10" customFormat="1" ht="19.899999999999999" hidden="1" customHeight="1">
      <c r="B65" s="139"/>
      <c r="C65" s="140"/>
      <c r="D65" s="141" t="s">
        <v>260</v>
      </c>
      <c r="E65" s="142"/>
      <c r="F65" s="142"/>
      <c r="G65" s="142"/>
      <c r="H65" s="142"/>
      <c r="I65" s="142"/>
      <c r="J65" s="143">
        <f>J277</f>
        <v>0</v>
      </c>
      <c r="K65" s="140"/>
      <c r="L65" s="144"/>
    </row>
    <row r="66" spans="1:31" s="10" customFormat="1" ht="14.85" hidden="1" customHeight="1">
      <c r="B66" s="139"/>
      <c r="C66" s="140"/>
      <c r="D66" s="141" t="s">
        <v>717</v>
      </c>
      <c r="E66" s="142"/>
      <c r="F66" s="142"/>
      <c r="G66" s="142"/>
      <c r="H66" s="142"/>
      <c r="I66" s="142"/>
      <c r="J66" s="143">
        <f>J331</f>
        <v>0</v>
      </c>
      <c r="K66" s="140"/>
      <c r="L66" s="144"/>
    </row>
    <row r="67" spans="1:31" s="10" customFormat="1" ht="19.899999999999999" hidden="1" customHeight="1">
      <c r="B67" s="139"/>
      <c r="C67" s="140"/>
      <c r="D67" s="141" t="s">
        <v>261</v>
      </c>
      <c r="E67" s="142"/>
      <c r="F67" s="142"/>
      <c r="G67" s="142"/>
      <c r="H67" s="142"/>
      <c r="I67" s="142"/>
      <c r="J67" s="143">
        <f>J412</f>
        <v>0</v>
      </c>
      <c r="K67" s="140"/>
      <c r="L67" s="144"/>
    </row>
    <row r="68" spans="1:31" s="10" customFormat="1" ht="14.85" hidden="1" customHeight="1">
      <c r="B68" s="139"/>
      <c r="C68" s="140"/>
      <c r="D68" s="141" t="s">
        <v>718</v>
      </c>
      <c r="E68" s="142"/>
      <c r="F68" s="142"/>
      <c r="G68" s="142"/>
      <c r="H68" s="142"/>
      <c r="I68" s="142"/>
      <c r="J68" s="143">
        <f>J416</f>
        <v>0</v>
      </c>
      <c r="K68" s="140"/>
      <c r="L68" s="144"/>
    </row>
    <row r="69" spans="1:31" s="10" customFormat="1" ht="19.899999999999999" hidden="1" customHeight="1">
      <c r="B69" s="139"/>
      <c r="C69" s="140"/>
      <c r="D69" s="141" t="s">
        <v>719</v>
      </c>
      <c r="E69" s="142"/>
      <c r="F69" s="142"/>
      <c r="G69" s="142"/>
      <c r="H69" s="142"/>
      <c r="I69" s="142"/>
      <c r="J69" s="143">
        <f>J430</f>
        <v>0</v>
      </c>
      <c r="K69" s="140"/>
      <c r="L69" s="144"/>
    </row>
    <row r="70" spans="1:31" s="10" customFormat="1" ht="19.899999999999999" hidden="1" customHeight="1">
      <c r="B70" s="139"/>
      <c r="C70" s="140"/>
      <c r="D70" s="141" t="s">
        <v>262</v>
      </c>
      <c r="E70" s="142"/>
      <c r="F70" s="142"/>
      <c r="G70" s="142"/>
      <c r="H70" s="142"/>
      <c r="I70" s="142"/>
      <c r="J70" s="143">
        <f>J440</f>
        <v>0</v>
      </c>
      <c r="K70" s="140"/>
      <c r="L70" s="144"/>
    </row>
    <row r="71" spans="1:31" s="2" customFormat="1" ht="21.75" hidden="1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hidden="1" customHeight="1">
      <c r="A72" s="33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ht="11.25" hidden="1"/>
    <row r="74" spans="1:31" ht="11.25" hidden="1"/>
    <row r="75" spans="1:31" ht="11.25" hidden="1"/>
    <row r="76" spans="1:31" s="2" customFormat="1" ht="6.95" customHeight="1">
      <c r="A76" s="33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5" customHeight="1">
      <c r="A77" s="33"/>
      <c r="B77" s="34"/>
      <c r="C77" s="21" t="s">
        <v>123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7" t="s">
        <v>16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273" t="str">
        <f>E7</f>
        <v>PD Polní cesty RCV17, RCV18 a RCV21, Cehnice - 2021/02</v>
      </c>
      <c r="F80" s="274"/>
      <c r="G80" s="274"/>
      <c r="H80" s="274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7" t="s">
        <v>110</v>
      </c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5"/>
      <c r="D82" s="35"/>
      <c r="E82" s="226" t="str">
        <f>E9</f>
        <v>SO105 - POLNÍ CESTA RCV21</v>
      </c>
      <c r="F82" s="275"/>
      <c r="G82" s="275"/>
      <c r="H82" s="27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27" t="s">
        <v>22</v>
      </c>
      <c r="D84" s="35"/>
      <c r="E84" s="35"/>
      <c r="F84" s="25" t="str">
        <f>F12</f>
        <v>Cehnice</v>
      </c>
      <c r="G84" s="35"/>
      <c r="H84" s="35"/>
      <c r="I84" s="27" t="s">
        <v>24</v>
      </c>
      <c r="J84" s="58" t="str">
        <f>IF(J12="","",J12)</f>
        <v>14. 1. 2021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2" customHeight="1">
      <c r="A86" s="33"/>
      <c r="B86" s="34"/>
      <c r="C86" s="27" t="s">
        <v>30</v>
      </c>
      <c r="D86" s="35"/>
      <c r="E86" s="35"/>
      <c r="F86" s="25" t="str">
        <f>E15</f>
        <v>Česká republika - Státní pozemkový úřad</v>
      </c>
      <c r="G86" s="35"/>
      <c r="H86" s="35"/>
      <c r="I86" s="27" t="s">
        <v>38</v>
      </c>
      <c r="J86" s="31" t="str">
        <f>E21</f>
        <v>ATELIÉR DoPI, s.r.o.</v>
      </c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2" customHeight="1">
      <c r="A87" s="33"/>
      <c r="B87" s="34"/>
      <c r="C87" s="27" t="s">
        <v>36</v>
      </c>
      <c r="D87" s="35"/>
      <c r="E87" s="35"/>
      <c r="F87" s="25" t="str">
        <f>IF(E18="","",E18)</f>
        <v>Vyplň údaj</v>
      </c>
      <c r="G87" s="35"/>
      <c r="H87" s="35"/>
      <c r="I87" s="27" t="s">
        <v>43</v>
      </c>
      <c r="J87" s="31" t="str">
        <f>E24</f>
        <v xml:space="preserve"> </v>
      </c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>
      <c r="A89" s="145"/>
      <c r="B89" s="146"/>
      <c r="C89" s="147" t="s">
        <v>124</v>
      </c>
      <c r="D89" s="148" t="s">
        <v>67</v>
      </c>
      <c r="E89" s="148" t="s">
        <v>63</v>
      </c>
      <c r="F89" s="148" t="s">
        <v>64</v>
      </c>
      <c r="G89" s="148" t="s">
        <v>125</v>
      </c>
      <c r="H89" s="148" t="s">
        <v>126</v>
      </c>
      <c r="I89" s="148" t="s">
        <v>127</v>
      </c>
      <c r="J89" s="148" t="s">
        <v>114</v>
      </c>
      <c r="K89" s="149" t="s">
        <v>128</v>
      </c>
      <c r="L89" s="150"/>
      <c r="M89" s="67" t="s">
        <v>44</v>
      </c>
      <c r="N89" s="68" t="s">
        <v>52</v>
      </c>
      <c r="O89" s="68" t="s">
        <v>129</v>
      </c>
      <c r="P89" s="68" t="s">
        <v>130</v>
      </c>
      <c r="Q89" s="68" t="s">
        <v>131</v>
      </c>
      <c r="R89" s="68" t="s">
        <v>132</v>
      </c>
      <c r="S89" s="68" t="s">
        <v>133</v>
      </c>
      <c r="T89" s="69" t="s">
        <v>134</v>
      </c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</row>
    <row r="90" spans="1:65" s="2" customFormat="1" ht="22.9" customHeight="1">
      <c r="A90" s="33"/>
      <c r="B90" s="34"/>
      <c r="C90" s="74" t="s">
        <v>135</v>
      </c>
      <c r="D90" s="35"/>
      <c r="E90" s="35"/>
      <c r="F90" s="35"/>
      <c r="G90" s="35"/>
      <c r="H90" s="35"/>
      <c r="I90" s="35"/>
      <c r="J90" s="151">
        <f>BK90</f>
        <v>0</v>
      </c>
      <c r="K90" s="35"/>
      <c r="L90" s="38"/>
      <c r="M90" s="70"/>
      <c r="N90" s="152"/>
      <c r="O90" s="71"/>
      <c r="P90" s="153">
        <f>P91</f>
        <v>0</v>
      </c>
      <c r="Q90" s="71"/>
      <c r="R90" s="153">
        <f>R91</f>
        <v>7728.8470214299987</v>
      </c>
      <c r="S90" s="71"/>
      <c r="T90" s="154">
        <f>T91</f>
        <v>2665.6956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5" t="s">
        <v>81</v>
      </c>
      <c r="AU90" s="15" t="s">
        <v>115</v>
      </c>
      <c r="BK90" s="155">
        <f>BK91</f>
        <v>0</v>
      </c>
    </row>
    <row r="91" spans="1:65" s="12" customFormat="1" ht="25.9" customHeight="1">
      <c r="B91" s="156"/>
      <c r="C91" s="157"/>
      <c r="D91" s="158" t="s">
        <v>81</v>
      </c>
      <c r="E91" s="159" t="s">
        <v>263</v>
      </c>
      <c r="F91" s="159" t="s">
        <v>264</v>
      </c>
      <c r="G91" s="157"/>
      <c r="H91" s="157"/>
      <c r="I91" s="160"/>
      <c r="J91" s="161">
        <f>BK91</f>
        <v>0</v>
      </c>
      <c r="K91" s="157"/>
      <c r="L91" s="162"/>
      <c r="M91" s="163"/>
      <c r="N91" s="164"/>
      <c r="O91" s="164"/>
      <c r="P91" s="165">
        <f>P92+P269+P277+P412+P430+P440</f>
        <v>0</v>
      </c>
      <c r="Q91" s="164"/>
      <c r="R91" s="165">
        <f>R92+R269+R277+R412+R430+R440</f>
        <v>7728.8470214299987</v>
      </c>
      <c r="S91" s="164"/>
      <c r="T91" s="166">
        <f>T92+T269+T277+T412+T430+T440</f>
        <v>2665.6956</v>
      </c>
      <c r="AR91" s="167" t="s">
        <v>90</v>
      </c>
      <c r="AT91" s="168" t="s">
        <v>81</v>
      </c>
      <c r="AU91" s="168" t="s">
        <v>82</v>
      </c>
      <c r="AY91" s="167" t="s">
        <v>139</v>
      </c>
      <c r="BK91" s="169">
        <f>BK92+BK269+BK277+BK412+BK430+BK440</f>
        <v>0</v>
      </c>
    </row>
    <row r="92" spans="1:65" s="12" customFormat="1" ht="22.9" customHeight="1">
      <c r="B92" s="156"/>
      <c r="C92" s="157"/>
      <c r="D92" s="158" t="s">
        <v>81</v>
      </c>
      <c r="E92" s="170" t="s">
        <v>90</v>
      </c>
      <c r="F92" s="170" t="s">
        <v>265</v>
      </c>
      <c r="G92" s="157"/>
      <c r="H92" s="157"/>
      <c r="I92" s="160"/>
      <c r="J92" s="171">
        <f>BK92</f>
        <v>0</v>
      </c>
      <c r="K92" s="157"/>
      <c r="L92" s="162"/>
      <c r="M92" s="163"/>
      <c r="N92" s="164"/>
      <c r="O92" s="164"/>
      <c r="P92" s="165">
        <f>P93+SUM(P94:P172)+P247</f>
        <v>0</v>
      </c>
      <c r="Q92" s="164"/>
      <c r="R92" s="165">
        <f>R93+SUM(R94:R172)+R247</f>
        <v>516.59046699999988</v>
      </c>
      <c r="S92" s="164"/>
      <c r="T92" s="166">
        <f>T93+SUM(T94:T172)+T247</f>
        <v>2500.3339999999998</v>
      </c>
      <c r="AR92" s="167" t="s">
        <v>90</v>
      </c>
      <c r="AT92" s="168" t="s">
        <v>81</v>
      </c>
      <c r="AU92" s="168" t="s">
        <v>90</v>
      </c>
      <c r="AY92" s="167" t="s">
        <v>139</v>
      </c>
      <c r="BK92" s="169">
        <f>BK93+SUM(BK94:BK172)+BK247</f>
        <v>0</v>
      </c>
    </row>
    <row r="93" spans="1:65" s="2" customFormat="1" ht="21.75" customHeight="1">
      <c r="A93" s="33"/>
      <c r="B93" s="34"/>
      <c r="C93" s="172" t="s">
        <v>90</v>
      </c>
      <c r="D93" s="172" t="s">
        <v>142</v>
      </c>
      <c r="E93" s="173" t="s">
        <v>720</v>
      </c>
      <c r="F93" s="174" t="s">
        <v>721</v>
      </c>
      <c r="G93" s="175" t="s">
        <v>268</v>
      </c>
      <c r="H93" s="176">
        <v>2133.4879999999998</v>
      </c>
      <c r="I93" s="177"/>
      <c r="J93" s="178">
        <f>ROUND(I93*H93,2)</f>
        <v>0</v>
      </c>
      <c r="K93" s="174" t="s">
        <v>216</v>
      </c>
      <c r="L93" s="38"/>
      <c r="M93" s="179" t="s">
        <v>44</v>
      </c>
      <c r="N93" s="180" t="s">
        <v>53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1</v>
      </c>
      <c r="T93" s="182">
        <f>S93*H93</f>
        <v>2133.4879999999998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157</v>
      </c>
      <c r="AT93" s="183" t="s">
        <v>142</v>
      </c>
      <c r="AU93" s="183" t="s">
        <v>92</v>
      </c>
      <c r="AY93" s="15" t="s">
        <v>139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90</v>
      </c>
      <c r="BK93" s="184">
        <f>ROUND(I93*H93,2)</f>
        <v>0</v>
      </c>
      <c r="BL93" s="15" t="s">
        <v>157</v>
      </c>
      <c r="BM93" s="183" t="s">
        <v>722</v>
      </c>
    </row>
    <row r="94" spans="1:65" s="2" customFormat="1" ht="11.25">
      <c r="A94" s="33"/>
      <c r="B94" s="34"/>
      <c r="C94" s="35"/>
      <c r="D94" s="201" t="s">
        <v>218</v>
      </c>
      <c r="E94" s="35"/>
      <c r="F94" s="202" t="s">
        <v>723</v>
      </c>
      <c r="G94" s="35"/>
      <c r="H94" s="35"/>
      <c r="I94" s="198"/>
      <c r="J94" s="35"/>
      <c r="K94" s="35"/>
      <c r="L94" s="38"/>
      <c r="M94" s="199"/>
      <c r="N94" s="200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5" t="s">
        <v>218</v>
      </c>
      <c r="AU94" s="15" t="s">
        <v>92</v>
      </c>
    </row>
    <row r="95" spans="1:65" s="13" customFormat="1" ht="11.25">
      <c r="B95" s="185"/>
      <c r="C95" s="186"/>
      <c r="D95" s="187" t="s">
        <v>155</v>
      </c>
      <c r="E95" s="188" t="s">
        <v>44</v>
      </c>
      <c r="F95" s="189" t="s">
        <v>724</v>
      </c>
      <c r="G95" s="186"/>
      <c r="H95" s="190">
        <v>1153</v>
      </c>
      <c r="I95" s="191"/>
      <c r="J95" s="186"/>
      <c r="K95" s="186"/>
      <c r="L95" s="192"/>
      <c r="M95" s="193"/>
      <c r="N95" s="194"/>
      <c r="O95" s="194"/>
      <c r="P95" s="194"/>
      <c r="Q95" s="194"/>
      <c r="R95" s="194"/>
      <c r="S95" s="194"/>
      <c r="T95" s="195"/>
      <c r="AT95" s="196" t="s">
        <v>155</v>
      </c>
      <c r="AU95" s="196" t="s">
        <v>92</v>
      </c>
      <c r="AV95" s="13" t="s">
        <v>92</v>
      </c>
      <c r="AW95" s="13" t="s">
        <v>42</v>
      </c>
      <c r="AX95" s="13" t="s">
        <v>82</v>
      </c>
      <c r="AY95" s="196" t="s">
        <v>139</v>
      </c>
    </row>
    <row r="96" spans="1:65" s="13" customFormat="1" ht="11.25">
      <c r="B96" s="185"/>
      <c r="C96" s="186"/>
      <c r="D96" s="187" t="s">
        <v>155</v>
      </c>
      <c r="E96" s="188" t="s">
        <v>44</v>
      </c>
      <c r="F96" s="189" t="s">
        <v>725</v>
      </c>
      <c r="G96" s="186"/>
      <c r="H96" s="190">
        <v>53.625</v>
      </c>
      <c r="I96" s="191"/>
      <c r="J96" s="186"/>
      <c r="K96" s="186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155</v>
      </c>
      <c r="AU96" s="196" t="s">
        <v>92</v>
      </c>
      <c r="AV96" s="13" t="s">
        <v>92</v>
      </c>
      <c r="AW96" s="13" t="s">
        <v>42</v>
      </c>
      <c r="AX96" s="13" t="s">
        <v>82</v>
      </c>
      <c r="AY96" s="196" t="s">
        <v>139</v>
      </c>
    </row>
    <row r="97" spans="1:65" s="13" customFormat="1" ht="11.25">
      <c r="B97" s="185"/>
      <c r="C97" s="186"/>
      <c r="D97" s="187" t="s">
        <v>155</v>
      </c>
      <c r="E97" s="188" t="s">
        <v>44</v>
      </c>
      <c r="F97" s="189" t="s">
        <v>726</v>
      </c>
      <c r="G97" s="186"/>
      <c r="H97" s="190">
        <v>926.86300000000006</v>
      </c>
      <c r="I97" s="191"/>
      <c r="J97" s="186"/>
      <c r="K97" s="186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155</v>
      </c>
      <c r="AU97" s="196" t="s">
        <v>92</v>
      </c>
      <c r="AV97" s="13" t="s">
        <v>92</v>
      </c>
      <c r="AW97" s="13" t="s">
        <v>42</v>
      </c>
      <c r="AX97" s="13" t="s">
        <v>82</v>
      </c>
      <c r="AY97" s="196" t="s">
        <v>139</v>
      </c>
    </row>
    <row r="98" spans="1:65" s="2" customFormat="1" ht="24.2" customHeight="1">
      <c r="A98" s="33"/>
      <c r="B98" s="34"/>
      <c r="C98" s="172" t="s">
        <v>92</v>
      </c>
      <c r="D98" s="172" t="s">
        <v>142</v>
      </c>
      <c r="E98" s="173" t="s">
        <v>482</v>
      </c>
      <c r="F98" s="174" t="s">
        <v>483</v>
      </c>
      <c r="G98" s="175" t="s">
        <v>268</v>
      </c>
      <c r="H98" s="176">
        <v>187.28</v>
      </c>
      <c r="I98" s="177"/>
      <c r="J98" s="178">
        <f>ROUND(I98*H98,2)</f>
        <v>0</v>
      </c>
      <c r="K98" s="174" t="s">
        <v>216</v>
      </c>
      <c r="L98" s="38"/>
      <c r="M98" s="179" t="s">
        <v>44</v>
      </c>
      <c r="N98" s="180" t="s">
        <v>53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1</v>
      </c>
      <c r="T98" s="182">
        <f>S98*H98</f>
        <v>187.28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157</v>
      </c>
      <c r="AT98" s="183" t="s">
        <v>142</v>
      </c>
      <c r="AU98" s="183" t="s">
        <v>92</v>
      </c>
      <c r="AY98" s="15" t="s">
        <v>139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90</v>
      </c>
      <c r="BK98" s="184">
        <f>ROUND(I98*H98,2)</f>
        <v>0</v>
      </c>
      <c r="BL98" s="15" t="s">
        <v>157</v>
      </c>
      <c r="BM98" s="183" t="s">
        <v>727</v>
      </c>
    </row>
    <row r="99" spans="1:65" s="2" customFormat="1" ht="11.25">
      <c r="A99" s="33"/>
      <c r="B99" s="34"/>
      <c r="C99" s="35"/>
      <c r="D99" s="201" t="s">
        <v>218</v>
      </c>
      <c r="E99" s="35"/>
      <c r="F99" s="202" t="s">
        <v>485</v>
      </c>
      <c r="G99" s="35"/>
      <c r="H99" s="35"/>
      <c r="I99" s="198"/>
      <c r="J99" s="35"/>
      <c r="K99" s="35"/>
      <c r="L99" s="38"/>
      <c r="M99" s="199"/>
      <c r="N99" s="200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5" t="s">
        <v>218</v>
      </c>
      <c r="AU99" s="15" t="s">
        <v>92</v>
      </c>
    </row>
    <row r="100" spans="1:65" s="13" customFormat="1" ht="11.25">
      <c r="B100" s="185"/>
      <c r="C100" s="186"/>
      <c r="D100" s="187" t="s">
        <v>155</v>
      </c>
      <c r="E100" s="188" t="s">
        <v>44</v>
      </c>
      <c r="F100" s="189" t="s">
        <v>728</v>
      </c>
      <c r="G100" s="186"/>
      <c r="H100" s="190">
        <v>186.416</v>
      </c>
      <c r="I100" s="191"/>
      <c r="J100" s="186"/>
      <c r="K100" s="186"/>
      <c r="L100" s="192"/>
      <c r="M100" s="193"/>
      <c r="N100" s="194"/>
      <c r="O100" s="194"/>
      <c r="P100" s="194"/>
      <c r="Q100" s="194"/>
      <c r="R100" s="194"/>
      <c r="S100" s="194"/>
      <c r="T100" s="195"/>
      <c r="AT100" s="196" t="s">
        <v>155</v>
      </c>
      <c r="AU100" s="196" t="s">
        <v>92</v>
      </c>
      <c r="AV100" s="13" t="s">
        <v>92</v>
      </c>
      <c r="AW100" s="13" t="s">
        <v>42</v>
      </c>
      <c r="AX100" s="13" t="s">
        <v>82</v>
      </c>
      <c r="AY100" s="196" t="s">
        <v>139</v>
      </c>
    </row>
    <row r="101" spans="1:65" s="13" customFormat="1" ht="11.25">
      <c r="B101" s="185"/>
      <c r="C101" s="186"/>
      <c r="D101" s="187" t="s">
        <v>155</v>
      </c>
      <c r="E101" s="188" t="s">
        <v>44</v>
      </c>
      <c r="F101" s="189" t="s">
        <v>729</v>
      </c>
      <c r="G101" s="186"/>
      <c r="H101" s="190">
        <v>0.86399999999999999</v>
      </c>
      <c r="I101" s="191"/>
      <c r="J101" s="186"/>
      <c r="K101" s="186"/>
      <c r="L101" s="192"/>
      <c r="M101" s="193"/>
      <c r="N101" s="194"/>
      <c r="O101" s="194"/>
      <c r="P101" s="194"/>
      <c r="Q101" s="194"/>
      <c r="R101" s="194"/>
      <c r="S101" s="194"/>
      <c r="T101" s="195"/>
      <c r="AT101" s="196" t="s">
        <v>155</v>
      </c>
      <c r="AU101" s="196" t="s">
        <v>92</v>
      </c>
      <c r="AV101" s="13" t="s">
        <v>92</v>
      </c>
      <c r="AW101" s="13" t="s">
        <v>42</v>
      </c>
      <c r="AX101" s="13" t="s">
        <v>82</v>
      </c>
      <c r="AY101" s="196" t="s">
        <v>139</v>
      </c>
    </row>
    <row r="102" spans="1:65" s="2" customFormat="1" ht="24.2" customHeight="1">
      <c r="A102" s="33"/>
      <c r="B102" s="34"/>
      <c r="C102" s="172" t="s">
        <v>151</v>
      </c>
      <c r="D102" s="172" t="s">
        <v>142</v>
      </c>
      <c r="E102" s="173" t="s">
        <v>487</v>
      </c>
      <c r="F102" s="174" t="s">
        <v>488</v>
      </c>
      <c r="G102" s="175" t="s">
        <v>268</v>
      </c>
      <c r="H102" s="176">
        <v>191.26599999999999</v>
      </c>
      <c r="I102" s="177"/>
      <c r="J102" s="178">
        <f>ROUND(I102*H102,2)</f>
        <v>0</v>
      </c>
      <c r="K102" s="174" t="s">
        <v>216</v>
      </c>
      <c r="L102" s="38"/>
      <c r="M102" s="179" t="s">
        <v>44</v>
      </c>
      <c r="N102" s="180" t="s">
        <v>53</v>
      </c>
      <c r="O102" s="63"/>
      <c r="P102" s="181">
        <f>O102*H102</f>
        <v>0</v>
      </c>
      <c r="Q102" s="181">
        <v>0</v>
      </c>
      <c r="R102" s="181">
        <f>Q102*H102</f>
        <v>0</v>
      </c>
      <c r="S102" s="181">
        <v>1</v>
      </c>
      <c r="T102" s="182">
        <f>S102*H102</f>
        <v>191.26599999999999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157</v>
      </c>
      <c r="AT102" s="183" t="s">
        <v>142</v>
      </c>
      <c r="AU102" s="183" t="s">
        <v>92</v>
      </c>
      <c r="AY102" s="15" t="s">
        <v>139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90</v>
      </c>
      <c r="BK102" s="184">
        <f>ROUND(I102*H102,2)</f>
        <v>0</v>
      </c>
      <c r="BL102" s="15" t="s">
        <v>157</v>
      </c>
      <c r="BM102" s="183" t="s">
        <v>730</v>
      </c>
    </row>
    <row r="103" spans="1:65" s="2" customFormat="1" ht="11.25">
      <c r="A103" s="33"/>
      <c r="B103" s="34"/>
      <c r="C103" s="35"/>
      <c r="D103" s="201" t="s">
        <v>218</v>
      </c>
      <c r="E103" s="35"/>
      <c r="F103" s="202" t="s">
        <v>490</v>
      </c>
      <c r="G103" s="35"/>
      <c r="H103" s="35"/>
      <c r="I103" s="198"/>
      <c r="J103" s="35"/>
      <c r="K103" s="35"/>
      <c r="L103" s="38"/>
      <c r="M103" s="199"/>
      <c r="N103" s="200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5" t="s">
        <v>218</v>
      </c>
      <c r="AU103" s="15" t="s">
        <v>92</v>
      </c>
    </row>
    <row r="104" spans="1:65" s="13" customFormat="1" ht="11.25">
      <c r="B104" s="185"/>
      <c r="C104" s="186"/>
      <c r="D104" s="187" t="s">
        <v>155</v>
      </c>
      <c r="E104" s="188" t="s">
        <v>44</v>
      </c>
      <c r="F104" s="189" t="s">
        <v>731</v>
      </c>
      <c r="G104" s="186"/>
      <c r="H104" s="190">
        <v>4.5</v>
      </c>
      <c r="I104" s="191"/>
      <c r="J104" s="186"/>
      <c r="K104" s="186"/>
      <c r="L104" s="192"/>
      <c r="M104" s="193"/>
      <c r="N104" s="194"/>
      <c r="O104" s="194"/>
      <c r="P104" s="194"/>
      <c r="Q104" s="194"/>
      <c r="R104" s="194"/>
      <c r="S104" s="194"/>
      <c r="T104" s="195"/>
      <c r="AT104" s="196" t="s">
        <v>155</v>
      </c>
      <c r="AU104" s="196" t="s">
        <v>92</v>
      </c>
      <c r="AV104" s="13" t="s">
        <v>92</v>
      </c>
      <c r="AW104" s="13" t="s">
        <v>42</v>
      </c>
      <c r="AX104" s="13" t="s">
        <v>82</v>
      </c>
      <c r="AY104" s="196" t="s">
        <v>139</v>
      </c>
    </row>
    <row r="105" spans="1:65" s="13" customFormat="1" ht="11.25">
      <c r="B105" s="185"/>
      <c r="C105" s="186"/>
      <c r="D105" s="187" t="s">
        <v>155</v>
      </c>
      <c r="E105" s="188" t="s">
        <v>44</v>
      </c>
      <c r="F105" s="189" t="s">
        <v>732</v>
      </c>
      <c r="G105" s="186"/>
      <c r="H105" s="190">
        <v>106.4</v>
      </c>
      <c r="I105" s="191"/>
      <c r="J105" s="186"/>
      <c r="K105" s="186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155</v>
      </c>
      <c r="AU105" s="196" t="s">
        <v>92</v>
      </c>
      <c r="AV105" s="13" t="s">
        <v>92</v>
      </c>
      <c r="AW105" s="13" t="s">
        <v>42</v>
      </c>
      <c r="AX105" s="13" t="s">
        <v>82</v>
      </c>
      <c r="AY105" s="196" t="s">
        <v>139</v>
      </c>
    </row>
    <row r="106" spans="1:65" s="13" customFormat="1" ht="11.25">
      <c r="B106" s="185"/>
      <c r="C106" s="186"/>
      <c r="D106" s="187" t="s">
        <v>155</v>
      </c>
      <c r="E106" s="188" t="s">
        <v>44</v>
      </c>
      <c r="F106" s="189" t="s">
        <v>733</v>
      </c>
      <c r="G106" s="186"/>
      <c r="H106" s="190">
        <v>5.5</v>
      </c>
      <c r="I106" s="191"/>
      <c r="J106" s="186"/>
      <c r="K106" s="186"/>
      <c r="L106" s="192"/>
      <c r="M106" s="193"/>
      <c r="N106" s="194"/>
      <c r="O106" s="194"/>
      <c r="P106" s="194"/>
      <c r="Q106" s="194"/>
      <c r="R106" s="194"/>
      <c r="S106" s="194"/>
      <c r="T106" s="195"/>
      <c r="AT106" s="196" t="s">
        <v>155</v>
      </c>
      <c r="AU106" s="196" t="s">
        <v>92</v>
      </c>
      <c r="AV106" s="13" t="s">
        <v>92</v>
      </c>
      <c r="AW106" s="13" t="s">
        <v>42</v>
      </c>
      <c r="AX106" s="13" t="s">
        <v>82</v>
      </c>
      <c r="AY106" s="196" t="s">
        <v>139</v>
      </c>
    </row>
    <row r="107" spans="1:65" s="13" customFormat="1" ht="11.25">
      <c r="B107" s="185"/>
      <c r="C107" s="186"/>
      <c r="D107" s="187" t="s">
        <v>155</v>
      </c>
      <c r="E107" s="188" t="s">
        <v>44</v>
      </c>
      <c r="F107" s="189" t="s">
        <v>734</v>
      </c>
      <c r="G107" s="186"/>
      <c r="H107" s="190">
        <v>6.9</v>
      </c>
      <c r="I107" s="191"/>
      <c r="J107" s="186"/>
      <c r="K107" s="186"/>
      <c r="L107" s="192"/>
      <c r="M107" s="193"/>
      <c r="N107" s="194"/>
      <c r="O107" s="194"/>
      <c r="P107" s="194"/>
      <c r="Q107" s="194"/>
      <c r="R107" s="194"/>
      <c r="S107" s="194"/>
      <c r="T107" s="195"/>
      <c r="AT107" s="196" t="s">
        <v>155</v>
      </c>
      <c r="AU107" s="196" t="s">
        <v>92</v>
      </c>
      <c r="AV107" s="13" t="s">
        <v>92</v>
      </c>
      <c r="AW107" s="13" t="s">
        <v>42</v>
      </c>
      <c r="AX107" s="13" t="s">
        <v>82</v>
      </c>
      <c r="AY107" s="196" t="s">
        <v>139</v>
      </c>
    </row>
    <row r="108" spans="1:65" s="13" customFormat="1" ht="11.25">
      <c r="B108" s="185"/>
      <c r="C108" s="186"/>
      <c r="D108" s="187" t="s">
        <v>155</v>
      </c>
      <c r="E108" s="188" t="s">
        <v>44</v>
      </c>
      <c r="F108" s="189" t="s">
        <v>735</v>
      </c>
      <c r="G108" s="186"/>
      <c r="H108" s="190">
        <v>12.058</v>
      </c>
      <c r="I108" s="191"/>
      <c r="J108" s="186"/>
      <c r="K108" s="186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155</v>
      </c>
      <c r="AU108" s="196" t="s">
        <v>92</v>
      </c>
      <c r="AV108" s="13" t="s">
        <v>92</v>
      </c>
      <c r="AW108" s="13" t="s">
        <v>42</v>
      </c>
      <c r="AX108" s="13" t="s">
        <v>82</v>
      </c>
      <c r="AY108" s="196" t="s">
        <v>139</v>
      </c>
    </row>
    <row r="109" spans="1:65" s="13" customFormat="1" ht="11.25">
      <c r="B109" s="185"/>
      <c r="C109" s="186"/>
      <c r="D109" s="187" t="s">
        <v>155</v>
      </c>
      <c r="E109" s="188" t="s">
        <v>44</v>
      </c>
      <c r="F109" s="189" t="s">
        <v>736</v>
      </c>
      <c r="G109" s="186"/>
      <c r="H109" s="190">
        <v>7.5</v>
      </c>
      <c r="I109" s="191"/>
      <c r="J109" s="186"/>
      <c r="K109" s="186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155</v>
      </c>
      <c r="AU109" s="196" t="s">
        <v>92</v>
      </c>
      <c r="AV109" s="13" t="s">
        <v>92</v>
      </c>
      <c r="AW109" s="13" t="s">
        <v>42</v>
      </c>
      <c r="AX109" s="13" t="s">
        <v>82</v>
      </c>
      <c r="AY109" s="196" t="s">
        <v>139</v>
      </c>
    </row>
    <row r="110" spans="1:65" s="13" customFormat="1" ht="11.25">
      <c r="B110" s="185"/>
      <c r="C110" s="186"/>
      <c r="D110" s="187" t="s">
        <v>155</v>
      </c>
      <c r="E110" s="188" t="s">
        <v>44</v>
      </c>
      <c r="F110" s="189" t="s">
        <v>737</v>
      </c>
      <c r="G110" s="186"/>
      <c r="H110" s="190">
        <v>48.408000000000001</v>
      </c>
      <c r="I110" s="191"/>
      <c r="J110" s="186"/>
      <c r="K110" s="186"/>
      <c r="L110" s="192"/>
      <c r="M110" s="193"/>
      <c r="N110" s="194"/>
      <c r="O110" s="194"/>
      <c r="P110" s="194"/>
      <c r="Q110" s="194"/>
      <c r="R110" s="194"/>
      <c r="S110" s="194"/>
      <c r="T110" s="195"/>
      <c r="AT110" s="196" t="s">
        <v>155</v>
      </c>
      <c r="AU110" s="196" t="s">
        <v>92</v>
      </c>
      <c r="AV110" s="13" t="s">
        <v>92</v>
      </c>
      <c r="AW110" s="13" t="s">
        <v>42</v>
      </c>
      <c r="AX110" s="13" t="s">
        <v>82</v>
      </c>
      <c r="AY110" s="196" t="s">
        <v>139</v>
      </c>
    </row>
    <row r="111" spans="1:65" s="2" customFormat="1" ht="33" customHeight="1">
      <c r="A111" s="33"/>
      <c r="B111" s="34"/>
      <c r="C111" s="172" t="s">
        <v>157</v>
      </c>
      <c r="D111" s="172" t="s">
        <v>142</v>
      </c>
      <c r="E111" s="173" t="s">
        <v>277</v>
      </c>
      <c r="F111" s="174" t="s">
        <v>278</v>
      </c>
      <c r="G111" s="175" t="s">
        <v>268</v>
      </c>
      <c r="H111" s="176">
        <v>124</v>
      </c>
      <c r="I111" s="177"/>
      <c r="J111" s="178">
        <f>ROUND(I111*H111,2)</f>
        <v>0</v>
      </c>
      <c r="K111" s="174" t="s">
        <v>216</v>
      </c>
      <c r="L111" s="38"/>
      <c r="M111" s="179" t="s">
        <v>44</v>
      </c>
      <c r="N111" s="180" t="s">
        <v>53</v>
      </c>
      <c r="O111" s="63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3" t="s">
        <v>157</v>
      </c>
      <c r="AT111" s="183" t="s">
        <v>142</v>
      </c>
      <c r="AU111" s="183" t="s">
        <v>92</v>
      </c>
      <c r="AY111" s="15" t="s">
        <v>139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90</v>
      </c>
      <c r="BK111" s="184">
        <f>ROUND(I111*H111,2)</f>
        <v>0</v>
      </c>
      <c r="BL111" s="15" t="s">
        <v>157</v>
      </c>
      <c r="BM111" s="183" t="s">
        <v>738</v>
      </c>
    </row>
    <row r="112" spans="1:65" s="2" customFormat="1" ht="11.25">
      <c r="A112" s="33"/>
      <c r="B112" s="34"/>
      <c r="C112" s="35"/>
      <c r="D112" s="201" t="s">
        <v>218</v>
      </c>
      <c r="E112" s="35"/>
      <c r="F112" s="202" t="s">
        <v>280</v>
      </c>
      <c r="G112" s="35"/>
      <c r="H112" s="35"/>
      <c r="I112" s="198"/>
      <c r="J112" s="35"/>
      <c r="K112" s="35"/>
      <c r="L112" s="38"/>
      <c r="M112" s="199"/>
      <c r="N112" s="200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5" t="s">
        <v>218</v>
      </c>
      <c r="AU112" s="15" t="s">
        <v>92</v>
      </c>
    </row>
    <row r="113" spans="1:65" s="13" customFormat="1" ht="11.25">
      <c r="B113" s="185"/>
      <c r="C113" s="186"/>
      <c r="D113" s="187" t="s">
        <v>155</v>
      </c>
      <c r="E113" s="188" t="s">
        <v>44</v>
      </c>
      <c r="F113" s="189" t="s">
        <v>739</v>
      </c>
      <c r="G113" s="186"/>
      <c r="H113" s="190">
        <v>124</v>
      </c>
      <c r="I113" s="191"/>
      <c r="J113" s="186"/>
      <c r="K113" s="186"/>
      <c r="L113" s="192"/>
      <c r="M113" s="193"/>
      <c r="N113" s="194"/>
      <c r="O113" s="194"/>
      <c r="P113" s="194"/>
      <c r="Q113" s="194"/>
      <c r="R113" s="194"/>
      <c r="S113" s="194"/>
      <c r="T113" s="195"/>
      <c r="AT113" s="196" t="s">
        <v>155</v>
      </c>
      <c r="AU113" s="196" t="s">
        <v>92</v>
      </c>
      <c r="AV113" s="13" t="s">
        <v>92</v>
      </c>
      <c r="AW113" s="13" t="s">
        <v>42</v>
      </c>
      <c r="AX113" s="13" t="s">
        <v>82</v>
      </c>
      <c r="AY113" s="196" t="s">
        <v>139</v>
      </c>
    </row>
    <row r="114" spans="1:65" s="2" customFormat="1" ht="21.75" customHeight="1">
      <c r="A114" s="33"/>
      <c r="B114" s="34"/>
      <c r="C114" s="172" t="s">
        <v>138</v>
      </c>
      <c r="D114" s="172" t="s">
        <v>142</v>
      </c>
      <c r="E114" s="173" t="s">
        <v>289</v>
      </c>
      <c r="F114" s="174" t="s">
        <v>290</v>
      </c>
      <c r="G114" s="175" t="s">
        <v>268</v>
      </c>
      <c r="H114" s="176">
        <v>10</v>
      </c>
      <c r="I114" s="177"/>
      <c r="J114" s="178">
        <f>ROUND(I114*H114,2)</f>
        <v>0</v>
      </c>
      <c r="K114" s="174" t="s">
        <v>216</v>
      </c>
      <c r="L114" s="38"/>
      <c r="M114" s="179" t="s">
        <v>44</v>
      </c>
      <c r="N114" s="180" t="s">
        <v>53</v>
      </c>
      <c r="O114" s="63"/>
      <c r="P114" s="181">
        <f>O114*H114</f>
        <v>0</v>
      </c>
      <c r="Q114" s="181">
        <v>1.6900000000000001E-3</v>
      </c>
      <c r="R114" s="181">
        <f>Q114*H114</f>
        <v>1.6900000000000002E-2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157</v>
      </c>
      <c r="AT114" s="183" t="s">
        <v>142</v>
      </c>
      <c r="AU114" s="183" t="s">
        <v>92</v>
      </c>
      <c r="AY114" s="15" t="s">
        <v>139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90</v>
      </c>
      <c r="BK114" s="184">
        <f>ROUND(I114*H114,2)</f>
        <v>0</v>
      </c>
      <c r="BL114" s="15" t="s">
        <v>157</v>
      </c>
      <c r="BM114" s="183" t="s">
        <v>740</v>
      </c>
    </row>
    <row r="115" spans="1:65" s="2" customFormat="1" ht="11.25">
      <c r="A115" s="33"/>
      <c r="B115" s="34"/>
      <c r="C115" s="35"/>
      <c r="D115" s="201" t="s">
        <v>218</v>
      </c>
      <c r="E115" s="35"/>
      <c r="F115" s="202" t="s">
        <v>292</v>
      </c>
      <c r="G115" s="35"/>
      <c r="H115" s="35"/>
      <c r="I115" s="198"/>
      <c r="J115" s="35"/>
      <c r="K115" s="35"/>
      <c r="L115" s="38"/>
      <c r="M115" s="199"/>
      <c r="N115" s="200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5" t="s">
        <v>218</v>
      </c>
      <c r="AU115" s="15" t="s">
        <v>92</v>
      </c>
    </row>
    <row r="116" spans="1:65" s="13" customFormat="1" ht="11.25">
      <c r="B116" s="185"/>
      <c r="C116" s="186"/>
      <c r="D116" s="187" t="s">
        <v>155</v>
      </c>
      <c r="E116" s="188" t="s">
        <v>44</v>
      </c>
      <c r="F116" s="189" t="s">
        <v>741</v>
      </c>
      <c r="G116" s="186"/>
      <c r="H116" s="190">
        <v>10</v>
      </c>
      <c r="I116" s="191"/>
      <c r="J116" s="186"/>
      <c r="K116" s="186"/>
      <c r="L116" s="192"/>
      <c r="M116" s="193"/>
      <c r="N116" s="194"/>
      <c r="O116" s="194"/>
      <c r="P116" s="194"/>
      <c r="Q116" s="194"/>
      <c r="R116" s="194"/>
      <c r="S116" s="194"/>
      <c r="T116" s="195"/>
      <c r="AT116" s="196" t="s">
        <v>155</v>
      </c>
      <c r="AU116" s="196" t="s">
        <v>92</v>
      </c>
      <c r="AV116" s="13" t="s">
        <v>92</v>
      </c>
      <c r="AW116" s="13" t="s">
        <v>42</v>
      </c>
      <c r="AX116" s="13" t="s">
        <v>82</v>
      </c>
      <c r="AY116" s="196" t="s">
        <v>139</v>
      </c>
    </row>
    <row r="117" spans="1:65" s="2" customFormat="1" ht="16.5" customHeight="1">
      <c r="A117" s="33"/>
      <c r="B117" s="34"/>
      <c r="C117" s="210" t="s">
        <v>167</v>
      </c>
      <c r="D117" s="210" t="s">
        <v>282</v>
      </c>
      <c r="E117" s="211" t="s">
        <v>283</v>
      </c>
      <c r="F117" s="212" t="s">
        <v>284</v>
      </c>
      <c r="G117" s="213" t="s">
        <v>285</v>
      </c>
      <c r="H117" s="214">
        <v>205.2</v>
      </c>
      <c r="I117" s="215"/>
      <c r="J117" s="216">
        <f>ROUND(I117*H117,2)</f>
        <v>0</v>
      </c>
      <c r="K117" s="212" t="s">
        <v>216</v>
      </c>
      <c r="L117" s="217"/>
      <c r="M117" s="218" t="s">
        <v>44</v>
      </c>
      <c r="N117" s="219" t="s">
        <v>53</v>
      </c>
      <c r="O117" s="63"/>
      <c r="P117" s="181">
        <f>O117*H117</f>
        <v>0</v>
      </c>
      <c r="Q117" s="181">
        <v>1</v>
      </c>
      <c r="R117" s="181">
        <f>Q117*H117</f>
        <v>205.2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178</v>
      </c>
      <c r="AT117" s="183" t="s">
        <v>282</v>
      </c>
      <c r="AU117" s="183" t="s">
        <v>92</v>
      </c>
      <c r="AY117" s="15" t="s">
        <v>139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90</v>
      </c>
      <c r="BK117" s="184">
        <f>ROUND(I117*H117,2)</f>
        <v>0</v>
      </c>
      <c r="BL117" s="15" t="s">
        <v>157</v>
      </c>
      <c r="BM117" s="183" t="s">
        <v>742</v>
      </c>
    </row>
    <row r="118" spans="1:65" s="2" customFormat="1" ht="11.25">
      <c r="A118" s="33"/>
      <c r="B118" s="34"/>
      <c r="C118" s="35"/>
      <c r="D118" s="201" t="s">
        <v>218</v>
      </c>
      <c r="E118" s="35"/>
      <c r="F118" s="202" t="s">
        <v>287</v>
      </c>
      <c r="G118" s="35"/>
      <c r="H118" s="35"/>
      <c r="I118" s="198"/>
      <c r="J118" s="35"/>
      <c r="K118" s="35"/>
      <c r="L118" s="38"/>
      <c r="M118" s="199"/>
      <c r="N118" s="200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5" t="s">
        <v>218</v>
      </c>
      <c r="AU118" s="15" t="s">
        <v>92</v>
      </c>
    </row>
    <row r="119" spans="1:65" s="13" customFormat="1" ht="11.25">
      <c r="B119" s="185"/>
      <c r="C119" s="186"/>
      <c r="D119" s="187" t="s">
        <v>155</v>
      </c>
      <c r="E119" s="188" t="s">
        <v>44</v>
      </c>
      <c r="F119" s="189" t="s">
        <v>743</v>
      </c>
      <c r="G119" s="186"/>
      <c r="H119" s="190">
        <v>205.2</v>
      </c>
      <c r="I119" s="191"/>
      <c r="J119" s="186"/>
      <c r="K119" s="186"/>
      <c r="L119" s="192"/>
      <c r="M119" s="193"/>
      <c r="N119" s="194"/>
      <c r="O119" s="194"/>
      <c r="P119" s="194"/>
      <c r="Q119" s="194"/>
      <c r="R119" s="194"/>
      <c r="S119" s="194"/>
      <c r="T119" s="195"/>
      <c r="AT119" s="196" t="s">
        <v>155</v>
      </c>
      <c r="AU119" s="196" t="s">
        <v>92</v>
      </c>
      <c r="AV119" s="13" t="s">
        <v>92</v>
      </c>
      <c r="AW119" s="13" t="s">
        <v>42</v>
      </c>
      <c r="AX119" s="13" t="s">
        <v>82</v>
      </c>
      <c r="AY119" s="196" t="s">
        <v>139</v>
      </c>
    </row>
    <row r="120" spans="1:65" s="2" customFormat="1" ht="37.9" customHeight="1">
      <c r="A120" s="33"/>
      <c r="B120" s="34"/>
      <c r="C120" s="172" t="s">
        <v>172</v>
      </c>
      <c r="D120" s="172" t="s">
        <v>142</v>
      </c>
      <c r="E120" s="173" t="s">
        <v>496</v>
      </c>
      <c r="F120" s="174" t="s">
        <v>497</v>
      </c>
      <c r="G120" s="175" t="s">
        <v>268</v>
      </c>
      <c r="H120" s="176">
        <v>10</v>
      </c>
      <c r="I120" s="177"/>
      <c r="J120" s="178">
        <f>ROUND(I120*H120,2)</f>
        <v>0</v>
      </c>
      <c r="K120" s="174" t="s">
        <v>216</v>
      </c>
      <c r="L120" s="38"/>
      <c r="M120" s="179" t="s">
        <v>44</v>
      </c>
      <c r="N120" s="180" t="s">
        <v>53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157</v>
      </c>
      <c r="AT120" s="183" t="s">
        <v>142</v>
      </c>
      <c r="AU120" s="183" t="s">
        <v>92</v>
      </c>
      <c r="AY120" s="15" t="s">
        <v>139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90</v>
      </c>
      <c r="BK120" s="184">
        <f>ROUND(I120*H120,2)</f>
        <v>0</v>
      </c>
      <c r="BL120" s="15" t="s">
        <v>157</v>
      </c>
      <c r="BM120" s="183" t="s">
        <v>744</v>
      </c>
    </row>
    <row r="121" spans="1:65" s="2" customFormat="1" ht="11.25">
      <c r="A121" s="33"/>
      <c r="B121" s="34"/>
      <c r="C121" s="35"/>
      <c r="D121" s="201" t="s">
        <v>218</v>
      </c>
      <c r="E121" s="35"/>
      <c r="F121" s="202" t="s">
        <v>499</v>
      </c>
      <c r="G121" s="35"/>
      <c r="H121" s="35"/>
      <c r="I121" s="198"/>
      <c r="J121" s="35"/>
      <c r="K121" s="35"/>
      <c r="L121" s="38"/>
      <c r="M121" s="199"/>
      <c r="N121" s="200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5" t="s">
        <v>218</v>
      </c>
      <c r="AU121" s="15" t="s">
        <v>92</v>
      </c>
    </row>
    <row r="122" spans="1:65" s="13" customFormat="1" ht="11.25">
      <c r="B122" s="185"/>
      <c r="C122" s="186"/>
      <c r="D122" s="187" t="s">
        <v>155</v>
      </c>
      <c r="E122" s="188" t="s">
        <v>44</v>
      </c>
      <c r="F122" s="189" t="s">
        <v>745</v>
      </c>
      <c r="G122" s="186"/>
      <c r="H122" s="190">
        <v>10</v>
      </c>
      <c r="I122" s="191"/>
      <c r="J122" s="186"/>
      <c r="K122" s="186"/>
      <c r="L122" s="192"/>
      <c r="M122" s="193"/>
      <c r="N122" s="194"/>
      <c r="O122" s="194"/>
      <c r="P122" s="194"/>
      <c r="Q122" s="194"/>
      <c r="R122" s="194"/>
      <c r="S122" s="194"/>
      <c r="T122" s="195"/>
      <c r="AT122" s="196" t="s">
        <v>155</v>
      </c>
      <c r="AU122" s="196" t="s">
        <v>92</v>
      </c>
      <c r="AV122" s="13" t="s">
        <v>92</v>
      </c>
      <c r="AW122" s="13" t="s">
        <v>42</v>
      </c>
      <c r="AX122" s="13" t="s">
        <v>82</v>
      </c>
      <c r="AY122" s="196" t="s">
        <v>139</v>
      </c>
    </row>
    <row r="123" spans="1:65" s="2" customFormat="1" ht="24.2" customHeight="1">
      <c r="A123" s="33"/>
      <c r="B123" s="34"/>
      <c r="C123" s="172" t="s">
        <v>178</v>
      </c>
      <c r="D123" s="172" t="s">
        <v>142</v>
      </c>
      <c r="E123" s="173" t="s">
        <v>503</v>
      </c>
      <c r="F123" s="174" t="s">
        <v>504</v>
      </c>
      <c r="G123" s="175" t="s">
        <v>268</v>
      </c>
      <c r="H123" s="176">
        <v>11.7</v>
      </c>
      <c r="I123" s="177"/>
      <c r="J123" s="178">
        <f>ROUND(I123*H123,2)</f>
        <v>0</v>
      </c>
      <c r="K123" s="174" t="s">
        <v>216</v>
      </c>
      <c r="L123" s="38"/>
      <c r="M123" s="179" t="s">
        <v>44</v>
      </c>
      <c r="N123" s="180" t="s">
        <v>53</v>
      </c>
      <c r="O123" s="63"/>
      <c r="P123" s="181">
        <f>O123*H123</f>
        <v>0</v>
      </c>
      <c r="Q123" s="181">
        <v>0</v>
      </c>
      <c r="R123" s="181">
        <f>Q123*H123</f>
        <v>0</v>
      </c>
      <c r="S123" s="181">
        <v>-1</v>
      </c>
      <c r="T123" s="182">
        <f>S123*H123</f>
        <v>-11.7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3" t="s">
        <v>157</v>
      </c>
      <c r="AT123" s="183" t="s">
        <v>142</v>
      </c>
      <c r="AU123" s="183" t="s">
        <v>92</v>
      </c>
      <c r="AY123" s="15" t="s">
        <v>139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90</v>
      </c>
      <c r="BK123" s="184">
        <f>ROUND(I123*H123,2)</f>
        <v>0</v>
      </c>
      <c r="BL123" s="15" t="s">
        <v>157</v>
      </c>
      <c r="BM123" s="183" t="s">
        <v>746</v>
      </c>
    </row>
    <row r="124" spans="1:65" s="2" customFormat="1" ht="11.25">
      <c r="A124" s="33"/>
      <c r="B124" s="34"/>
      <c r="C124" s="35"/>
      <c r="D124" s="201" t="s">
        <v>218</v>
      </c>
      <c r="E124" s="35"/>
      <c r="F124" s="202" t="s">
        <v>506</v>
      </c>
      <c r="G124" s="35"/>
      <c r="H124" s="35"/>
      <c r="I124" s="198"/>
      <c r="J124" s="35"/>
      <c r="K124" s="35"/>
      <c r="L124" s="38"/>
      <c r="M124" s="199"/>
      <c r="N124" s="200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5" t="s">
        <v>218</v>
      </c>
      <c r="AU124" s="15" t="s">
        <v>92</v>
      </c>
    </row>
    <row r="125" spans="1:65" s="2" customFormat="1" ht="19.5">
      <c r="A125" s="33"/>
      <c r="B125" s="34"/>
      <c r="C125" s="35"/>
      <c r="D125" s="187" t="s">
        <v>187</v>
      </c>
      <c r="E125" s="35"/>
      <c r="F125" s="197" t="s">
        <v>747</v>
      </c>
      <c r="G125" s="35"/>
      <c r="H125" s="35"/>
      <c r="I125" s="198"/>
      <c r="J125" s="35"/>
      <c r="K125" s="35"/>
      <c r="L125" s="38"/>
      <c r="M125" s="199"/>
      <c r="N125" s="200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5" t="s">
        <v>187</v>
      </c>
      <c r="AU125" s="15" t="s">
        <v>92</v>
      </c>
    </row>
    <row r="126" spans="1:65" s="13" customFormat="1" ht="11.25">
      <c r="B126" s="185"/>
      <c r="C126" s="186"/>
      <c r="D126" s="187" t="s">
        <v>155</v>
      </c>
      <c r="E126" s="188" t="s">
        <v>44</v>
      </c>
      <c r="F126" s="189" t="s">
        <v>748</v>
      </c>
      <c r="G126" s="186"/>
      <c r="H126" s="190">
        <v>1.5</v>
      </c>
      <c r="I126" s="191"/>
      <c r="J126" s="186"/>
      <c r="K126" s="186"/>
      <c r="L126" s="192"/>
      <c r="M126" s="193"/>
      <c r="N126" s="194"/>
      <c r="O126" s="194"/>
      <c r="P126" s="194"/>
      <c r="Q126" s="194"/>
      <c r="R126" s="194"/>
      <c r="S126" s="194"/>
      <c r="T126" s="195"/>
      <c r="AT126" s="196" t="s">
        <v>155</v>
      </c>
      <c r="AU126" s="196" t="s">
        <v>92</v>
      </c>
      <c r="AV126" s="13" t="s">
        <v>92</v>
      </c>
      <c r="AW126" s="13" t="s">
        <v>42</v>
      </c>
      <c r="AX126" s="13" t="s">
        <v>82</v>
      </c>
      <c r="AY126" s="196" t="s">
        <v>139</v>
      </c>
    </row>
    <row r="127" spans="1:65" s="13" customFormat="1" ht="11.25">
      <c r="B127" s="185"/>
      <c r="C127" s="186"/>
      <c r="D127" s="187" t="s">
        <v>155</v>
      </c>
      <c r="E127" s="188" t="s">
        <v>44</v>
      </c>
      <c r="F127" s="189" t="s">
        <v>749</v>
      </c>
      <c r="G127" s="186"/>
      <c r="H127" s="190">
        <v>2.2000000000000002</v>
      </c>
      <c r="I127" s="191"/>
      <c r="J127" s="186"/>
      <c r="K127" s="186"/>
      <c r="L127" s="192"/>
      <c r="M127" s="193"/>
      <c r="N127" s="194"/>
      <c r="O127" s="194"/>
      <c r="P127" s="194"/>
      <c r="Q127" s="194"/>
      <c r="R127" s="194"/>
      <c r="S127" s="194"/>
      <c r="T127" s="195"/>
      <c r="AT127" s="196" t="s">
        <v>155</v>
      </c>
      <c r="AU127" s="196" t="s">
        <v>92</v>
      </c>
      <c r="AV127" s="13" t="s">
        <v>92</v>
      </c>
      <c r="AW127" s="13" t="s">
        <v>42</v>
      </c>
      <c r="AX127" s="13" t="s">
        <v>82</v>
      </c>
      <c r="AY127" s="196" t="s">
        <v>139</v>
      </c>
    </row>
    <row r="128" spans="1:65" s="13" customFormat="1" ht="11.25">
      <c r="B128" s="185"/>
      <c r="C128" s="186"/>
      <c r="D128" s="187" t="s">
        <v>155</v>
      </c>
      <c r="E128" s="188" t="s">
        <v>44</v>
      </c>
      <c r="F128" s="189" t="s">
        <v>750</v>
      </c>
      <c r="G128" s="186"/>
      <c r="H128" s="190">
        <v>8</v>
      </c>
      <c r="I128" s="191"/>
      <c r="J128" s="186"/>
      <c r="K128" s="186"/>
      <c r="L128" s="192"/>
      <c r="M128" s="193"/>
      <c r="N128" s="194"/>
      <c r="O128" s="194"/>
      <c r="P128" s="194"/>
      <c r="Q128" s="194"/>
      <c r="R128" s="194"/>
      <c r="S128" s="194"/>
      <c r="T128" s="195"/>
      <c r="AT128" s="196" t="s">
        <v>155</v>
      </c>
      <c r="AU128" s="196" t="s">
        <v>92</v>
      </c>
      <c r="AV128" s="13" t="s">
        <v>92</v>
      </c>
      <c r="AW128" s="13" t="s">
        <v>42</v>
      </c>
      <c r="AX128" s="13" t="s">
        <v>82</v>
      </c>
      <c r="AY128" s="196" t="s">
        <v>139</v>
      </c>
    </row>
    <row r="129" spans="1:65" s="2" customFormat="1" ht="37.9" customHeight="1">
      <c r="A129" s="33"/>
      <c r="B129" s="34"/>
      <c r="C129" s="172" t="s">
        <v>183</v>
      </c>
      <c r="D129" s="172" t="s">
        <v>142</v>
      </c>
      <c r="E129" s="173" t="s">
        <v>294</v>
      </c>
      <c r="F129" s="174" t="s">
        <v>295</v>
      </c>
      <c r="G129" s="175" t="s">
        <v>268</v>
      </c>
      <c r="H129" s="176">
        <v>2500.3339999999998</v>
      </c>
      <c r="I129" s="177"/>
      <c r="J129" s="178">
        <f>ROUND(I129*H129,2)</f>
        <v>0</v>
      </c>
      <c r="K129" s="174" t="s">
        <v>216</v>
      </c>
      <c r="L129" s="38"/>
      <c r="M129" s="179" t="s">
        <v>44</v>
      </c>
      <c r="N129" s="180" t="s">
        <v>53</v>
      </c>
      <c r="O129" s="63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157</v>
      </c>
      <c r="AT129" s="183" t="s">
        <v>142</v>
      </c>
      <c r="AU129" s="183" t="s">
        <v>92</v>
      </c>
      <c r="AY129" s="15" t="s">
        <v>139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5" t="s">
        <v>90</v>
      </c>
      <c r="BK129" s="184">
        <f>ROUND(I129*H129,2)</f>
        <v>0</v>
      </c>
      <c r="BL129" s="15" t="s">
        <v>157</v>
      </c>
      <c r="BM129" s="183" t="s">
        <v>751</v>
      </c>
    </row>
    <row r="130" spans="1:65" s="2" customFormat="1" ht="11.25">
      <c r="A130" s="33"/>
      <c r="B130" s="34"/>
      <c r="C130" s="35"/>
      <c r="D130" s="201" t="s">
        <v>218</v>
      </c>
      <c r="E130" s="35"/>
      <c r="F130" s="202" t="s">
        <v>297</v>
      </c>
      <c r="G130" s="35"/>
      <c r="H130" s="35"/>
      <c r="I130" s="198"/>
      <c r="J130" s="35"/>
      <c r="K130" s="35"/>
      <c r="L130" s="38"/>
      <c r="M130" s="199"/>
      <c r="N130" s="200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5" t="s">
        <v>218</v>
      </c>
      <c r="AU130" s="15" t="s">
        <v>92</v>
      </c>
    </row>
    <row r="131" spans="1:65" s="2" customFormat="1" ht="37.9" customHeight="1">
      <c r="A131" s="33"/>
      <c r="B131" s="34"/>
      <c r="C131" s="172" t="s">
        <v>190</v>
      </c>
      <c r="D131" s="172" t="s">
        <v>142</v>
      </c>
      <c r="E131" s="173" t="s">
        <v>298</v>
      </c>
      <c r="F131" s="174" t="s">
        <v>299</v>
      </c>
      <c r="G131" s="175" t="s">
        <v>268</v>
      </c>
      <c r="H131" s="176">
        <v>35004.675999999999</v>
      </c>
      <c r="I131" s="177"/>
      <c r="J131" s="178">
        <f>ROUND(I131*H131,2)</f>
        <v>0</v>
      </c>
      <c r="K131" s="174" t="s">
        <v>216</v>
      </c>
      <c r="L131" s="38"/>
      <c r="M131" s="179" t="s">
        <v>44</v>
      </c>
      <c r="N131" s="180" t="s">
        <v>53</v>
      </c>
      <c r="O131" s="63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157</v>
      </c>
      <c r="AT131" s="183" t="s">
        <v>142</v>
      </c>
      <c r="AU131" s="183" t="s">
        <v>92</v>
      </c>
      <c r="AY131" s="15" t="s">
        <v>139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5" t="s">
        <v>90</v>
      </c>
      <c r="BK131" s="184">
        <f>ROUND(I131*H131,2)</f>
        <v>0</v>
      </c>
      <c r="BL131" s="15" t="s">
        <v>157</v>
      </c>
      <c r="BM131" s="183" t="s">
        <v>752</v>
      </c>
    </row>
    <row r="132" spans="1:65" s="2" customFormat="1" ht="11.25">
      <c r="A132" s="33"/>
      <c r="B132" s="34"/>
      <c r="C132" s="35"/>
      <c r="D132" s="201" t="s">
        <v>218</v>
      </c>
      <c r="E132" s="35"/>
      <c r="F132" s="202" t="s">
        <v>301</v>
      </c>
      <c r="G132" s="35"/>
      <c r="H132" s="35"/>
      <c r="I132" s="198"/>
      <c r="J132" s="35"/>
      <c r="K132" s="35"/>
      <c r="L132" s="38"/>
      <c r="M132" s="199"/>
      <c r="N132" s="200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5" t="s">
        <v>218</v>
      </c>
      <c r="AU132" s="15" t="s">
        <v>92</v>
      </c>
    </row>
    <row r="133" spans="1:65" s="2" customFormat="1" ht="29.25">
      <c r="A133" s="33"/>
      <c r="B133" s="34"/>
      <c r="C133" s="35"/>
      <c r="D133" s="187" t="s">
        <v>187</v>
      </c>
      <c r="E133" s="35"/>
      <c r="F133" s="197" t="s">
        <v>512</v>
      </c>
      <c r="G133" s="35"/>
      <c r="H133" s="35"/>
      <c r="I133" s="198"/>
      <c r="J133" s="35"/>
      <c r="K133" s="35"/>
      <c r="L133" s="38"/>
      <c r="M133" s="199"/>
      <c r="N133" s="200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5" t="s">
        <v>187</v>
      </c>
      <c r="AU133" s="15" t="s">
        <v>92</v>
      </c>
    </row>
    <row r="134" spans="1:65" s="13" customFormat="1" ht="11.25">
      <c r="B134" s="185"/>
      <c r="C134" s="186"/>
      <c r="D134" s="187" t="s">
        <v>155</v>
      </c>
      <c r="E134" s="186"/>
      <c r="F134" s="189" t="s">
        <v>753</v>
      </c>
      <c r="G134" s="186"/>
      <c r="H134" s="190">
        <v>35004.675999999999</v>
      </c>
      <c r="I134" s="191"/>
      <c r="J134" s="186"/>
      <c r="K134" s="186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155</v>
      </c>
      <c r="AU134" s="196" t="s">
        <v>92</v>
      </c>
      <c r="AV134" s="13" t="s">
        <v>92</v>
      </c>
      <c r="AW134" s="13" t="s">
        <v>4</v>
      </c>
      <c r="AX134" s="13" t="s">
        <v>90</v>
      </c>
      <c r="AY134" s="196" t="s">
        <v>139</v>
      </c>
    </row>
    <row r="135" spans="1:65" s="2" customFormat="1" ht="24.2" customHeight="1">
      <c r="A135" s="33"/>
      <c r="B135" s="34"/>
      <c r="C135" s="172" t="s">
        <v>196</v>
      </c>
      <c r="D135" s="172" t="s">
        <v>142</v>
      </c>
      <c r="E135" s="173" t="s">
        <v>304</v>
      </c>
      <c r="F135" s="174" t="s">
        <v>305</v>
      </c>
      <c r="G135" s="175" t="s">
        <v>268</v>
      </c>
      <c r="H135" s="176">
        <v>2500.3339999999998</v>
      </c>
      <c r="I135" s="177"/>
      <c r="J135" s="178">
        <f>ROUND(I135*H135,2)</f>
        <v>0</v>
      </c>
      <c r="K135" s="174" t="s">
        <v>216</v>
      </c>
      <c r="L135" s="38"/>
      <c r="M135" s="179" t="s">
        <v>44</v>
      </c>
      <c r="N135" s="180" t="s">
        <v>53</v>
      </c>
      <c r="O135" s="63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3" t="s">
        <v>157</v>
      </c>
      <c r="AT135" s="183" t="s">
        <v>142</v>
      </c>
      <c r="AU135" s="183" t="s">
        <v>92</v>
      </c>
      <c r="AY135" s="15" t="s">
        <v>139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5" t="s">
        <v>90</v>
      </c>
      <c r="BK135" s="184">
        <f>ROUND(I135*H135,2)</f>
        <v>0</v>
      </c>
      <c r="BL135" s="15" t="s">
        <v>157</v>
      </c>
      <c r="BM135" s="183" t="s">
        <v>754</v>
      </c>
    </row>
    <row r="136" spans="1:65" s="2" customFormat="1" ht="11.25">
      <c r="A136" s="33"/>
      <c r="B136" s="34"/>
      <c r="C136" s="35"/>
      <c r="D136" s="201" t="s">
        <v>218</v>
      </c>
      <c r="E136" s="35"/>
      <c r="F136" s="202" t="s">
        <v>307</v>
      </c>
      <c r="G136" s="35"/>
      <c r="H136" s="35"/>
      <c r="I136" s="198"/>
      <c r="J136" s="35"/>
      <c r="K136" s="35"/>
      <c r="L136" s="38"/>
      <c r="M136" s="199"/>
      <c r="N136" s="200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5" t="s">
        <v>218</v>
      </c>
      <c r="AU136" s="15" t="s">
        <v>92</v>
      </c>
    </row>
    <row r="137" spans="1:65" s="2" customFormat="1" ht="24.2" customHeight="1">
      <c r="A137" s="33"/>
      <c r="B137" s="34"/>
      <c r="C137" s="172" t="s">
        <v>199</v>
      </c>
      <c r="D137" s="172" t="s">
        <v>142</v>
      </c>
      <c r="E137" s="173" t="s">
        <v>308</v>
      </c>
      <c r="F137" s="174" t="s">
        <v>309</v>
      </c>
      <c r="G137" s="175" t="s">
        <v>285</v>
      </c>
      <c r="H137" s="176">
        <v>4500.6009999999997</v>
      </c>
      <c r="I137" s="177"/>
      <c r="J137" s="178">
        <f>ROUND(I137*H137,2)</f>
        <v>0</v>
      </c>
      <c r="K137" s="174" t="s">
        <v>216</v>
      </c>
      <c r="L137" s="38"/>
      <c r="M137" s="179" t="s">
        <v>44</v>
      </c>
      <c r="N137" s="180" t="s">
        <v>53</v>
      </c>
      <c r="O137" s="63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157</v>
      </c>
      <c r="AT137" s="183" t="s">
        <v>142</v>
      </c>
      <c r="AU137" s="183" t="s">
        <v>92</v>
      </c>
      <c r="AY137" s="15" t="s">
        <v>139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5" t="s">
        <v>90</v>
      </c>
      <c r="BK137" s="184">
        <f>ROUND(I137*H137,2)</f>
        <v>0</v>
      </c>
      <c r="BL137" s="15" t="s">
        <v>157</v>
      </c>
      <c r="BM137" s="183" t="s">
        <v>755</v>
      </c>
    </row>
    <row r="138" spans="1:65" s="2" customFormat="1" ht="11.25">
      <c r="A138" s="33"/>
      <c r="B138" s="34"/>
      <c r="C138" s="35"/>
      <c r="D138" s="201" t="s">
        <v>218</v>
      </c>
      <c r="E138" s="35"/>
      <c r="F138" s="202" t="s">
        <v>311</v>
      </c>
      <c r="G138" s="35"/>
      <c r="H138" s="35"/>
      <c r="I138" s="198"/>
      <c r="J138" s="35"/>
      <c r="K138" s="35"/>
      <c r="L138" s="38"/>
      <c r="M138" s="199"/>
      <c r="N138" s="200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5" t="s">
        <v>218</v>
      </c>
      <c r="AU138" s="15" t="s">
        <v>92</v>
      </c>
    </row>
    <row r="139" spans="1:65" s="2" customFormat="1" ht="19.5">
      <c r="A139" s="33"/>
      <c r="B139" s="34"/>
      <c r="C139" s="35"/>
      <c r="D139" s="187" t="s">
        <v>187</v>
      </c>
      <c r="E139" s="35"/>
      <c r="F139" s="197" t="s">
        <v>312</v>
      </c>
      <c r="G139" s="35"/>
      <c r="H139" s="35"/>
      <c r="I139" s="198"/>
      <c r="J139" s="35"/>
      <c r="K139" s="35"/>
      <c r="L139" s="38"/>
      <c r="M139" s="199"/>
      <c r="N139" s="200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5" t="s">
        <v>187</v>
      </c>
      <c r="AU139" s="15" t="s">
        <v>92</v>
      </c>
    </row>
    <row r="140" spans="1:65" s="13" customFormat="1" ht="11.25">
      <c r="B140" s="185"/>
      <c r="C140" s="186"/>
      <c r="D140" s="187" t="s">
        <v>155</v>
      </c>
      <c r="E140" s="186"/>
      <c r="F140" s="189" t="s">
        <v>756</v>
      </c>
      <c r="G140" s="186"/>
      <c r="H140" s="190">
        <v>4500.6009999999997</v>
      </c>
      <c r="I140" s="191"/>
      <c r="J140" s="186"/>
      <c r="K140" s="186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155</v>
      </c>
      <c r="AU140" s="196" t="s">
        <v>92</v>
      </c>
      <c r="AV140" s="13" t="s">
        <v>92</v>
      </c>
      <c r="AW140" s="13" t="s">
        <v>4</v>
      </c>
      <c r="AX140" s="13" t="s">
        <v>90</v>
      </c>
      <c r="AY140" s="196" t="s">
        <v>139</v>
      </c>
    </row>
    <row r="141" spans="1:65" s="2" customFormat="1" ht="16.5" customHeight="1">
      <c r="A141" s="33"/>
      <c r="B141" s="34"/>
      <c r="C141" s="172" t="s">
        <v>203</v>
      </c>
      <c r="D141" s="172" t="s">
        <v>142</v>
      </c>
      <c r="E141" s="173" t="s">
        <v>314</v>
      </c>
      <c r="F141" s="174" t="s">
        <v>315</v>
      </c>
      <c r="G141" s="175" t="s">
        <v>316</v>
      </c>
      <c r="H141" s="176">
        <v>5645.1409999999996</v>
      </c>
      <c r="I141" s="177"/>
      <c r="J141" s="178">
        <f>ROUND(I141*H141,2)</f>
        <v>0</v>
      </c>
      <c r="K141" s="174" t="s">
        <v>216</v>
      </c>
      <c r="L141" s="38"/>
      <c r="M141" s="179" t="s">
        <v>44</v>
      </c>
      <c r="N141" s="180" t="s">
        <v>53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157</v>
      </c>
      <c r="AT141" s="183" t="s">
        <v>142</v>
      </c>
      <c r="AU141" s="183" t="s">
        <v>92</v>
      </c>
      <c r="AY141" s="15" t="s">
        <v>139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5" t="s">
        <v>90</v>
      </c>
      <c r="BK141" s="184">
        <f>ROUND(I141*H141,2)</f>
        <v>0</v>
      </c>
      <c r="BL141" s="15" t="s">
        <v>157</v>
      </c>
      <c r="BM141" s="183" t="s">
        <v>757</v>
      </c>
    </row>
    <row r="142" spans="1:65" s="2" customFormat="1" ht="11.25">
      <c r="A142" s="33"/>
      <c r="B142" s="34"/>
      <c r="C142" s="35"/>
      <c r="D142" s="201" t="s">
        <v>218</v>
      </c>
      <c r="E142" s="35"/>
      <c r="F142" s="202" t="s">
        <v>318</v>
      </c>
      <c r="G142" s="35"/>
      <c r="H142" s="35"/>
      <c r="I142" s="198"/>
      <c r="J142" s="35"/>
      <c r="K142" s="35"/>
      <c r="L142" s="38"/>
      <c r="M142" s="199"/>
      <c r="N142" s="200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5" t="s">
        <v>218</v>
      </c>
      <c r="AU142" s="15" t="s">
        <v>92</v>
      </c>
    </row>
    <row r="143" spans="1:65" s="13" customFormat="1" ht="11.25">
      <c r="B143" s="185"/>
      <c r="C143" s="186"/>
      <c r="D143" s="187" t="s">
        <v>155</v>
      </c>
      <c r="E143" s="188" t="s">
        <v>44</v>
      </c>
      <c r="F143" s="189" t="s">
        <v>758</v>
      </c>
      <c r="G143" s="186"/>
      <c r="H143" s="190">
        <v>5217.4520000000002</v>
      </c>
      <c r="I143" s="191"/>
      <c r="J143" s="186"/>
      <c r="K143" s="186"/>
      <c r="L143" s="192"/>
      <c r="M143" s="193"/>
      <c r="N143" s="194"/>
      <c r="O143" s="194"/>
      <c r="P143" s="194"/>
      <c r="Q143" s="194"/>
      <c r="R143" s="194"/>
      <c r="S143" s="194"/>
      <c r="T143" s="195"/>
      <c r="AT143" s="196" t="s">
        <v>155</v>
      </c>
      <c r="AU143" s="196" t="s">
        <v>92</v>
      </c>
      <c r="AV143" s="13" t="s">
        <v>92</v>
      </c>
      <c r="AW143" s="13" t="s">
        <v>42</v>
      </c>
      <c r="AX143" s="13" t="s">
        <v>82</v>
      </c>
      <c r="AY143" s="196" t="s">
        <v>139</v>
      </c>
    </row>
    <row r="144" spans="1:65" s="13" customFormat="1" ht="11.25">
      <c r="B144" s="185"/>
      <c r="C144" s="186"/>
      <c r="D144" s="187" t="s">
        <v>155</v>
      </c>
      <c r="E144" s="188" t="s">
        <v>44</v>
      </c>
      <c r="F144" s="189" t="s">
        <v>759</v>
      </c>
      <c r="G144" s="186"/>
      <c r="H144" s="190">
        <v>90</v>
      </c>
      <c r="I144" s="191"/>
      <c r="J144" s="186"/>
      <c r="K144" s="186"/>
      <c r="L144" s="192"/>
      <c r="M144" s="193"/>
      <c r="N144" s="194"/>
      <c r="O144" s="194"/>
      <c r="P144" s="194"/>
      <c r="Q144" s="194"/>
      <c r="R144" s="194"/>
      <c r="S144" s="194"/>
      <c r="T144" s="195"/>
      <c r="AT144" s="196" t="s">
        <v>155</v>
      </c>
      <c r="AU144" s="196" t="s">
        <v>92</v>
      </c>
      <c r="AV144" s="13" t="s">
        <v>92</v>
      </c>
      <c r="AW144" s="13" t="s">
        <v>42</v>
      </c>
      <c r="AX144" s="13" t="s">
        <v>82</v>
      </c>
      <c r="AY144" s="196" t="s">
        <v>139</v>
      </c>
    </row>
    <row r="145" spans="1:65" s="13" customFormat="1" ht="11.25">
      <c r="B145" s="185"/>
      <c r="C145" s="186"/>
      <c r="D145" s="187" t="s">
        <v>155</v>
      </c>
      <c r="E145" s="188" t="s">
        <v>44</v>
      </c>
      <c r="F145" s="189" t="s">
        <v>760</v>
      </c>
      <c r="G145" s="186"/>
      <c r="H145" s="190">
        <v>226.5</v>
      </c>
      <c r="I145" s="191"/>
      <c r="J145" s="186"/>
      <c r="K145" s="186"/>
      <c r="L145" s="192"/>
      <c r="M145" s="193"/>
      <c r="N145" s="194"/>
      <c r="O145" s="194"/>
      <c r="P145" s="194"/>
      <c r="Q145" s="194"/>
      <c r="R145" s="194"/>
      <c r="S145" s="194"/>
      <c r="T145" s="195"/>
      <c r="AT145" s="196" t="s">
        <v>155</v>
      </c>
      <c r="AU145" s="196" t="s">
        <v>92</v>
      </c>
      <c r="AV145" s="13" t="s">
        <v>92</v>
      </c>
      <c r="AW145" s="13" t="s">
        <v>42</v>
      </c>
      <c r="AX145" s="13" t="s">
        <v>82</v>
      </c>
      <c r="AY145" s="196" t="s">
        <v>139</v>
      </c>
    </row>
    <row r="146" spans="1:65" s="13" customFormat="1" ht="11.25">
      <c r="B146" s="185"/>
      <c r="C146" s="186"/>
      <c r="D146" s="187" t="s">
        <v>155</v>
      </c>
      <c r="E146" s="188" t="s">
        <v>44</v>
      </c>
      <c r="F146" s="189" t="s">
        <v>761</v>
      </c>
      <c r="G146" s="186"/>
      <c r="H146" s="190">
        <v>48.23</v>
      </c>
      <c r="I146" s="191"/>
      <c r="J146" s="186"/>
      <c r="K146" s="186"/>
      <c r="L146" s="192"/>
      <c r="M146" s="193"/>
      <c r="N146" s="194"/>
      <c r="O146" s="194"/>
      <c r="P146" s="194"/>
      <c r="Q146" s="194"/>
      <c r="R146" s="194"/>
      <c r="S146" s="194"/>
      <c r="T146" s="195"/>
      <c r="AT146" s="196" t="s">
        <v>155</v>
      </c>
      <c r="AU146" s="196" t="s">
        <v>92</v>
      </c>
      <c r="AV146" s="13" t="s">
        <v>92</v>
      </c>
      <c r="AW146" s="13" t="s">
        <v>42</v>
      </c>
      <c r="AX146" s="13" t="s">
        <v>82</v>
      </c>
      <c r="AY146" s="196" t="s">
        <v>139</v>
      </c>
    </row>
    <row r="147" spans="1:65" s="13" customFormat="1" ht="11.25">
      <c r="B147" s="185"/>
      <c r="C147" s="186"/>
      <c r="D147" s="187" t="s">
        <v>155</v>
      </c>
      <c r="E147" s="188" t="s">
        <v>44</v>
      </c>
      <c r="F147" s="189" t="s">
        <v>762</v>
      </c>
      <c r="G147" s="186"/>
      <c r="H147" s="190">
        <v>33.222000000000001</v>
      </c>
      <c r="I147" s="191"/>
      <c r="J147" s="186"/>
      <c r="K147" s="186"/>
      <c r="L147" s="192"/>
      <c r="M147" s="193"/>
      <c r="N147" s="194"/>
      <c r="O147" s="194"/>
      <c r="P147" s="194"/>
      <c r="Q147" s="194"/>
      <c r="R147" s="194"/>
      <c r="S147" s="194"/>
      <c r="T147" s="195"/>
      <c r="AT147" s="196" t="s">
        <v>155</v>
      </c>
      <c r="AU147" s="196" t="s">
        <v>92</v>
      </c>
      <c r="AV147" s="13" t="s">
        <v>92</v>
      </c>
      <c r="AW147" s="13" t="s">
        <v>42</v>
      </c>
      <c r="AX147" s="13" t="s">
        <v>82</v>
      </c>
      <c r="AY147" s="196" t="s">
        <v>139</v>
      </c>
    </row>
    <row r="148" spans="1:65" s="13" customFormat="1" ht="11.25">
      <c r="B148" s="185"/>
      <c r="C148" s="186"/>
      <c r="D148" s="187" t="s">
        <v>155</v>
      </c>
      <c r="E148" s="188" t="s">
        <v>44</v>
      </c>
      <c r="F148" s="189" t="s">
        <v>763</v>
      </c>
      <c r="G148" s="186"/>
      <c r="H148" s="190">
        <v>7.5</v>
      </c>
      <c r="I148" s="191"/>
      <c r="J148" s="186"/>
      <c r="K148" s="186"/>
      <c r="L148" s="192"/>
      <c r="M148" s="193"/>
      <c r="N148" s="194"/>
      <c r="O148" s="194"/>
      <c r="P148" s="194"/>
      <c r="Q148" s="194"/>
      <c r="R148" s="194"/>
      <c r="S148" s="194"/>
      <c r="T148" s="195"/>
      <c r="AT148" s="196" t="s">
        <v>155</v>
      </c>
      <c r="AU148" s="196" t="s">
        <v>92</v>
      </c>
      <c r="AV148" s="13" t="s">
        <v>92</v>
      </c>
      <c r="AW148" s="13" t="s">
        <v>42</v>
      </c>
      <c r="AX148" s="13" t="s">
        <v>82</v>
      </c>
      <c r="AY148" s="196" t="s">
        <v>139</v>
      </c>
    </row>
    <row r="149" spans="1:65" s="13" customFormat="1" ht="11.25">
      <c r="B149" s="185"/>
      <c r="C149" s="186"/>
      <c r="D149" s="187" t="s">
        <v>155</v>
      </c>
      <c r="E149" s="188" t="s">
        <v>44</v>
      </c>
      <c r="F149" s="189" t="s">
        <v>764</v>
      </c>
      <c r="G149" s="186"/>
      <c r="H149" s="190">
        <v>1.92</v>
      </c>
      <c r="I149" s="191"/>
      <c r="J149" s="186"/>
      <c r="K149" s="186"/>
      <c r="L149" s="192"/>
      <c r="M149" s="193"/>
      <c r="N149" s="194"/>
      <c r="O149" s="194"/>
      <c r="P149" s="194"/>
      <c r="Q149" s="194"/>
      <c r="R149" s="194"/>
      <c r="S149" s="194"/>
      <c r="T149" s="195"/>
      <c r="AT149" s="196" t="s">
        <v>155</v>
      </c>
      <c r="AU149" s="196" t="s">
        <v>92</v>
      </c>
      <c r="AV149" s="13" t="s">
        <v>92</v>
      </c>
      <c r="AW149" s="13" t="s">
        <v>42</v>
      </c>
      <c r="AX149" s="13" t="s">
        <v>82</v>
      </c>
      <c r="AY149" s="196" t="s">
        <v>139</v>
      </c>
    </row>
    <row r="150" spans="1:65" s="13" customFormat="1" ht="11.25">
      <c r="B150" s="185"/>
      <c r="C150" s="186"/>
      <c r="D150" s="187" t="s">
        <v>155</v>
      </c>
      <c r="E150" s="188" t="s">
        <v>44</v>
      </c>
      <c r="F150" s="189" t="s">
        <v>765</v>
      </c>
      <c r="G150" s="186"/>
      <c r="H150" s="190">
        <v>13.5</v>
      </c>
      <c r="I150" s="191"/>
      <c r="J150" s="186"/>
      <c r="K150" s="186"/>
      <c r="L150" s="192"/>
      <c r="M150" s="193"/>
      <c r="N150" s="194"/>
      <c r="O150" s="194"/>
      <c r="P150" s="194"/>
      <c r="Q150" s="194"/>
      <c r="R150" s="194"/>
      <c r="S150" s="194"/>
      <c r="T150" s="195"/>
      <c r="AT150" s="196" t="s">
        <v>155</v>
      </c>
      <c r="AU150" s="196" t="s">
        <v>92</v>
      </c>
      <c r="AV150" s="13" t="s">
        <v>92</v>
      </c>
      <c r="AW150" s="13" t="s">
        <v>42</v>
      </c>
      <c r="AX150" s="13" t="s">
        <v>82</v>
      </c>
      <c r="AY150" s="196" t="s">
        <v>139</v>
      </c>
    </row>
    <row r="151" spans="1:65" s="13" customFormat="1" ht="11.25">
      <c r="B151" s="185"/>
      <c r="C151" s="186"/>
      <c r="D151" s="187" t="s">
        <v>155</v>
      </c>
      <c r="E151" s="188" t="s">
        <v>44</v>
      </c>
      <c r="F151" s="189" t="s">
        <v>766</v>
      </c>
      <c r="G151" s="186"/>
      <c r="H151" s="190">
        <v>6.8170000000000002</v>
      </c>
      <c r="I151" s="191"/>
      <c r="J151" s="186"/>
      <c r="K151" s="186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155</v>
      </c>
      <c r="AU151" s="196" t="s">
        <v>92</v>
      </c>
      <c r="AV151" s="13" t="s">
        <v>92</v>
      </c>
      <c r="AW151" s="13" t="s">
        <v>42</v>
      </c>
      <c r="AX151" s="13" t="s">
        <v>82</v>
      </c>
      <c r="AY151" s="196" t="s">
        <v>139</v>
      </c>
    </row>
    <row r="152" spans="1:65" s="2" customFormat="1" ht="24.2" customHeight="1">
      <c r="A152" s="33"/>
      <c r="B152" s="34"/>
      <c r="C152" s="172" t="s">
        <v>210</v>
      </c>
      <c r="D152" s="172" t="s">
        <v>142</v>
      </c>
      <c r="E152" s="173" t="s">
        <v>320</v>
      </c>
      <c r="F152" s="174" t="s">
        <v>321</v>
      </c>
      <c r="G152" s="175" t="s">
        <v>316</v>
      </c>
      <c r="H152" s="176">
        <v>562</v>
      </c>
      <c r="I152" s="177"/>
      <c r="J152" s="178">
        <f>ROUND(I152*H152,2)</f>
        <v>0</v>
      </c>
      <c r="K152" s="174" t="s">
        <v>216</v>
      </c>
      <c r="L152" s="38"/>
      <c r="M152" s="179" t="s">
        <v>44</v>
      </c>
      <c r="N152" s="180" t="s">
        <v>53</v>
      </c>
      <c r="O152" s="63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157</v>
      </c>
      <c r="AT152" s="183" t="s">
        <v>142</v>
      </c>
      <c r="AU152" s="183" t="s">
        <v>92</v>
      </c>
      <c r="AY152" s="15" t="s">
        <v>139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5" t="s">
        <v>90</v>
      </c>
      <c r="BK152" s="184">
        <f>ROUND(I152*H152,2)</f>
        <v>0</v>
      </c>
      <c r="BL152" s="15" t="s">
        <v>157</v>
      </c>
      <c r="BM152" s="183" t="s">
        <v>767</v>
      </c>
    </row>
    <row r="153" spans="1:65" s="2" customFormat="1" ht="11.25">
      <c r="A153" s="33"/>
      <c r="B153" s="34"/>
      <c r="C153" s="35"/>
      <c r="D153" s="201" t="s">
        <v>218</v>
      </c>
      <c r="E153" s="35"/>
      <c r="F153" s="202" t="s">
        <v>323</v>
      </c>
      <c r="G153" s="35"/>
      <c r="H153" s="35"/>
      <c r="I153" s="198"/>
      <c r="J153" s="35"/>
      <c r="K153" s="35"/>
      <c r="L153" s="38"/>
      <c r="M153" s="199"/>
      <c r="N153" s="200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5" t="s">
        <v>218</v>
      </c>
      <c r="AU153" s="15" t="s">
        <v>92</v>
      </c>
    </row>
    <row r="154" spans="1:65" s="13" customFormat="1" ht="11.25">
      <c r="B154" s="185"/>
      <c r="C154" s="186"/>
      <c r="D154" s="187" t="s">
        <v>155</v>
      </c>
      <c r="E154" s="188" t="s">
        <v>44</v>
      </c>
      <c r="F154" s="189" t="s">
        <v>768</v>
      </c>
      <c r="G154" s="186"/>
      <c r="H154" s="190">
        <v>320</v>
      </c>
      <c r="I154" s="191"/>
      <c r="J154" s="186"/>
      <c r="K154" s="186"/>
      <c r="L154" s="192"/>
      <c r="M154" s="193"/>
      <c r="N154" s="194"/>
      <c r="O154" s="194"/>
      <c r="P154" s="194"/>
      <c r="Q154" s="194"/>
      <c r="R154" s="194"/>
      <c r="S154" s="194"/>
      <c r="T154" s="195"/>
      <c r="AT154" s="196" t="s">
        <v>155</v>
      </c>
      <c r="AU154" s="196" t="s">
        <v>92</v>
      </c>
      <c r="AV154" s="13" t="s">
        <v>92</v>
      </c>
      <c r="AW154" s="13" t="s">
        <v>42</v>
      </c>
      <c r="AX154" s="13" t="s">
        <v>82</v>
      </c>
      <c r="AY154" s="196" t="s">
        <v>139</v>
      </c>
    </row>
    <row r="155" spans="1:65" s="13" customFormat="1" ht="11.25">
      <c r="B155" s="185"/>
      <c r="C155" s="186"/>
      <c r="D155" s="187" t="s">
        <v>155</v>
      </c>
      <c r="E155" s="188" t="s">
        <v>44</v>
      </c>
      <c r="F155" s="189" t="s">
        <v>769</v>
      </c>
      <c r="G155" s="186"/>
      <c r="H155" s="190">
        <v>242</v>
      </c>
      <c r="I155" s="191"/>
      <c r="J155" s="186"/>
      <c r="K155" s="186"/>
      <c r="L155" s="192"/>
      <c r="M155" s="193"/>
      <c r="N155" s="194"/>
      <c r="O155" s="194"/>
      <c r="P155" s="194"/>
      <c r="Q155" s="194"/>
      <c r="R155" s="194"/>
      <c r="S155" s="194"/>
      <c r="T155" s="195"/>
      <c r="AT155" s="196" t="s">
        <v>155</v>
      </c>
      <c r="AU155" s="196" t="s">
        <v>92</v>
      </c>
      <c r="AV155" s="13" t="s">
        <v>92</v>
      </c>
      <c r="AW155" s="13" t="s">
        <v>42</v>
      </c>
      <c r="AX155" s="13" t="s">
        <v>82</v>
      </c>
      <c r="AY155" s="196" t="s">
        <v>139</v>
      </c>
    </row>
    <row r="156" spans="1:65" s="2" customFormat="1" ht="24.2" customHeight="1">
      <c r="A156" s="33"/>
      <c r="B156" s="34"/>
      <c r="C156" s="172" t="s">
        <v>8</v>
      </c>
      <c r="D156" s="172" t="s">
        <v>142</v>
      </c>
      <c r="E156" s="173" t="s">
        <v>325</v>
      </c>
      <c r="F156" s="174" t="s">
        <v>326</v>
      </c>
      <c r="G156" s="175" t="s">
        <v>316</v>
      </c>
      <c r="H156" s="176">
        <v>514</v>
      </c>
      <c r="I156" s="177"/>
      <c r="J156" s="178">
        <f>ROUND(I156*H156,2)</f>
        <v>0</v>
      </c>
      <c r="K156" s="174" t="s">
        <v>216</v>
      </c>
      <c r="L156" s="38"/>
      <c r="M156" s="179" t="s">
        <v>44</v>
      </c>
      <c r="N156" s="180" t="s">
        <v>53</v>
      </c>
      <c r="O156" s="63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3" t="s">
        <v>157</v>
      </c>
      <c r="AT156" s="183" t="s">
        <v>142</v>
      </c>
      <c r="AU156" s="183" t="s">
        <v>92</v>
      </c>
      <c r="AY156" s="15" t="s">
        <v>139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5" t="s">
        <v>90</v>
      </c>
      <c r="BK156" s="184">
        <f>ROUND(I156*H156,2)</f>
        <v>0</v>
      </c>
      <c r="BL156" s="15" t="s">
        <v>157</v>
      </c>
      <c r="BM156" s="183" t="s">
        <v>770</v>
      </c>
    </row>
    <row r="157" spans="1:65" s="2" customFormat="1" ht="11.25">
      <c r="A157" s="33"/>
      <c r="B157" s="34"/>
      <c r="C157" s="35"/>
      <c r="D157" s="201" t="s">
        <v>218</v>
      </c>
      <c r="E157" s="35"/>
      <c r="F157" s="202" t="s">
        <v>328</v>
      </c>
      <c r="G157" s="35"/>
      <c r="H157" s="35"/>
      <c r="I157" s="198"/>
      <c r="J157" s="35"/>
      <c r="K157" s="35"/>
      <c r="L157" s="38"/>
      <c r="M157" s="199"/>
      <c r="N157" s="200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5" t="s">
        <v>218</v>
      </c>
      <c r="AU157" s="15" t="s">
        <v>92</v>
      </c>
    </row>
    <row r="158" spans="1:65" s="13" customFormat="1" ht="11.25">
      <c r="B158" s="185"/>
      <c r="C158" s="186"/>
      <c r="D158" s="187" t="s">
        <v>155</v>
      </c>
      <c r="E158" s="188" t="s">
        <v>44</v>
      </c>
      <c r="F158" s="189" t="s">
        <v>771</v>
      </c>
      <c r="G158" s="186"/>
      <c r="H158" s="190">
        <v>514</v>
      </c>
      <c r="I158" s="191"/>
      <c r="J158" s="186"/>
      <c r="K158" s="186"/>
      <c r="L158" s="192"/>
      <c r="M158" s="193"/>
      <c r="N158" s="194"/>
      <c r="O158" s="194"/>
      <c r="P158" s="194"/>
      <c r="Q158" s="194"/>
      <c r="R158" s="194"/>
      <c r="S158" s="194"/>
      <c r="T158" s="195"/>
      <c r="AT158" s="196" t="s">
        <v>155</v>
      </c>
      <c r="AU158" s="196" t="s">
        <v>92</v>
      </c>
      <c r="AV158" s="13" t="s">
        <v>92</v>
      </c>
      <c r="AW158" s="13" t="s">
        <v>42</v>
      </c>
      <c r="AX158" s="13" t="s">
        <v>82</v>
      </c>
      <c r="AY158" s="196" t="s">
        <v>139</v>
      </c>
    </row>
    <row r="159" spans="1:65" s="2" customFormat="1" ht="24.2" customHeight="1">
      <c r="A159" s="33"/>
      <c r="B159" s="34"/>
      <c r="C159" s="172" t="s">
        <v>221</v>
      </c>
      <c r="D159" s="172" t="s">
        <v>142</v>
      </c>
      <c r="E159" s="173" t="s">
        <v>523</v>
      </c>
      <c r="F159" s="174" t="s">
        <v>524</v>
      </c>
      <c r="G159" s="175" t="s">
        <v>268</v>
      </c>
      <c r="H159" s="176">
        <v>189.416</v>
      </c>
      <c r="I159" s="177"/>
      <c r="J159" s="178">
        <f>ROUND(I159*H159,2)</f>
        <v>0</v>
      </c>
      <c r="K159" s="174" t="s">
        <v>216</v>
      </c>
      <c r="L159" s="38"/>
      <c r="M159" s="179" t="s">
        <v>44</v>
      </c>
      <c r="N159" s="180" t="s">
        <v>53</v>
      </c>
      <c r="O159" s="63"/>
      <c r="P159" s="181">
        <f>O159*H159</f>
        <v>0</v>
      </c>
      <c r="Q159" s="181">
        <v>1.63</v>
      </c>
      <c r="R159" s="181">
        <f>Q159*H159</f>
        <v>308.74807999999996</v>
      </c>
      <c r="S159" s="181">
        <v>0</v>
      </c>
      <c r="T159" s="18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3" t="s">
        <v>157</v>
      </c>
      <c r="AT159" s="183" t="s">
        <v>142</v>
      </c>
      <c r="AU159" s="183" t="s">
        <v>92</v>
      </c>
      <c r="AY159" s="15" t="s">
        <v>139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5" t="s">
        <v>90</v>
      </c>
      <c r="BK159" s="184">
        <f>ROUND(I159*H159,2)</f>
        <v>0</v>
      </c>
      <c r="BL159" s="15" t="s">
        <v>157</v>
      </c>
      <c r="BM159" s="183" t="s">
        <v>772</v>
      </c>
    </row>
    <row r="160" spans="1:65" s="2" customFormat="1" ht="11.25">
      <c r="A160" s="33"/>
      <c r="B160" s="34"/>
      <c r="C160" s="35"/>
      <c r="D160" s="201" t="s">
        <v>218</v>
      </c>
      <c r="E160" s="35"/>
      <c r="F160" s="202" t="s">
        <v>526</v>
      </c>
      <c r="G160" s="35"/>
      <c r="H160" s="35"/>
      <c r="I160" s="198"/>
      <c r="J160" s="35"/>
      <c r="K160" s="35"/>
      <c r="L160" s="38"/>
      <c r="M160" s="199"/>
      <c r="N160" s="200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5" t="s">
        <v>218</v>
      </c>
      <c r="AU160" s="15" t="s">
        <v>92</v>
      </c>
    </row>
    <row r="161" spans="1:65" s="13" customFormat="1" ht="11.25">
      <c r="B161" s="185"/>
      <c r="C161" s="186"/>
      <c r="D161" s="187" t="s">
        <v>155</v>
      </c>
      <c r="E161" s="188" t="s">
        <v>44</v>
      </c>
      <c r="F161" s="189" t="s">
        <v>728</v>
      </c>
      <c r="G161" s="186"/>
      <c r="H161" s="190">
        <v>186.416</v>
      </c>
      <c r="I161" s="191"/>
      <c r="J161" s="186"/>
      <c r="K161" s="186"/>
      <c r="L161" s="192"/>
      <c r="M161" s="193"/>
      <c r="N161" s="194"/>
      <c r="O161" s="194"/>
      <c r="P161" s="194"/>
      <c r="Q161" s="194"/>
      <c r="R161" s="194"/>
      <c r="S161" s="194"/>
      <c r="T161" s="195"/>
      <c r="AT161" s="196" t="s">
        <v>155</v>
      </c>
      <c r="AU161" s="196" t="s">
        <v>92</v>
      </c>
      <c r="AV161" s="13" t="s">
        <v>92</v>
      </c>
      <c r="AW161" s="13" t="s">
        <v>42</v>
      </c>
      <c r="AX161" s="13" t="s">
        <v>82</v>
      </c>
      <c r="AY161" s="196" t="s">
        <v>139</v>
      </c>
    </row>
    <row r="162" spans="1:65" s="13" customFormat="1" ht="11.25">
      <c r="B162" s="185"/>
      <c r="C162" s="186"/>
      <c r="D162" s="187" t="s">
        <v>155</v>
      </c>
      <c r="E162" s="188" t="s">
        <v>44</v>
      </c>
      <c r="F162" s="189" t="s">
        <v>773</v>
      </c>
      <c r="G162" s="186"/>
      <c r="H162" s="190">
        <v>3</v>
      </c>
      <c r="I162" s="191"/>
      <c r="J162" s="186"/>
      <c r="K162" s="186"/>
      <c r="L162" s="192"/>
      <c r="M162" s="193"/>
      <c r="N162" s="194"/>
      <c r="O162" s="194"/>
      <c r="P162" s="194"/>
      <c r="Q162" s="194"/>
      <c r="R162" s="194"/>
      <c r="S162" s="194"/>
      <c r="T162" s="195"/>
      <c r="AT162" s="196" t="s">
        <v>155</v>
      </c>
      <c r="AU162" s="196" t="s">
        <v>92</v>
      </c>
      <c r="AV162" s="13" t="s">
        <v>92</v>
      </c>
      <c r="AW162" s="13" t="s">
        <v>42</v>
      </c>
      <c r="AX162" s="13" t="s">
        <v>82</v>
      </c>
      <c r="AY162" s="196" t="s">
        <v>139</v>
      </c>
    </row>
    <row r="163" spans="1:65" s="2" customFormat="1" ht="24.2" customHeight="1">
      <c r="A163" s="33"/>
      <c r="B163" s="34"/>
      <c r="C163" s="172" t="s">
        <v>227</v>
      </c>
      <c r="D163" s="172" t="s">
        <v>142</v>
      </c>
      <c r="E163" s="173" t="s">
        <v>528</v>
      </c>
      <c r="F163" s="174" t="s">
        <v>529</v>
      </c>
      <c r="G163" s="175" t="s">
        <v>316</v>
      </c>
      <c r="H163" s="176">
        <v>2383.6</v>
      </c>
      <c r="I163" s="177"/>
      <c r="J163" s="178">
        <f>ROUND(I163*H163,2)</f>
        <v>0</v>
      </c>
      <c r="K163" s="174" t="s">
        <v>216</v>
      </c>
      <c r="L163" s="38"/>
      <c r="M163" s="179" t="s">
        <v>44</v>
      </c>
      <c r="N163" s="180" t="s">
        <v>53</v>
      </c>
      <c r="O163" s="63"/>
      <c r="P163" s="181">
        <f>O163*H163</f>
        <v>0</v>
      </c>
      <c r="Q163" s="181">
        <v>3.1E-4</v>
      </c>
      <c r="R163" s="181">
        <f>Q163*H163</f>
        <v>0.73891600000000002</v>
      </c>
      <c r="S163" s="181">
        <v>0</v>
      </c>
      <c r="T163" s="18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3" t="s">
        <v>157</v>
      </c>
      <c r="AT163" s="183" t="s">
        <v>142</v>
      </c>
      <c r="AU163" s="183" t="s">
        <v>92</v>
      </c>
      <c r="AY163" s="15" t="s">
        <v>139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5" t="s">
        <v>90</v>
      </c>
      <c r="BK163" s="184">
        <f>ROUND(I163*H163,2)</f>
        <v>0</v>
      </c>
      <c r="BL163" s="15" t="s">
        <v>157</v>
      </c>
      <c r="BM163" s="183" t="s">
        <v>774</v>
      </c>
    </row>
    <row r="164" spans="1:65" s="2" customFormat="1" ht="11.25">
      <c r="A164" s="33"/>
      <c r="B164" s="34"/>
      <c r="C164" s="35"/>
      <c r="D164" s="201" t="s">
        <v>218</v>
      </c>
      <c r="E164" s="35"/>
      <c r="F164" s="202" t="s">
        <v>531</v>
      </c>
      <c r="G164" s="35"/>
      <c r="H164" s="35"/>
      <c r="I164" s="198"/>
      <c r="J164" s="35"/>
      <c r="K164" s="35"/>
      <c r="L164" s="38"/>
      <c r="M164" s="199"/>
      <c r="N164" s="200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5" t="s">
        <v>218</v>
      </c>
      <c r="AU164" s="15" t="s">
        <v>92</v>
      </c>
    </row>
    <row r="165" spans="1:65" s="13" customFormat="1" ht="11.25">
      <c r="B165" s="185"/>
      <c r="C165" s="186"/>
      <c r="D165" s="187" t="s">
        <v>155</v>
      </c>
      <c r="E165" s="188" t="s">
        <v>44</v>
      </c>
      <c r="F165" s="189" t="s">
        <v>775</v>
      </c>
      <c r="G165" s="186"/>
      <c r="H165" s="190">
        <v>2344.6</v>
      </c>
      <c r="I165" s="191"/>
      <c r="J165" s="186"/>
      <c r="K165" s="186"/>
      <c r="L165" s="192"/>
      <c r="M165" s="193"/>
      <c r="N165" s="194"/>
      <c r="O165" s="194"/>
      <c r="P165" s="194"/>
      <c r="Q165" s="194"/>
      <c r="R165" s="194"/>
      <c r="S165" s="194"/>
      <c r="T165" s="195"/>
      <c r="AT165" s="196" t="s">
        <v>155</v>
      </c>
      <c r="AU165" s="196" t="s">
        <v>92</v>
      </c>
      <c r="AV165" s="13" t="s">
        <v>92</v>
      </c>
      <c r="AW165" s="13" t="s">
        <v>42</v>
      </c>
      <c r="AX165" s="13" t="s">
        <v>82</v>
      </c>
      <c r="AY165" s="196" t="s">
        <v>139</v>
      </c>
    </row>
    <row r="166" spans="1:65" s="13" customFormat="1" ht="11.25">
      <c r="B166" s="185"/>
      <c r="C166" s="186"/>
      <c r="D166" s="187" t="s">
        <v>155</v>
      </c>
      <c r="E166" s="188" t="s">
        <v>44</v>
      </c>
      <c r="F166" s="189" t="s">
        <v>776</v>
      </c>
      <c r="G166" s="186"/>
      <c r="H166" s="190">
        <v>39</v>
      </c>
      <c r="I166" s="191"/>
      <c r="J166" s="186"/>
      <c r="K166" s="186"/>
      <c r="L166" s="192"/>
      <c r="M166" s="193"/>
      <c r="N166" s="194"/>
      <c r="O166" s="194"/>
      <c r="P166" s="194"/>
      <c r="Q166" s="194"/>
      <c r="R166" s="194"/>
      <c r="S166" s="194"/>
      <c r="T166" s="195"/>
      <c r="AT166" s="196" t="s">
        <v>155</v>
      </c>
      <c r="AU166" s="196" t="s">
        <v>92</v>
      </c>
      <c r="AV166" s="13" t="s">
        <v>92</v>
      </c>
      <c r="AW166" s="13" t="s">
        <v>42</v>
      </c>
      <c r="AX166" s="13" t="s">
        <v>82</v>
      </c>
      <c r="AY166" s="196" t="s">
        <v>139</v>
      </c>
    </row>
    <row r="167" spans="1:65" s="2" customFormat="1" ht="16.5" customHeight="1">
      <c r="A167" s="33"/>
      <c r="B167" s="34"/>
      <c r="C167" s="210" t="s">
        <v>232</v>
      </c>
      <c r="D167" s="210" t="s">
        <v>282</v>
      </c>
      <c r="E167" s="211" t="s">
        <v>534</v>
      </c>
      <c r="F167" s="212" t="s">
        <v>535</v>
      </c>
      <c r="G167" s="213" t="s">
        <v>316</v>
      </c>
      <c r="H167" s="214">
        <v>2383.6</v>
      </c>
      <c r="I167" s="215"/>
      <c r="J167" s="216">
        <f>ROUND(I167*H167,2)</f>
        <v>0</v>
      </c>
      <c r="K167" s="212" t="s">
        <v>216</v>
      </c>
      <c r="L167" s="217"/>
      <c r="M167" s="218" t="s">
        <v>44</v>
      </c>
      <c r="N167" s="219" t="s">
        <v>53</v>
      </c>
      <c r="O167" s="63"/>
      <c r="P167" s="181">
        <f>O167*H167</f>
        <v>0</v>
      </c>
      <c r="Q167" s="181">
        <v>2.0000000000000001E-4</v>
      </c>
      <c r="R167" s="181">
        <f>Q167*H167</f>
        <v>0.47671999999999998</v>
      </c>
      <c r="S167" s="181">
        <v>0</v>
      </c>
      <c r="T167" s="18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3" t="s">
        <v>178</v>
      </c>
      <c r="AT167" s="183" t="s">
        <v>282</v>
      </c>
      <c r="AU167" s="183" t="s">
        <v>92</v>
      </c>
      <c r="AY167" s="15" t="s">
        <v>139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5" t="s">
        <v>90</v>
      </c>
      <c r="BK167" s="184">
        <f>ROUND(I167*H167,2)</f>
        <v>0</v>
      </c>
      <c r="BL167" s="15" t="s">
        <v>157</v>
      </c>
      <c r="BM167" s="183" t="s">
        <v>777</v>
      </c>
    </row>
    <row r="168" spans="1:65" s="2" customFormat="1" ht="11.25">
      <c r="A168" s="33"/>
      <c r="B168" s="34"/>
      <c r="C168" s="35"/>
      <c r="D168" s="201" t="s">
        <v>218</v>
      </c>
      <c r="E168" s="35"/>
      <c r="F168" s="202" t="s">
        <v>537</v>
      </c>
      <c r="G168" s="35"/>
      <c r="H168" s="35"/>
      <c r="I168" s="198"/>
      <c r="J168" s="35"/>
      <c r="K168" s="35"/>
      <c r="L168" s="38"/>
      <c r="M168" s="199"/>
      <c r="N168" s="200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5" t="s">
        <v>218</v>
      </c>
      <c r="AU168" s="15" t="s">
        <v>92</v>
      </c>
    </row>
    <row r="169" spans="1:65" s="2" customFormat="1" ht="16.5" customHeight="1">
      <c r="A169" s="33"/>
      <c r="B169" s="34"/>
      <c r="C169" s="172" t="s">
        <v>238</v>
      </c>
      <c r="D169" s="172" t="s">
        <v>142</v>
      </c>
      <c r="E169" s="173" t="s">
        <v>538</v>
      </c>
      <c r="F169" s="174" t="s">
        <v>539</v>
      </c>
      <c r="G169" s="175" t="s">
        <v>457</v>
      </c>
      <c r="H169" s="176">
        <v>1165.0999999999999</v>
      </c>
      <c r="I169" s="177"/>
      <c r="J169" s="178">
        <f>ROUND(I169*H169,2)</f>
        <v>0</v>
      </c>
      <c r="K169" s="174" t="s">
        <v>216</v>
      </c>
      <c r="L169" s="38"/>
      <c r="M169" s="179" t="s">
        <v>44</v>
      </c>
      <c r="N169" s="180" t="s">
        <v>53</v>
      </c>
      <c r="O169" s="63"/>
      <c r="P169" s="181">
        <f>O169*H169</f>
        <v>0</v>
      </c>
      <c r="Q169" s="181">
        <v>1.16E-3</v>
      </c>
      <c r="R169" s="181">
        <f>Q169*H169</f>
        <v>1.3515159999999999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157</v>
      </c>
      <c r="AT169" s="183" t="s">
        <v>142</v>
      </c>
      <c r="AU169" s="183" t="s">
        <v>92</v>
      </c>
      <c r="AY169" s="15" t="s">
        <v>139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5" t="s">
        <v>90</v>
      </c>
      <c r="BK169" s="184">
        <f>ROUND(I169*H169,2)</f>
        <v>0</v>
      </c>
      <c r="BL169" s="15" t="s">
        <v>157</v>
      </c>
      <c r="BM169" s="183" t="s">
        <v>778</v>
      </c>
    </row>
    <row r="170" spans="1:65" s="2" customFormat="1" ht="11.25">
      <c r="A170" s="33"/>
      <c r="B170" s="34"/>
      <c r="C170" s="35"/>
      <c r="D170" s="201" t="s">
        <v>218</v>
      </c>
      <c r="E170" s="35"/>
      <c r="F170" s="202" t="s">
        <v>541</v>
      </c>
      <c r="G170" s="35"/>
      <c r="H170" s="35"/>
      <c r="I170" s="198"/>
      <c r="J170" s="35"/>
      <c r="K170" s="35"/>
      <c r="L170" s="38"/>
      <c r="M170" s="199"/>
      <c r="N170" s="200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5" t="s">
        <v>218</v>
      </c>
      <c r="AU170" s="15" t="s">
        <v>92</v>
      </c>
    </row>
    <row r="171" spans="1:65" s="13" customFormat="1" ht="11.25">
      <c r="B171" s="185"/>
      <c r="C171" s="186"/>
      <c r="D171" s="187" t="s">
        <v>155</v>
      </c>
      <c r="E171" s="188" t="s">
        <v>44</v>
      </c>
      <c r="F171" s="189" t="s">
        <v>779</v>
      </c>
      <c r="G171" s="186"/>
      <c r="H171" s="190">
        <v>1165.0999999999999</v>
      </c>
      <c r="I171" s="191"/>
      <c r="J171" s="186"/>
      <c r="K171" s="186"/>
      <c r="L171" s="192"/>
      <c r="M171" s="193"/>
      <c r="N171" s="194"/>
      <c r="O171" s="194"/>
      <c r="P171" s="194"/>
      <c r="Q171" s="194"/>
      <c r="R171" s="194"/>
      <c r="S171" s="194"/>
      <c r="T171" s="195"/>
      <c r="AT171" s="196" t="s">
        <v>155</v>
      </c>
      <c r="AU171" s="196" t="s">
        <v>92</v>
      </c>
      <c r="AV171" s="13" t="s">
        <v>92</v>
      </c>
      <c r="AW171" s="13" t="s">
        <v>42</v>
      </c>
      <c r="AX171" s="13" t="s">
        <v>82</v>
      </c>
      <c r="AY171" s="196" t="s">
        <v>139</v>
      </c>
    </row>
    <row r="172" spans="1:65" s="12" customFormat="1" ht="20.85" customHeight="1">
      <c r="B172" s="156"/>
      <c r="C172" s="157"/>
      <c r="D172" s="158" t="s">
        <v>81</v>
      </c>
      <c r="E172" s="170" t="s">
        <v>196</v>
      </c>
      <c r="F172" s="170" t="s">
        <v>330</v>
      </c>
      <c r="G172" s="157"/>
      <c r="H172" s="157"/>
      <c r="I172" s="160"/>
      <c r="J172" s="171">
        <f>BK172</f>
        <v>0</v>
      </c>
      <c r="K172" s="157"/>
      <c r="L172" s="162"/>
      <c r="M172" s="163"/>
      <c r="N172" s="164"/>
      <c r="O172" s="164"/>
      <c r="P172" s="165">
        <f>SUM(P173:P246)</f>
        <v>0</v>
      </c>
      <c r="Q172" s="164"/>
      <c r="R172" s="165">
        <f>SUM(R173:R246)</f>
        <v>1.434E-2</v>
      </c>
      <c r="S172" s="164"/>
      <c r="T172" s="166">
        <f>SUM(T173:T246)</f>
        <v>0</v>
      </c>
      <c r="AR172" s="167" t="s">
        <v>90</v>
      </c>
      <c r="AT172" s="168" t="s">
        <v>81</v>
      </c>
      <c r="AU172" s="168" t="s">
        <v>92</v>
      </c>
      <c r="AY172" s="167" t="s">
        <v>139</v>
      </c>
      <c r="BK172" s="169">
        <f>SUM(BK173:BK246)</f>
        <v>0</v>
      </c>
    </row>
    <row r="173" spans="1:65" s="2" customFormat="1" ht="24.2" customHeight="1">
      <c r="A173" s="33"/>
      <c r="B173" s="34"/>
      <c r="C173" s="172" t="s">
        <v>244</v>
      </c>
      <c r="D173" s="172" t="s">
        <v>142</v>
      </c>
      <c r="E173" s="173" t="s">
        <v>331</v>
      </c>
      <c r="F173" s="174" t="s">
        <v>332</v>
      </c>
      <c r="G173" s="175" t="s">
        <v>316</v>
      </c>
      <c r="H173" s="176">
        <v>472</v>
      </c>
      <c r="I173" s="177"/>
      <c r="J173" s="178">
        <f>ROUND(I173*H173,2)</f>
        <v>0</v>
      </c>
      <c r="K173" s="174" t="s">
        <v>216</v>
      </c>
      <c r="L173" s="38"/>
      <c r="M173" s="179" t="s">
        <v>44</v>
      </c>
      <c r="N173" s="180" t="s">
        <v>53</v>
      </c>
      <c r="O173" s="63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3" t="s">
        <v>157</v>
      </c>
      <c r="AT173" s="183" t="s">
        <v>142</v>
      </c>
      <c r="AU173" s="183" t="s">
        <v>151</v>
      </c>
      <c r="AY173" s="15" t="s">
        <v>139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5" t="s">
        <v>90</v>
      </c>
      <c r="BK173" s="184">
        <f>ROUND(I173*H173,2)</f>
        <v>0</v>
      </c>
      <c r="BL173" s="15" t="s">
        <v>157</v>
      </c>
      <c r="BM173" s="183" t="s">
        <v>780</v>
      </c>
    </row>
    <row r="174" spans="1:65" s="2" customFormat="1" ht="11.25">
      <c r="A174" s="33"/>
      <c r="B174" s="34"/>
      <c r="C174" s="35"/>
      <c r="D174" s="201" t="s">
        <v>218</v>
      </c>
      <c r="E174" s="35"/>
      <c r="F174" s="202" t="s">
        <v>334</v>
      </c>
      <c r="G174" s="35"/>
      <c r="H174" s="35"/>
      <c r="I174" s="198"/>
      <c r="J174" s="35"/>
      <c r="K174" s="35"/>
      <c r="L174" s="38"/>
      <c r="M174" s="199"/>
      <c r="N174" s="200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5" t="s">
        <v>218</v>
      </c>
      <c r="AU174" s="15" t="s">
        <v>151</v>
      </c>
    </row>
    <row r="175" spans="1:65" s="13" customFormat="1" ht="11.25">
      <c r="B175" s="185"/>
      <c r="C175" s="186"/>
      <c r="D175" s="187" t="s">
        <v>155</v>
      </c>
      <c r="E175" s="188" t="s">
        <v>44</v>
      </c>
      <c r="F175" s="189" t="s">
        <v>781</v>
      </c>
      <c r="G175" s="186"/>
      <c r="H175" s="190">
        <v>470</v>
      </c>
      <c r="I175" s="191"/>
      <c r="J175" s="186"/>
      <c r="K175" s="186"/>
      <c r="L175" s="192"/>
      <c r="M175" s="193"/>
      <c r="N175" s="194"/>
      <c r="O175" s="194"/>
      <c r="P175" s="194"/>
      <c r="Q175" s="194"/>
      <c r="R175" s="194"/>
      <c r="S175" s="194"/>
      <c r="T175" s="195"/>
      <c r="AT175" s="196" t="s">
        <v>155</v>
      </c>
      <c r="AU175" s="196" t="s">
        <v>151</v>
      </c>
      <c r="AV175" s="13" t="s">
        <v>92</v>
      </c>
      <c r="AW175" s="13" t="s">
        <v>42</v>
      </c>
      <c r="AX175" s="13" t="s">
        <v>82</v>
      </c>
      <c r="AY175" s="196" t="s">
        <v>139</v>
      </c>
    </row>
    <row r="176" spans="1:65" s="13" customFormat="1" ht="11.25">
      <c r="B176" s="185"/>
      <c r="C176" s="186"/>
      <c r="D176" s="187" t="s">
        <v>155</v>
      </c>
      <c r="E176" s="188" t="s">
        <v>44</v>
      </c>
      <c r="F176" s="189" t="s">
        <v>782</v>
      </c>
      <c r="G176" s="186"/>
      <c r="H176" s="190">
        <v>2</v>
      </c>
      <c r="I176" s="191"/>
      <c r="J176" s="186"/>
      <c r="K176" s="186"/>
      <c r="L176" s="192"/>
      <c r="M176" s="193"/>
      <c r="N176" s="194"/>
      <c r="O176" s="194"/>
      <c r="P176" s="194"/>
      <c r="Q176" s="194"/>
      <c r="R176" s="194"/>
      <c r="S176" s="194"/>
      <c r="T176" s="195"/>
      <c r="AT176" s="196" t="s">
        <v>155</v>
      </c>
      <c r="AU176" s="196" t="s">
        <v>151</v>
      </c>
      <c r="AV176" s="13" t="s">
        <v>92</v>
      </c>
      <c r="AW176" s="13" t="s">
        <v>42</v>
      </c>
      <c r="AX176" s="13" t="s">
        <v>82</v>
      </c>
      <c r="AY176" s="196" t="s">
        <v>139</v>
      </c>
    </row>
    <row r="177" spans="1:65" s="2" customFormat="1" ht="16.5" customHeight="1">
      <c r="A177" s="33"/>
      <c r="B177" s="34"/>
      <c r="C177" s="172" t="s">
        <v>7</v>
      </c>
      <c r="D177" s="172" t="s">
        <v>142</v>
      </c>
      <c r="E177" s="173" t="s">
        <v>336</v>
      </c>
      <c r="F177" s="174" t="s">
        <v>337</v>
      </c>
      <c r="G177" s="175" t="s">
        <v>316</v>
      </c>
      <c r="H177" s="176">
        <v>472</v>
      </c>
      <c r="I177" s="177"/>
      <c r="J177" s="178">
        <f>ROUND(I177*H177,2)</f>
        <v>0</v>
      </c>
      <c r="K177" s="174" t="s">
        <v>216</v>
      </c>
      <c r="L177" s="38"/>
      <c r="M177" s="179" t="s">
        <v>44</v>
      </c>
      <c r="N177" s="180" t="s">
        <v>53</v>
      </c>
      <c r="O177" s="63"/>
      <c r="P177" s="181">
        <f>O177*H177</f>
        <v>0</v>
      </c>
      <c r="Q177" s="181">
        <v>3.0000000000000001E-5</v>
      </c>
      <c r="R177" s="181">
        <f>Q177*H177</f>
        <v>1.4160000000000001E-2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157</v>
      </c>
      <c r="AT177" s="183" t="s">
        <v>142</v>
      </c>
      <c r="AU177" s="183" t="s">
        <v>151</v>
      </c>
      <c r="AY177" s="15" t="s">
        <v>139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5" t="s">
        <v>90</v>
      </c>
      <c r="BK177" s="184">
        <f>ROUND(I177*H177,2)</f>
        <v>0</v>
      </c>
      <c r="BL177" s="15" t="s">
        <v>157</v>
      </c>
      <c r="BM177" s="183" t="s">
        <v>783</v>
      </c>
    </row>
    <row r="178" spans="1:65" s="2" customFormat="1" ht="11.25">
      <c r="A178" s="33"/>
      <c r="B178" s="34"/>
      <c r="C178" s="35"/>
      <c r="D178" s="201" t="s">
        <v>218</v>
      </c>
      <c r="E178" s="35"/>
      <c r="F178" s="202" t="s">
        <v>339</v>
      </c>
      <c r="G178" s="35"/>
      <c r="H178" s="35"/>
      <c r="I178" s="198"/>
      <c r="J178" s="35"/>
      <c r="K178" s="35"/>
      <c r="L178" s="38"/>
      <c r="M178" s="199"/>
      <c r="N178" s="200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5" t="s">
        <v>218</v>
      </c>
      <c r="AU178" s="15" t="s">
        <v>151</v>
      </c>
    </row>
    <row r="179" spans="1:65" s="2" customFormat="1" ht="21.75" customHeight="1">
      <c r="A179" s="33"/>
      <c r="B179" s="34"/>
      <c r="C179" s="172" t="s">
        <v>376</v>
      </c>
      <c r="D179" s="172" t="s">
        <v>142</v>
      </c>
      <c r="E179" s="173" t="s">
        <v>340</v>
      </c>
      <c r="F179" s="174" t="s">
        <v>341</v>
      </c>
      <c r="G179" s="175" t="s">
        <v>316</v>
      </c>
      <c r="H179" s="176">
        <v>472</v>
      </c>
      <c r="I179" s="177"/>
      <c r="J179" s="178">
        <f>ROUND(I179*H179,2)</f>
        <v>0</v>
      </c>
      <c r="K179" s="174" t="s">
        <v>216</v>
      </c>
      <c r="L179" s="38"/>
      <c r="M179" s="179" t="s">
        <v>44</v>
      </c>
      <c r="N179" s="180" t="s">
        <v>53</v>
      </c>
      <c r="O179" s="63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157</v>
      </c>
      <c r="AT179" s="183" t="s">
        <v>142</v>
      </c>
      <c r="AU179" s="183" t="s">
        <v>151</v>
      </c>
      <c r="AY179" s="15" t="s">
        <v>139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5" t="s">
        <v>90</v>
      </c>
      <c r="BK179" s="184">
        <f>ROUND(I179*H179,2)</f>
        <v>0</v>
      </c>
      <c r="BL179" s="15" t="s">
        <v>157</v>
      </c>
      <c r="BM179" s="183" t="s">
        <v>784</v>
      </c>
    </row>
    <row r="180" spans="1:65" s="2" customFormat="1" ht="11.25">
      <c r="A180" s="33"/>
      <c r="B180" s="34"/>
      <c r="C180" s="35"/>
      <c r="D180" s="201" t="s">
        <v>218</v>
      </c>
      <c r="E180" s="35"/>
      <c r="F180" s="202" t="s">
        <v>343</v>
      </c>
      <c r="G180" s="35"/>
      <c r="H180" s="35"/>
      <c r="I180" s="198"/>
      <c r="J180" s="35"/>
      <c r="K180" s="35"/>
      <c r="L180" s="38"/>
      <c r="M180" s="199"/>
      <c r="N180" s="200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5" t="s">
        <v>218</v>
      </c>
      <c r="AU180" s="15" t="s">
        <v>151</v>
      </c>
    </row>
    <row r="181" spans="1:65" s="2" customFormat="1" ht="21.75" customHeight="1">
      <c r="A181" s="33"/>
      <c r="B181" s="34"/>
      <c r="C181" s="172" t="s">
        <v>383</v>
      </c>
      <c r="D181" s="172" t="s">
        <v>142</v>
      </c>
      <c r="E181" s="173" t="s">
        <v>548</v>
      </c>
      <c r="F181" s="174" t="s">
        <v>549</v>
      </c>
      <c r="G181" s="175" t="s">
        <v>145</v>
      </c>
      <c r="H181" s="176">
        <v>13</v>
      </c>
      <c r="I181" s="177"/>
      <c r="J181" s="178">
        <f>ROUND(I181*H181,2)</f>
        <v>0</v>
      </c>
      <c r="K181" s="174" t="s">
        <v>216</v>
      </c>
      <c r="L181" s="38"/>
      <c r="M181" s="179" t="s">
        <v>44</v>
      </c>
      <c r="N181" s="180" t="s">
        <v>53</v>
      </c>
      <c r="O181" s="63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157</v>
      </c>
      <c r="AT181" s="183" t="s">
        <v>142</v>
      </c>
      <c r="AU181" s="183" t="s">
        <v>151</v>
      </c>
      <c r="AY181" s="15" t="s">
        <v>139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5" t="s">
        <v>90</v>
      </c>
      <c r="BK181" s="184">
        <f>ROUND(I181*H181,2)</f>
        <v>0</v>
      </c>
      <c r="BL181" s="15" t="s">
        <v>157</v>
      </c>
      <c r="BM181" s="183" t="s">
        <v>785</v>
      </c>
    </row>
    <row r="182" spans="1:65" s="2" customFormat="1" ht="11.25">
      <c r="A182" s="33"/>
      <c r="B182" s="34"/>
      <c r="C182" s="35"/>
      <c r="D182" s="201" t="s">
        <v>218</v>
      </c>
      <c r="E182" s="35"/>
      <c r="F182" s="202" t="s">
        <v>551</v>
      </c>
      <c r="G182" s="35"/>
      <c r="H182" s="35"/>
      <c r="I182" s="198"/>
      <c r="J182" s="35"/>
      <c r="K182" s="35"/>
      <c r="L182" s="38"/>
      <c r="M182" s="199"/>
      <c r="N182" s="200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5" t="s">
        <v>218</v>
      </c>
      <c r="AU182" s="15" t="s">
        <v>151</v>
      </c>
    </row>
    <row r="183" spans="1:65" s="13" customFormat="1" ht="11.25">
      <c r="B183" s="185"/>
      <c r="C183" s="186"/>
      <c r="D183" s="187" t="s">
        <v>155</v>
      </c>
      <c r="E183" s="188" t="s">
        <v>44</v>
      </c>
      <c r="F183" s="189" t="s">
        <v>786</v>
      </c>
      <c r="G183" s="186"/>
      <c r="H183" s="190">
        <v>8</v>
      </c>
      <c r="I183" s="191"/>
      <c r="J183" s="186"/>
      <c r="K183" s="186"/>
      <c r="L183" s="192"/>
      <c r="M183" s="193"/>
      <c r="N183" s="194"/>
      <c r="O183" s="194"/>
      <c r="P183" s="194"/>
      <c r="Q183" s="194"/>
      <c r="R183" s="194"/>
      <c r="S183" s="194"/>
      <c r="T183" s="195"/>
      <c r="AT183" s="196" t="s">
        <v>155</v>
      </c>
      <c r="AU183" s="196" t="s">
        <v>151</v>
      </c>
      <c r="AV183" s="13" t="s">
        <v>92</v>
      </c>
      <c r="AW183" s="13" t="s">
        <v>42</v>
      </c>
      <c r="AX183" s="13" t="s">
        <v>82</v>
      </c>
      <c r="AY183" s="196" t="s">
        <v>139</v>
      </c>
    </row>
    <row r="184" spans="1:65" s="13" customFormat="1" ht="11.25">
      <c r="B184" s="185"/>
      <c r="C184" s="186"/>
      <c r="D184" s="187" t="s">
        <v>155</v>
      </c>
      <c r="E184" s="188" t="s">
        <v>44</v>
      </c>
      <c r="F184" s="189" t="s">
        <v>787</v>
      </c>
      <c r="G184" s="186"/>
      <c r="H184" s="190">
        <v>5</v>
      </c>
      <c r="I184" s="191"/>
      <c r="J184" s="186"/>
      <c r="K184" s="186"/>
      <c r="L184" s="192"/>
      <c r="M184" s="193"/>
      <c r="N184" s="194"/>
      <c r="O184" s="194"/>
      <c r="P184" s="194"/>
      <c r="Q184" s="194"/>
      <c r="R184" s="194"/>
      <c r="S184" s="194"/>
      <c r="T184" s="195"/>
      <c r="AT184" s="196" t="s">
        <v>155</v>
      </c>
      <c r="AU184" s="196" t="s">
        <v>151</v>
      </c>
      <c r="AV184" s="13" t="s">
        <v>92</v>
      </c>
      <c r="AW184" s="13" t="s">
        <v>42</v>
      </c>
      <c r="AX184" s="13" t="s">
        <v>82</v>
      </c>
      <c r="AY184" s="196" t="s">
        <v>139</v>
      </c>
    </row>
    <row r="185" spans="1:65" s="2" customFormat="1" ht="16.5" customHeight="1">
      <c r="A185" s="33"/>
      <c r="B185" s="34"/>
      <c r="C185" s="172" t="s">
        <v>389</v>
      </c>
      <c r="D185" s="172" t="s">
        <v>142</v>
      </c>
      <c r="E185" s="173" t="s">
        <v>553</v>
      </c>
      <c r="F185" s="174" t="s">
        <v>554</v>
      </c>
      <c r="G185" s="175" t="s">
        <v>145</v>
      </c>
      <c r="H185" s="176">
        <v>25</v>
      </c>
      <c r="I185" s="177"/>
      <c r="J185" s="178">
        <f>ROUND(I185*H185,2)</f>
        <v>0</v>
      </c>
      <c r="K185" s="174" t="s">
        <v>216</v>
      </c>
      <c r="L185" s="38"/>
      <c r="M185" s="179" t="s">
        <v>44</v>
      </c>
      <c r="N185" s="180" t="s">
        <v>53</v>
      </c>
      <c r="O185" s="63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157</v>
      </c>
      <c r="AT185" s="183" t="s">
        <v>142</v>
      </c>
      <c r="AU185" s="183" t="s">
        <v>151</v>
      </c>
      <c r="AY185" s="15" t="s">
        <v>139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5" t="s">
        <v>90</v>
      </c>
      <c r="BK185" s="184">
        <f>ROUND(I185*H185,2)</f>
        <v>0</v>
      </c>
      <c r="BL185" s="15" t="s">
        <v>157</v>
      </c>
      <c r="BM185" s="183" t="s">
        <v>788</v>
      </c>
    </row>
    <row r="186" spans="1:65" s="2" customFormat="1" ht="11.25">
      <c r="A186" s="33"/>
      <c r="B186" s="34"/>
      <c r="C186" s="35"/>
      <c r="D186" s="201" t="s">
        <v>218</v>
      </c>
      <c r="E186" s="35"/>
      <c r="F186" s="202" t="s">
        <v>556</v>
      </c>
      <c r="G186" s="35"/>
      <c r="H186" s="35"/>
      <c r="I186" s="198"/>
      <c r="J186" s="35"/>
      <c r="K186" s="35"/>
      <c r="L186" s="38"/>
      <c r="M186" s="199"/>
      <c r="N186" s="200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5" t="s">
        <v>218</v>
      </c>
      <c r="AU186" s="15" t="s">
        <v>151</v>
      </c>
    </row>
    <row r="187" spans="1:65" s="13" customFormat="1" ht="11.25">
      <c r="B187" s="185"/>
      <c r="C187" s="186"/>
      <c r="D187" s="187" t="s">
        <v>155</v>
      </c>
      <c r="E187" s="188" t="s">
        <v>44</v>
      </c>
      <c r="F187" s="189" t="s">
        <v>789</v>
      </c>
      <c r="G187" s="186"/>
      <c r="H187" s="190">
        <v>25</v>
      </c>
      <c r="I187" s="191"/>
      <c r="J187" s="186"/>
      <c r="K187" s="186"/>
      <c r="L187" s="192"/>
      <c r="M187" s="193"/>
      <c r="N187" s="194"/>
      <c r="O187" s="194"/>
      <c r="P187" s="194"/>
      <c r="Q187" s="194"/>
      <c r="R187" s="194"/>
      <c r="S187" s="194"/>
      <c r="T187" s="195"/>
      <c r="AT187" s="196" t="s">
        <v>155</v>
      </c>
      <c r="AU187" s="196" t="s">
        <v>151</v>
      </c>
      <c r="AV187" s="13" t="s">
        <v>92</v>
      </c>
      <c r="AW187" s="13" t="s">
        <v>42</v>
      </c>
      <c r="AX187" s="13" t="s">
        <v>82</v>
      </c>
      <c r="AY187" s="196" t="s">
        <v>139</v>
      </c>
    </row>
    <row r="188" spans="1:65" s="2" customFormat="1" ht="24.2" customHeight="1">
      <c r="A188" s="33"/>
      <c r="B188" s="34"/>
      <c r="C188" s="172" t="s">
        <v>394</v>
      </c>
      <c r="D188" s="172" t="s">
        <v>142</v>
      </c>
      <c r="E188" s="173" t="s">
        <v>557</v>
      </c>
      <c r="F188" s="174" t="s">
        <v>558</v>
      </c>
      <c r="G188" s="175" t="s">
        <v>145</v>
      </c>
      <c r="H188" s="176">
        <v>13</v>
      </c>
      <c r="I188" s="177"/>
      <c r="J188" s="178">
        <f>ROUND(I188*H188,2)</f>
        <v>0</v>
      </c>
      <c r="K188" s="174" t="s">
        <v>216</v>
      </c>
      <c r="L188" s="38"/>
      <c r="M188" s="179" t="s">
        <v>44</v>
      </c>
      <c r="N188" s="180" t="s">
        <v>53</v>
      </c>
      <c r="O188" s="63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3" t="s">
        <v>157</v>
      </c>
      <c r="AT188" s="183" t="s">
        <v>142</v>
      </c>
      <c r="AU188" s="183" t="s">
        <v>151</v>
      </c>
      <c r="AY188" s="15" t="s">
        <v>139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5" t="s">
        <v>90</v>
      </c>
      <c r="BK188" s="184">
        <f>ROUND(I188*H188,2)</f>
        <v>0</v>
      </c>
      <c r="BL188" s="15" t="s">
        <v>157</v>
      </c>
      <c r="BM188" s="183" t="s">
        <v>790</v>
      </c>
    </row>
    <row r="189" spans="1:65" s="2" customFormat="1" ht="11.25">
      <c r="A189" s="33"/>
      <c r="B189" s="34"/>
      <c r="C189" s="35"/>
      <c r="D189" s="201" t="s">
        <v>218</v>
      </c>
      <c r="E189" s="35"/>
      <c r="F189" s="202" t="s">
        <v>560</v>
      </c>
      <c r="G189" s="35"/>
      <c r="H189" s="35"/>
      <c r="I189" s="198"/>
      <c r="J189" s="35"/>
      <c r="K189" s="35"/>
      <c r="L189" s="38"/>
      <c r="M189" s="199"/>
      <c r="N189" s="200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5" t="s">
        <v>218</v>
      </c>
      <c r="AU189" s="15" t="s">
        <v>151</v>
      </c>
    </row>
    <row r="190" spans="1:65" s="2" customFormat="1" ht="24.2" customHeight="1">
      <c r="A190" s="33"/>
      <c r="B190" s="34"/>
      <c r="C190" s="172" t="s">
        <v>400</v>
      </c>
      <c r="D190" s="172" t="s">
        <v>142</v>
      </c>
      <c r="E190" s="173" t="s">
        <v>561</v>
      </c>
      <c r="F190" s="174" t="s">
        <v>562</v>
      </c>
      <c r="G190" s="175" t="s">
        <v>145</v>
      </c>
      <c r="H190" s="176">
        <v>13</v>
      </c>
      <c r="I190" s="177"/>
      <c r="J190" s="178">
        <f>ROUND(I190*H190,2)</f>
        <v>0</v>
      </c>
      <c r="K190" s="174" t="s">
        <v>216</v>
      </c>
      <c r="L190" s="38"/>
      <c r="M190" s="179" t="s">
        <v>44</v>
      </c>
      <c r="N190" s="180" t="s">
        <v>53</v>
      </c>
      <c r="O190" s="63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3" t="s">
        <v>157</v>
      </c>
      <c r="AT190" s="183" t="s">
        <v>142</v>
      </c>
      <c r="AU190" s="183" t="s">
        <v>151</v>
      </c>
      <c r="AY190" s="15" t="s">
        <v>139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5" t="s">
        <v>90</v>
      </c>
      <c r="BK190" s="184">
        <f>ROUND(I190*H190,2)</f>
        <v>0</v>
      </c>
      <c r="BL190" s="15" t="s">
        <v>157</v>
      </c>
      <c r="BM190" s="183" t="s">
        <v>791</v>
      </c>
    </row>
    <row r="191" spans="1:65" s="2" customFormat="1" ht="11.25">
      <c r="A191" s="33"/>
      <c r="B191" s="34"/>
      <c r="C191" s="35"/>
      <c r="D191" s="201" t="s">
        <v>218</v>
      </c>
      <c r="E191" s="35"/>
      <c r="F191" s="202" t="s">
        <v>564</v>
      </c>
      <c r="G191" s="35"/>
      <c r="H191" s="35"/>
      <c r="I191" s="198"/>
      <c r="J191" s="35"/>
      <c r="K191" s="35"/>
      <c r="L191" s="38"/>
      <c r="M191" s="199"/>
      <c r="N191" s="200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5" t="s">
        <v>218</v>
      </c>
      <c r="AU191" s="15" t="s">
        <v>151</v>
      </c>
    </row>
    <row r="192" spans="1:65" s="2" customFormat="1" ht="21.75" customHeight="1">
      <c r="A192" s="33"/>
      <c r="B192" s="34"/>
      <c r="C192" s="172" t="s">
        <v>406</v>
      </c>
      <c r="D192" s="172" t="s">
        <v>142</v>
      </c>
      <c r="E192" s="173" t="s">
        <v>565</v>
      </c>
      <c r="F192" s="174" t="s">
        <v>566</v>
      </c>
      <c r="G192" s="175" t="s">
        <v>145</v>
      </c>
      <c r="H192" s="176">
        <v>8</v>
      </c>
      <c r="I192" s="177"/>
      <c r="J192" s="178">
        <f>ROUND(I192*H192,2)</f>
        <v>0</v>
      </c>
      <c r="K192" s="174" t="s">
        <v>216</v>
      </c>
      <c r="L192" s="38"/>
      <c r="M192" s="179" t="s">
        <v>44</v>
      </c>
      <c r="N192" s="180" t="s">
        <v>53</v>
      </c>
      <c r="O192" s="63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157</v>
      </c>
      <c r="AT192" s="183" t="s">
        <v>142</v>
      </c>
      <c r="AU192" s="183" t="s">
        <v>151</v>
      </c>
      <c r="AY192" s="15" t="s">
        <v>139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5" t="s">
        <v>90</v>
      </c>
      <c r="BK192" s="184">
        <f>ROUND(I192*H192,2)</f>
        <v>0</v>
      </c>
      <c r="BL192" s="15" t="s">
        <v>157</v>
      </c>
      <c r="BM192" s="183" t="s">
        <v>792</v>
      </c>
    </row>
    <row r="193" spans="1:65" s="2" customFormat="1" ht="11.25">
      <c r="A193" s="33"/>
      <c r="B193" s="34"/>
      <c r="C193" s="35"/>
      <c r="D193" s="201" t="s">
        <v>218</v>
      </c>
      <c r="E193" s="35"/>
      <c r="F193" s="202" t="s">
        <v>568</v>
      </c>
      <c r="G193" s="35"/>
      <c r="H193" s="35"/>
      <c r="I193" s="198"/>
      <c r="J193" s="35"/>
      <c r="K193" s="35"/>
      <c r="L193" s="38"/>
      <c r="M193" s="199"/>
      <c r="N193" s="200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5" t="s">
        <v>218</v>
      </c>
      <c r="AU193" s="15" t="s">
        <v>151</v>
      </c>
    </row>
    <row r="194" spans="1:65" s="13" customFormat="1" ht="11.25">
      <c r="B194" s="185"/>
      <c r="C194" s="186"/>
      <c r="D194" s="187" t="s">
        <v>155</v>
      </c>
      <c r="E194" s="188" t="s">
        <v>44</v>
      </c>
      <c r="F194" s="189" t="s">
        <v>786</v>
      </c>
      <c r="G194" s="186"/>
      <c r="H194" s="190">
        <v>8</v>
      </c>
      <c r="I194" s="191"/>
      <c r="J194" s="186"/>
      <c r="K194" s="186"/>
      <c r="L194" s="192"/>
      <c r="M194" s="193"/>
      <c r="N194" s="194"/>
      <c r="O194" s="194"/>
      <c r="P194" s="194"/>
      <c r="Q194" s="194"/>
      <c r="R194" s="194"/>
      <c r="S194" s="194"/>
      <c r="T194" s="195"/>
      <c r="AT194" s="196" t="s">
        <v>155</v>
      </c>
      <c r="AU194" s="196" t="s">
        <v>151</v>
      </c>
      <c r="AV194" s="13" t="s">
        <v>92</v>
      </c>
      <c r="AW194" s="13" t="s">
        <v>42</v>
      </c>
      <c r="AX194" s="13" t="s">
        <v>82</v>
      </c>
      <c r="AY194" s="196" t="s">
        <v>139</v>
      </c>
    </row>
    <row r="195" spans="1:65" s="2" customFormat="1" ht="24.2" customHeight="1">
      <c r="A195" s="33"/>
      <c r="B195" s="34"/>
      <c r="C195" s="172" t="s">
        <v>412</v>
      </c>
      <c r="D195" s="172" t="s">
        <v>142</v>
      </c>
      <c r="E195" s="173" t="s">
        <v>569</v>
      </c>
      <c r="F195" s="174" t="s">
        <v>570</v>
      </c>
      <c r="G195" s="175" t="s">
        <v>145</v>
      </c>
      <c r="H195" s="176">
        <v>8</v>
      </c>
      <c r="I195" s="177"/>
      <c r="J195" s="178">
        <f>ROUND(I195*H195,2)</f>
        <v>0</v>
      </c>
      <c r="K195" s="174" t="s">
        <v>216</v>
      </c>
      <c r="L195" s="38"/>
      <c r="M195" s="179" t="s">
        <v>44</v>
      </c>
      <c r="N195" s="180" t="s">
        <v>53</v>
      </c>
      <c r="O195" s="63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157</v>
      </c>
      <c r="AT195" s="183" t="s">
        <v>142</v>
      </c>
      <c r="AU195" s="183" t="s">
        <v>151</v>
      </c>
      <c r="AY195" s="15" t="s">
        <v>139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5" t="s">
        <v>90</v>
      </c>
      <c r="BK195" s="184">
        <f>ROUND(I195*H195,2)</f>
        <v>0</v>
      </c>
      <c r="BL195" s="15" t="s">
        <v>157</v>
      </c>
      <c r="BM195" s="183" t="s">
        <v>793</v>
      </c>
    </row>
    <row r="196" spans="1:65" s="2" customFormat="1" ht="11.25">
      <c r="A196" s="33"/>
      <c r="B196" s="34"/>
      <c r="C196" s="35"/>
      <c r="D196" s="201" t="s">
        <v>218</v>
      </c>
      <c r="E196" s="35"/>
      <c r="F196" s="202" t="s">
        <v>572</v>
      </c>
      <c r="G196" s="35"/>
      <c r="H196" s="35"/>
      <c r="I196" s="198"/>
      <c r="J196" s="35"/>
      <c r="K196" s="35"/>
      <c r="L196" s="38"/>
      <c r="M196" s="199"/>
      <c r="N196" s="200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5" t="s">
        <v>218</v>
      </c>
      <c r="AU196" s="15" t="s">
        <v>151</v>
      </c>
    </row>
    <row r="197" spans="1:65" s="2" customFormat="1" ht="21.75" customHeight="1">
      <c r="A197" s="33"/>
      <c r="B197" s="34"/>
      <c r="C197" s="172" t="s">
        <v>418</v>
      </c>
      <c r="D197" s="172" t="s">
        <v>142</v>
      </c>
      <c r="E197" s="173" t="s">
        <v>794</v>
      </c>
      <c r="F197" s="174" t="s">
        <v>795</v>
      </c>
      <c r="G197" s="175" t="s">
        <v>145</v>
      </c>
      <c r="H197" s="176">
        <v>8</v>
      </c>
      <c r="I197" s="177"/>
      <c r="J197" s="178">
        <f>ROUND(I197*H197,2)</f>
        <v>0</v>
      </c>
      <c r="K197" s="174" t="s">
        <v>216</v>
      </c>
      <c r="L197" s="38"/>
      <c r="M197" s="179" t="s">
        <v>44</v>
      </c>
      <c r="N197" s="180" t="s">
        <v>53</v>
      </c>
      <c r="O197" s="63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3" t="s">
        <v>157</v>
      </c>
      <c r="AT197" s="183" t="s">
        <v>142</v>
      </c>
      <c r="AU197" s="183" t="s">
        <v>151</v>
      </c>
      <c r="AY197" s="15" t="s">
        <v>139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5" t="s">
        <v>90</v>
      </c>
      <c r="BK197" s="184">
        <f>ROUND(I197*H197,2)</f>
        <v>0</v>
      </c>
      <c r="BL197" s="15" t="s">
        <v>157</v>
      </c>
      <c r="BM197" s="183" t="s">
        <v>796</v>
      </c>
    </row>
    <row r="198" spans="1:65" s="2" customFormat="1" ht="11.25">
      <c r="A198" s="33"/>
      <c r="B198" s="34"/>
      <c r="C198" s="35"/>
      <c r="D198" s="201" t="s">
        <v>218</v>
      </c>
      <c r="E198" s="35"/>
      <c r="F198" s="202" t="s">
        <v>797</v>
      </c>
      <c r="G198" s="35"/>
      <c r="H198" s="35"/>
      <c r="I198" s="198"/>
      <c r="J198" s="35"/>
      <c r="K198" s="35"/>
      <c r="L198" s="38"/>
      <c r="M198" s="199"/>
      <c r="N198" s="200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5" t="s">
        <v>218</v>
      </c>
      <c r="AU198" s="15" t="s">
        <v>151</v>
      </c>
    </row>
    <row r="199" spans="1:65" s="13" customFormat="1" ht="11.25">
      <c r="B199" s="185"/>
      <c r="C199" s="186"/>
      <c r="D199" s="187" t="s">
        <v>155</v>
      </c>
      <c r="E199" s="188" t="s">
        <v>44</v>
      </c>
      <c r="F199" s="189" t="s">
        <v>798</v>
      </c>
      <c r="G199" s="186"/>
      <c r="H199" s="190">
        <v>7</v>
      </c>
      <c r="I199" s="191"/>
      <c r="J199" s="186"/>
      <c r="K199" s="186"/>
      <c r="L199" s="192"/>
      <c r="M199" s="193"/>
      <c r="N199" s="194"/>
      <c r="O199" s="194"/>
      <c r="P199" s="194"/>
      <c r="Q199" s="194"/>
      <c r="R199" s="194"/>
      <c r="S199" s="194"/>
      <c r="T199" s="195"/>
      <c r="AT199" s="196" t="s">
        <v>155</v>
      </c>
      <c r="AU199" s="196" t="s">
        <v>151</v>
      </c>
      <c r="AV199" s="13" t="s">
        <v>92</v>
      </c>
      <c r="AW199" s="13" t="s">
        <v>42</v>
      </c>
      <c r="AX199" s="13" t="s">
        <v>82</v>
      </c>
      <c r="AY199" s="196" t="s">
        <v>139</v>
      </c>
    </row>
    <row r="200" spans="1:65" s="13" customFormat="1" ht="11.25">
      <c r="B200" s="185"/>
      <c r="C200" s="186"/>
      <c r="D200" s="187" t="s">
        <v>155</v>
      </c>
      <c r="E200" s="188" t="s">
        <v>44</v>
      </c>
      <c r="F200" s="189" t="s">
        <v>799</v>
      </c>
      <c r="G200" s="186"/>
      <c r="H200" s="190">
        <v>1</v>
      </c>
      <c r="I200" s="191"/>
      <c r="J200" s="186"/>
      <c r="K200" s="186"/>
      <c r="L200" s="192"/>
      <c r="M200" s="193"/>
      <c r="N200" s="194"/>
      <c r="O200" s="194"/>
      <c r="P200" s="194"/>
      <c r="Q200" s="194"/>
      <c r="R200" s="194"/>
      <c r="S200" s="194"/>
      <c r="T200" s="195"/>
      <c r="AT200" s="196" t="s">
        <v>155</v>
      </c>
      <c r="AU200" s="196" t="s">
        <v>151</v>
      </c>
      <c r="AV200" s="13" t="s">
        <v>92</v>
      </c>
      <c r="AW200" s="13" t="s">
        <v>42</v>
      </c>
      <c r="AX200" s="13" t="s">
        <v>82</v>
      </c>
      <c r="AY200" s="196" t="s">
        <v>139</v>
      </c>
    </row>
    <row r="201" spans="1:65" s="2" customFormat="1" ht="24.2" customHeight="1">
      <c r="A201" s="33"/>
      <c r="B201" s="34"/>
      <c r="C201" s="172" t="s">
        <v>424</v>
      </c>
      <c r="D201" s="172" t="s">
        <v>142</v>
      </c>
      <c r="E201" s="173" t="s">
        <v>800</v>
      </c>
      <c r="F201" s="174" t="s">
        <v>801</v>
      </c>
      <c r="G201" s="175" t="s">
        <v>145</v>
      </c>
      <c r="H201" s="176">
        <v>8</v>
      </c>
      <c r="I201" s="177"/>
      <c r="J201" s="178">
        <f>ROUND(I201*H201,2)</f>
        <v>0</v>
      </c>
      <c r="K201" s="174" t="s">
        <v>216</v>
      </c>
      <c r="L201" s="38"/>
      <c r="M201" s="179" t="s">
        <v>44</v>
      </c>
      <c r="N201" s="180" t="s">
        <v>53</v>
      </c>
      <c r="O201" s="63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3" t="s">
        <v>157</v>
      </c>
      <c r="AT201" s="183" t="s">
        <v>142</v>
      </c>
      <c r="AU201" s="183" t="s">
        <v>151</v>
      </c>
      <c r="AY201" s="15" t="s">
        <v>139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5" t="s">
        <v>90</v>
      </c>
      <c r="BK201" s="184">
        <f>ROUND(I201*H201,2)</f>
        <v>0</v>
      </c>
      <c r="BL201" s="15" t="s">
        <v>157</v>
      </c>
      <c r="BM201" s="183" t="s">
        <v>802</v>
      </c>
    </row>
    <row r="202" spans="1:65" s="2" customFormat="1" ht="11.25">
      <c r="A202" s="33"/>
      <c r="B202" s="34"/>
      <c r="C202" s="35"/>
      <c r="D202" s="201" t="s">
        <v>218</v>
      </c>
      <c r="E202" s="35"/>
      <c r="F202" s="202" t="s">
        <v>803</v>
      </c>
      <c r="G202" s="35"/>
      <c r="H202" s="35"/>
      <c r="I202" s="198"/>
      <c r="J202" s="35"/>
      <c r="K202" s="35"/>
      <c r="L202" s="38"/>
      <c r="M202" s="199"/>
      <c r="N202" s="200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5" t="s">
        <v>218</v>
      </c>
      <c r="AU202" s="15" t="s">
        <v>151</v>
      </c>
    </row>
    <row r="203" spans="1:65" s="2" customFormat="1" ht="24.2" customHeight="1">
      <c r="A203" s="33"/>
      <c r="B203" s="34"/>
      <c r="C203" s="172" t="s">
        <v>430</v>
      </c>
      <c r="D203" s="172" t="s">
        <v>142</v>
      </c>
      <c r="E203" s="173" t="s">
        <v>804</v>
      </c>
      <c r="F203" s="174" t="s">
        <v>805</v>
      </c>
      <c r="G203" s="175" t="s">
        <v>145</v>
      </c>
      <c r="H203" s="176">
        <v>8</v>
      </c>
      <c r="I203" s="177"/>
      <c r="J203" s="178">
        <f>ROUND(I203*H203,2)</f>
        <v>0</v>
      </c>
      <c r="K203" s="174" t="s">
        <v>216</v>
      </c>
      <c r="L203" s="38"/>
      <c r="M203" s="179" t="s">
        <v>44</v>
      </c>
      <c r="N203" s="180" t="s">
        <v>53</v>
      </c>
      <c r="O203" s="63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3" t="s">
        <v>157</v>
      </c>
      <c r="AT203" s="183" t="s">
        <v>142</v>
      </c>
      <c r="AU203" s="183" t="s">
        <v>151</v>
      </c>
      <c r="AY203" s="15" t="s">
        <v>139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5" t="s">
        <v>90</v>
      </c>
      <c r="BK203" s="184">
        <f>ROUND(I203*H203,2)</f>
        <v>0</v>
      </c>
      <c r="BL203" s="15" t="s">
        <v>157</v>
      </c>
      <c r="BM203" s="183" t="s">
        <v>806</v>
      </c>
    </row>
    <row r="204" spans="1:65" s="2" customFormat="1" ht="11.25">
      <c r="A204" s="33"/>
      <c r="B204" s="34"/>
      <c r="C204" s="35"/>
      <c r="D204" s="201" t="s">
        <v>218</v>
      </c>
      <c r="E204" s="35"/>
      <c r="F204" s="202" t="s">
        <v>807</v>
      </c>
      <c r="G204" s="35"/>
      <c r="H204" s="35"/>
      <c r="I204" s="198"/>
      <c r="J204" s="35"/>
      <c r="K204" s="35"/>
      <c r="L204" s="38"/>
      <c r="M204" s="199"/>
      <c r="N204" s="200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5" t="s">
        <v>218</v>
      </c>
      <c r="AU204" s="15" t="s">
        <v>151</v>
      </c>
    </row>
    <row r="205" spans="1:65" s="2" customFormat="1" ht="21.75" customHeight="1">
      <c r="A205" s="33"/>
      <c r="B205" s="34"/>
      <c r="C205" s="172" t="s">
        <v>436</v>
      </c>
      <c r="D205" s="172" t="s">
        <v>142</v>
      </c>
      <c r="E205" s="173" t="s">
        <v>808</v>
      </c>
      <c r="F205" s="174" t="s">
        <v>809</v>
      </c>
      <c r="G205" s="175" t="s">
        <v>145</v>
      </c>
      <c r="H205" s="176">
        <v>15</v>
      </c>
      <c r="I205" s="177"/>
      <c r="J205" s="178">
        <f>ROUND(I205*H205,2)</f>
        <v>0</v>
      </c>
      <c r="K205" s="174" t="s">
        <v>216</v>
      </c>
      <c r="L205" s="38"/>
      <c r="M205" s="179" t="s">
        <v>44</v>
      </c>
      <c r="N205" s="180" t="s">
        <v>53</v>
      </c>
      <c r="O205" s="63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3" t="s">
        <v>157</v>
      </c>
      <c r="AT205" s="183" t="s">
        <v>142</v>
      </c>
      <c r="AU205" s="183" t="s">
        <v>151</v>
      </c>
      <c r="AY205" s="15" t="s">
        <v>139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5" t="s">
        <v>90</v>
      </c>
      <c r="BK205" s="184">
        <f>ROUND(I205*H205,2)</f>
        <v>0</v>
      </c>
      <c r="BL205" s="15" t="s">
        <v>157</v>
      </c>
      <c r="BM205" s="183" t="s">
        <v>810</v>
      </c>
    </row>
    <row r="206" spans="1:65" s="2" customFormat="1" ht="11.25">
      <c r="A206" s="33"/>
      <c r="B206" s="34"/>
      <c r="C206" s="35"/>
      <c r="D206" s="201" t="s">
        <v>218</v>
      </c>
      <c r="E206" s="35"/>
      <c r="F206" s="202" t="s">
        <v>811</v>
      </c>
      <c r="G206" s="35"/>
      <c r="H206" s="35"/>
      <c r="I206" s="198"/>
      <c r="J206" s="35"/>
      <c r="K206" s="35"/>
      <c r="L206" s="38"/>
      <c r="M206" s="199"/>
      <c r="N206" s="200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5" t="s">
        <v>218</v>
      </c>
      <c r="AU206" s="15" t="s">
        <v>151</v>
      </c>
    </row>
    <row r="207" spans="1:65" s="13" customFormat="1" ht="11.25">
      <c r="B207" s="185"/>
      <c r="C207" s="186"/>
      <c r="D207" s="187" t="s">
        <v>155</v>
      </c>
      <c r="E207" s="188" t="s">
        <v>44</v>
      </c>
      <c r="F207" s="189" t="s">
        <v>798</v>
      </c>
      <c r="G207" s="186"/>
      <c r="H207" s="190">
        <v>7</v>
      </c>
      <c r="I207" s="191"/>
      <c r="J207" s="186"/>
      <c r="K207" s="186"/>
      <c r="L207" s="192"/>
      <c r="M207" s="193"/>
      <c r="N207" s="194"/>
      <c r="O207" s="194"/>
      <c r="P207" s="194"/>
      <c r="Q207" s="194"/>
      <c r="R207" s="194"/>
      <c r="S207" s="194"/>
      <c r="T207" s="195"/>
      <c r="AT207" s="196" t="s">
        <v>155</v>
      </c>
      <c r="AU207" s="196" t="s">
        <v>151</v>
      </c>
      <c r="AV207" s="13" t="s">
        <v>92</v>
      </c>
      <c r="AW207" s="13" t="s">
        <v>42</v>
      </c>
      <c r="AX207" s="13" t="s">
        <v>82</v>
      </c>
      <c r="AY207" s="196" t="s">
        <v>139</v>
      </c>
    </row>
    <row r="208" spans="1:65" s="13" customFormat="1" ht="11.25">
      <c r="B208" s="185"/>
      <c r="C208" s="186"/>
      <c r="D208" s="187" t="s">
        <v>155</v>
      </c>
      <c r="E208" s="188" t="s">
        <v>44</v>
      </c>
      <c r="F208" s="189" t="s">
        <v>812</v>
      </c>
      <c r="G208" s="186"/>
      <c r="H208" s="190">
        <v>8</v>
      </c>
      <c r="I208" s="191"/>
      <c r="J208" s="186"/>
      <c r="K208" s="186"/>
      <c r="L208" s="192"/>
      <c r="M208" s="193"/>
      <c r="N208" s="194"/>
      <c r="O208" s="194"/>
      <c r="P208" s="194"/>
      <c r="Q208" s="194"/>
      <c r="R208" s="194"/>
      <c r="S208" s="194"/>
      <c r="T208" s="195"/>
      <c r="AT208" s="196" t="s">
        <v>155</v>
      </c>
      <c r="AU208" s="196" t="s">
        <v>151</v>
      </c>
      <c r="AV208" s="13" t="s">
        <v>92</v>
      </c>
      <c r="AW208" s="13" t="s">
        <v>42</v>
      </c>
      <c r="AX208" s="13" t="s">
        <v>82</v>
      </c>
      <c r="AY208" s="196" t="s">
        <v>139</v>
      </c>
    </row>
    <row r="209" spans="1:65" s="2" customFormat="1" ht="24.2" customHeight="1">
      <c r="A209" s="33"/>
      <c r="B209" s="34"/>
      <c r="C209" s="172" t="s">
        <v>442</v>
      </c>
      <c r="D209" s="172" t="s">
        <v>142</v>
      </c>
      <c r="E209" s="173" t="s">
        <v>813</v>
      </c>
      <c r="F209" s="174" t="s">
        <v>814</v>
      </c>
      <c r="G209" s="175" t="s">
        <v>145</v>
      </c>
      <c r="H209" s="176">
        <v>15</v>
      </c>
      <c r="I209" s="177"/>
      <c r="J209" s="178">
        <f>ROUND(I209*H209,2)</f>
        <v>0</v>
      </c>
      <c r="K209" s="174" t="s">
        <v>216</v>
      </c>
      <c r="L209" s="38"/>
      <c r="M209" s="179" t="s">
        <v>44</v>
      </c>
      <c r="N209" s="180" t="s">
        <v>53</v>
      </c>
      <c r="O209" s="63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157</v>
      </c>
      <c r="AT209" s="183" t="s">
        <v>142</v>
      </c>
      <c r="AU209" s="183" t="s">
        <v>151</v>
      </c>
      <c r="AY209" s="15" t="s">
        <v>139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5" t="s">
        <v>90</v>
      </c>
      <c r="BK209" s="184">
        <f>ROUND(I209*H209,2)</f>
        <v>0</v>
      </c>
      <c r="BL209" s="15" t="s">
        <v>157</v>
      </c>
      <c r="BM209" s="183" t="s">
        <v>815</v>
      </c>
    </row>
    <row r="210" spans="1:65" s="2" customFormat="1" ht="11.25">
      <c r="A210" s="33"/>
      <c r="B210" s="34"/>
      <c r="C210" s="35"/>
      <c r="D210" s="201" t="s">
        <v>218</v>
      </c>
      <c r="E210" s="35"/>
      <c r="F210" s="202" t="s">
        <v>816</v>
      </c>
      <c r="G210" s="35"/>
      <c r="H210" s="35"/>
      <c r="I210" s="198"/>
      <c r="J210" s="35"/>
      <c r="K210" s="35"/>
      <c r="L210" s="38"/>
      <c r="M210" s="199"/>
      <c r="N210" s="200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5" t="s">
        <v>218</v>
      </c>
      <c r="AU210" s="15" t="s">
        <v>151</v>
      </c>
    </row>
    <row r="211" spans="1:65" s="2" customFormat="1" ht="21.75" customHeight="1">
      <c r="A211" s="33"/>
      <c r="B211" s="34"/>
      <c r="C211" s="172" t="s">
        <v>447</v>
      </c>
      <c r="D211" s="172" t="s">
        <v>142</v>
      </c>
      <c r="E211" s="173" t="s">
        <v>817</v>
      </c>
      <c r="F211" s="174" t="s">
        <v>818</v>
      </c>
      <c r="G211" s="175" t="s">
        <v>145</v>
      </c>
      <c r="H211" s="176">
        <v>4</v>
      </c>
      <c r="I211" s="177"/>
      <c r="J211" s="178">
        <f>ROUND(I211*H211,2)</f>
        <v>0</v>
      </c>
      <c r="K211" s="174" t="s">
        <v>216</v>
      </c>
      <c r="L211" s="38"/>
      <c r="M211" s="179" t="s">
        <v>44</v>
      </c>
      <c r="N211" s="180" t="s">
        <v>53</v>
      </c>
      <c r="O211" s="63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3" t="s">
        <v>157</v>
      </c>
      <c r="AT211" s="183" t="s">
        <v>142</v>
      </c>
      <c r="AU211" s="183" t="s">
        <v>151</v>
      </c>
      <c r="AY211" s="15" t="s">
        <v>139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5" t="s">
        <v>90</v>
      </c>
      <c r="BK211" s="184">
        <f>ROUND(I211*H211,2)</f>
        <v>0</v>
      </c>
      <c r="BL211" s="15" t="s">
        <v>157</v>
      </c>
      <c r="BM211" s="183" t="s">
        <v>819</v>
      </c>
    </row>
    <row r="212" spans="1:65" s="2" customFormat="1" ht="11.25">
      <c r="A212" s="33"/>
      <c r="B212" s="34"/>
      <c r="C212" s="35"/>
      <c r="D212" s="201" t="s">
        <v>218</v>
      </c>
      <c r="E212" s="35"/>
      <c r="F212" s="202" t="s">
        <v>820</v>
      </c>
      <c r="G212" s="35"/>
      <c r="H212" s="35"/>
      <c r="I212" s="198"/>
      <c r="J212" s="35"/>
      <c r="K212" s="35"/>
      <c r="L212" s="38"/>
      <c r="M212" s="199"/>
      <c r="N212" s="200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5" t="s">
        <v>218</v>
      </c>
      <c r="AU212" s="15" t="s">
        <v>151</v>
      </c>
    </row>
    <row r="213" spans="1:65" s="13" customFormat="1" ht="11.25">
      <c r="B213" s="185"/>
      <c r="C213" s="186"/>
      <c r="D213" s="187" t="s">
        <v>155</v>
      </c>
      <c r="E213" s="188" t="s">
        <v>44</v>
      </c>
      <c r="F213" s="189" t="s">
        <v>821</v>
      </c>
      <c r="G213" s="186"/>
      <c r="H213" s="190">
        <v>1</v>
      </c>
      <c r="I213" s="191"/>
      <c r="J213" s="186"/>
      <c r="K213" s="186"/>
      <c r="L213" s="192"/>
      <c r="M213" s="193"/>
      <c r="N213" s="194"/>
      <c r="O213" s="194"/>
      <c r="P213" s="194"/>
      <c r="Q213" s="194"/>
      <c r="R213" s="194"/>
      <c r="S213" s="194"/>
      <c r="T213" s="195"/>
      <c r="AT213" s="196" t="s">
        <v>155</v>
      </c>
      <c r="AU213" s="196" t="s">
        <v>151</v>
      </c>
      <c r="AV213" s="13" t="s">
        <v>92</v>
      </c>
      <c r="AW213" s="13" t="s">
        <v>42</v>
      </c>
      <c r="AX213" s="13" t="s">
        <v>82</v>
      </c>
      <c r="AY213" s="196" t="s">
        <v>139</v>
      </c>
    </row>
    <row r="214" spans="1:65" s="13" customFormat="1" ht="11.25">
      <c r="B214" s="185"/>
      <c r="C214" s="186"/>
      <c r="D214" s="187" t="s">
        <v>155</v>
      </c>
      <c r="E214" s="188" t="s">
        <v>44</v>
      </c>
      <c r="F214" s="189" t="s">
        <v>822</v>
      </c>
      <c r="G214" s="186"/>
      <c r="H214" s="190">
        <v>3</v>
      </c>
      <c r="I214" s="191"/>
      <c r="J214" s="186"/>
      <c r="K214" s="186"/>
      <c r="L214" s="192"/>
      <c r="M214" s="193"/>
      <c r="N214" s="194"/>
      <c r="O214" s="194"/>
      <c r="P214" s="194"/>
      <c r="Q214" s="194"/>
      <c r="R214" s="194"/>
      <c r="S214" s="194"/>
      <c r="T214" s="195"/>
      <c r="AT214" s="196" t="s">
        <v>155</v>
      </c>
      <c r="AU214" s="196" t="s">
        <v>151</v>
      </c>
      <c r="AV214" s="13" t="s">
        <v>92</v>
      </c>
      <c r="AW214" s="13" t="s">
        <v>42</v>
      </c>
      <c r="AX214" s="13" t="s">
        <v>82</v>
      </c>
      <c r="AY214" s="196" t="s">
        <v>139</v>
      </c>
    </row>
    <row r="215" spans="1:65" s="2" customFormat="1" ht="24.2" customHeight="1">
      <c r="A215" s="33"/>
      <c r="B215" s="34"/>
      <c r="C215" s="172" t="s">
        <v>454</v>
      </c>
      <c r="D215" s="172" t="s">
        <v>142</v>
      </c>
      <c r="E215" s="173" t="s">
        <v>823</v>
      </c>
      <c r="F215" s="174" t="s">
        <v>824</v>
      </c>
      <c r="G215" s="175" t="s">
        <v>145</v>
      </c>
      <c r="H215" s="176">
        <v>4</v>
      </c>
      <c r="I215" s="177"/>
      <c r="J215" s="178">
        <f>ROUND(I215*H215,2)</f>
        <v>0</v>
      </c>
      <c r="K215" s="174" t="s">
        <v>216</v>
      </c>
      <c r="L215" s="38"/>
      <c r="M215" s="179" t="s">
        <v>44</v>
      </c>
      <c r="N215" s="180" t="s">
        <v>53</v>
      </c>
      <c r="O215" s="63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3" t="s">
        <v>157</v>
      </c>
      <c r="AT215" s="183" t="s">
        <v>142</v>
      </c>
      <c r="AU215" s="183" t="s">
        <v>151</v>
      </c>
      <c r="AY215" s="15" t="s">
        <v>139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5" t="s">
        <v>90</v>
      </c>
      <c r="BK215" s="184">
        <f>ROUND(I215*H215,2)</f>
        <v>0</v>
      </c>
      <c r="BL215" s="15" t="s">
        <v>157</v>
      </c>
      <c r="BM215" s="183" t="s">
        <v>825</v>
      </c>
    </row>
    <row r="216" spans="1:65" s="2" customFormat="1" ht="11.25">
      <c r="A216" s="33"/>
      <c r="B216" s="34"/>
      <c r="C216" s="35"/>
      <c r="D216" s="201" t="s">
        <v>218</v>
      </c>
      <c r="E216" s="35"/>
      <c r="F216" s="202" t="s">
        <v>826</v>
      </c>
      <c r="G216" s="35"/>
      <c r="H216" s="35"/>
      <c r="I216" s="198"/>
      <c r="J216" s="35"/>
      <c r="K216" s="35"/>
      <c r="L216" s="38"/>
      <c r="M216" s="199"/>
      <c r="N216" s="200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5" t="s">
        <v>218</v>
      </c>
      <c r="AU216" s="15" t="s">
        <v>151</v>
      </c>
    </row>
    <row r="217" spans="1:65" s="2" customFormat="1" ht="24.2" customHeight="1">
      <c r="A217" s="33"/>
      <c r="B217" s="34"/>
      <c r="C217" s="172" t="s">
        <v>461</v>
      </c>
      <c r="D217" s="172" t="s">
        <v>142</v>
      </c>
      <c r="E217" s="173" t="s">
        <v>827</v>
      </c>
      <c r="F217" s="174" t="s">
        <v>828</v>
      </c>
      <c r="G217" s="175" t="s">
        <v>145</v>
      </c>
      <c r="H217" s="176">
        <v>4</v>
      </c>
      <c r="I217" s="177"/>
      <c r="J217" s="178">
        <f>ROUND(I217*H217,2)</f>
        <v>0</v>
      </c>
      <c r="K217" s="174" t="s">
        <v>216</v>
      </c>
      <c r="L217" s="38"/>
      <c r="M217" s="179" t="s">
        <v>44</v>
      </c>
      <c r="N217" s="180" t="s">
        <v>53</v>
      </c>
      <c r="O217" s="63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157</v>
      </c>
      <c r="AT217" s="183" t="s">
        <v>142</v>
      </c>
      <c r="AU217" s="183" t="s">
        <v>151</v>
      </c>
      <c r="AY217" s="15" t="s">
        <v>139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5" t="s">
        <v>90</v>
      </c>
      <c r="BK217" s="184">
        <f>ROUND(I217*H217,2)</f>
        <v>0</v>
      </c>
      <c r="BL217" s="15" t="s">
        <v>157</v>
      </c>
      <c r="BM217" s="183" t="s">
        <v>829</v>
      </c>
    </row>
    <row r="218" spans="1:65" s="2" customFormat="1" ht="11.25">
      <c r="A218" s="33"/>
      <c r="B218" s="34"/>
      <c r="C218" s="35"/>
      <c r="D218" s="201" t="s">
        <v>218</v>
      </c>
      <c r="E218" s="35"/>
      <c r="F218" s="202" t="s">
        <v>830</v>
      </c>
      <c r="G218" s="35"/>
      <c r="H218" s="35"/>
      <c r="I218" s="198"/>
      <c r="J218" s="35"/>
      <c r="K218" s="35"/>
      <c r="L218" s="38"/>
      <c r="M218" s="199"/>
      <c r="N218" s="200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5" t="s">
        <v>218</v>
      </c>
      <c r="AU218" s="15" t="s">
        <v>151</v>
      </c>
    </row>
    <row r="219" spans="1:65" s="2" customFormat="1" ht="21.75" customHeight="1">
      <c r="A219" s="33"/>
      <c r="B219" s="34"/>
      <c r="C219" s="172" t="s">
        <v>468</v>
      </c>
      <c r="D219" s="172" t="s">
        <v>142</v>
      </c>
      <c r="E219" s="173" t="s">
        <v>831</v>
      </c>
      <c r="F219" s="174" t="s">
        <v>832</v>
      </c>
      <c r="G219" s="175" t="s">
        <v>145</v>
      </c>
      <c r="H219" s="176">
        <v>3</v>
      </c>
      <c r="I219" s="177"/>
      <c r="J219" s="178">
        <f>ROUND(I219*H219,2)</f>
        <v>0</v>
      </c>
      <c r="K219" s="174" t="s">
        <v>216</v>
      </c>
      <c r="L219" s="38"/>
      <c r="M219" s="179" t="s">
        <v>44</v>
      </c>
      <c r="N219" s="180" t="s">
        <v>53</v>
      </c>
      <c r="O219" s="63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3" t="s">
        <v>157</v>
      </c>
      <c r="AT219" s="183" t="s">
        <v>142</v>
      </c>
      <c r="AU219" s="183" t="s">
        <v>151</v>
      </c>
      <c r="AY219" s="15" t="s">
        <v>139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5" t="s">
        <v>90</v>
      </c>
      <c r="BK219" s="184">
        <f>ROUND(I219*H219,2)</f>
        <v>0</v>
      </c>
      <c r="BL219" s="15" t="s">
        <v>157</v>
      </c>
      <c r="BM219" s="183" t="s">
        <v>833</v>
      </c>
    </row>
    <row r="220" spans="1:65" s="2" customFormat="1" ht="11.25">
      <c r="A220" s="33"/>
      <c r="B220" s="34"/>
      <c r="C220" s="35"/>
      <c r="D220" s="201" t="s">
        <v>218</v>
      </c>
      <c r="E220" s="35"/>
      <c r="F220" s="202" t="s">
        <v>834</v>
      </c>
      <c r="G220" s="35"/>
      <c r="H220" s="35"/>
      <c r="I220" s="198"/>
      <c r="J220" s="35"/>
      <c r="K220" s="35"/>
      <c r="L220" s="38"/>
      <c r="M220" s="199"/>
      <c r="N220" s="200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5" t="s">
        <v>218</v>
      </c>
      <c r="AU220" s="15" t="s">
        <v>151</v>
      </c>
    </row>
    <row r="221" spans="1:65" s="13" customFormat="1" ht="11.25">
      <c r="B221" s="185"/>
      <c r="C221" s="186"/>
      <c r="D221" s="187" t="s">
        <v>155</v>
      </c>
      <c r="E221" s="188" t="s">
        <v>44</v>
      </c>
      <c r="F221" s="189" t="s">
        <v>821</v>
      </c>
      <c r="G221" s="186"/>
      <c r="H221" s="190">
        <v>1</v>
      </c>
      <c r="I221" s="191"/>
      <c r="J221" s="186"/>
      <c r="K221" s="186"/>
      <c r="L221" s="192"/>
      <c r="M221" s="193"/>
      <c r="N221" s="194"/>
      <c r="O221" s="194"/>
      <c r="P221" s="194"/>
      <c r="Q221" s="194"/>
      <c r="R221" s="194"/>
      <c r="S221" s="194"/>
      <c r="T221" s="195"/>
      <c r="AT221" s="196" t="s">
        <v>155</v>
      </c>
      <c r="AU221" s="196" t="s">
        <v>151</v>
      </c>
      <c r="AV221" s="13" t="s">
        <v>92</v>
      </c>
      <c r="AW221" s="13" t="s">
        <v>42</v>
      </c>
      <c r="AX221" s="13" t="s">
        <v>82</v>
      </c>
      <c r="AY221" s="196" t="s">
        <v>139</v>
      </c>
    </row>
    <row r="222" spans="1:65" s="13" customFormat="1" ht="11.25">
      <c r="B222" s="185"/>
      <c r="C222" s="186"/>
      <c r="D222" s="187" t="s">
        <v>155</v>
      </c>
      <c r="E222" s="188" t="s">
        <v>44</v>
      </c>
      <c r="F222" s="189" t="s">
        <v>835</v>
      </c>
      <c r="G222" s="186"/>
      <c r="H222" s="190">
        <v>2</v>
      </c>
      <c r="I222" s="191"/>
      <c r="J222" s="186"/>
      <c r="K222" s="186"/>
      <c r="L222" s="192"/>
      <c r="M222" s="193"/>
      <c r="N222" s="194"/>
      <c r="O222" s="194"/>
      <c r="P222" s="194"/>
      <c r="Q222" s="194"/>
      <c r="R222" s="194"/>
      <c r="S222" s="194"/>
      <c r="T222" s="195"/>
      <c r="AT222" s="196" t="s">
        <v>155</v>
      </c>
      <c r="AU222" s="196" t="s">
        <v>151</v>
      </c>
      <c r="AV222" s="13" t="s">
        <v>92</v>
      </c>
      <c r="AW222" s="13" t="s">
        <v>42</v>
      </c>
      <c r="AX222" s="13" t="s">
        <v>82</v>
      </c>
      <c r="AY222" s="196" t="s">
        <v>139</v>
      </c>
    </row>
    <row r="223" spans="1:65" s="2" customFormat="1" ht="24.2" customHeight="1">
      <c r="A223" s="33"/>
      <c r="B223" s="34"/>
      <c r="C223" s="172" t="s">
        <v>600</v>
      </c>
      <c r="D223" s="172" t="s">
        <v>142</v>
      </c>
      <c r="E223" s="173" t="s">
        <v>836</v>
      </c>
      <c r="F223" s="174" t="s">
        <v>837</v>
      </c>
      <c r="G223" s="175" t="s">
        <v>145</v>
      </c>
      <c r="H223" s="176">
        <v>3</v>
      </c>
      <c r="I223" s="177"/>
      <c r="J223" s="178">
        <f>ROUND(I223*H223,2)</f>
        <v>0</v>
      </c>
      <c r="K223" s="174" t="s">
        <v>216</v>
      </c>
      <c r="L223" s="38"/>
      <c r="M223" s="179" t="s">
        <v>44</v>
      </c>
      <c r="N223" s="180" t="s">
        <v>53</v>
      </c>
      <c r="O223" s="63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3" t="s">
        <v>157</v>
      </c>
      <c r="AT223" s="183" t="s">
        <v>142</v>
      </c>
      <c r="AU223" s="183" t="s">
        <v>151</v>
      </c>
      <c r="AY223" s="15" t="s">
        <v>139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5" t="s">
        <v>90</v>
      </c>
      <c r="BK223" s="184">
        <f>ROUND(I223*H223,2)</f>
        <v>0</v>
      </c>
      <c r="BL223" s="15" t="s">
        <v>157</v>
      </c>
      <c r="BM223" s="183" t="s">
        <v>838</v>
      </c>
    </row>
    <row r="224" spans="1:65" s="2" customFormat="1" ht="11.25">
      <c r="A224" s="33"/>
      <c r="B224" s="34"/>
      <c r="C224" s="35"/>
      <c r="D224" s="201" t="s">
        <v>218</v>
      </c>
      <c r="E224" s="35"/>
      <c r="F224" s="202" t="s">
        <v>839</v>
      </c>
      <c r="G224" s="35"/>
      <c r="H224" s="35"/>
      <c r="I224" s="198"/>
      <c r="J224" s="35"/>
      <c r="K224" s="35"/>
      <c r="L224" s="38"/>
      <c r="M224" s="199"/>
      <c r="N224" s="200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5" t="s">
        <v>218</v>
      </c>
      <c r="AU224" s="15" t="s">
        <v>151</v>
      </c>
    </row>
    <row r="225" spans="1:65" s="2" customFormat="1" ht="24.2" customHeight="1">
      <c r="A225" s="33"/>
      <c r="B225" s="34"/>
      <c r="C225" s="172" t="s">
        <v>606</v>
      </c>
      <c r="D225" s="172" t="s">
        <v>142</v>
      </c>
      <c r="E225" s="173" t="s">
        <v>840</v>
      </c>
      <c r="F225" s="174" t="s">
        <v>841</v>
      </c>
      <c r="G225" s="175" t="s">
        <v>145</v>
      </c>
      <c r="H225" s="176">
        <v>1</v>
      </c>
      <c r="I225" s="177"/>
      <c r="J225" s="178">
        <f>ROUND(I225*H225,2)</f>
        <v>0</v>
      </c>
      <c r="K225" s="174" t="s">
        <v>44</v>
      </c>
      <c r="L225" s="38"/>
      <c r="M225" s="179" t="s">
        <v>44</v>
      </c>
      <c r="N225" s="180" t="s">
        <v>53</v>
      </c>
      <c r="O225" s="63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3" t="s">
        <v>157</v>
      </c>
      <c r="AT225" s="183" t="s">
        <v>142</v>
      </c>
      <c r="AU225" s="183" t="s">
        <v>151</v>
      </c>
      <c r="AY225" s="15" t="s">
        <v>139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5" t="s">
        <v>90</v>
      </c>
      <c r="BK225" s="184">
        <f>ROUND(I225*H225,2)</f>
        <v>0</v>
      </c>
      <c r="BL225" s="15" t="s">
        <v>157</v>
      </c>
      <c r="BM225" s="183" t="s">
        <v>842</v>
      </c>
    </row>
    <row r="226" spans="1:65" s="13" customFormat="1" ht="11.25">
      <c r="B226" s="185"/>
      <c r="C226" s="186"/>
      <c r="D226" s="187" t="s">
        <v>155</v>
      </c>
      <c r="E226" s="188" t="s">
        <v>44</v>
      </c>
      <c r="F226" s="189" t="s">
        <v>843</v>
      </c>
      <c r="G226" s="186"/>
      <c r="H226" s="190">
        <v>1</v>
      </c>
      <c r="I226" s="191"/>
      <c r="J226" s="186"/>
      <c r="K226" s="186"/>
      <c r="L226" s="192"/>
      <c r="M226" s="193"/>
      <c r="N226" s="194"/>
      <c r="O226" s="194"/>
      <c r="P226" s="194"/>
      <c r="Q226" s="194"/>
      <c r="R226" s="194"/>
      <c r="S226" s="194"/>
      <c r="T226" s="195"/>
      <c r="AT226" s="196" t="s">
        <v>155</v>
      </c>
      <c r="AU226" s="196" t="s">
        <v>151</v>
      </c>
      <c r="AV226" s="13" t="s">
        <v>92</v>
      </c>
      <c r="AW226" s="13" t="s">
        <v>42</v>
      </c>
      <c r="AX226" s="13" t="s">
        <v>82</v>
      </c>
      <c r="AY226" s="196" t="s">
        <v>139</v>
      </c>
    </row>
    <row r="227" spans="1:65" s="2" customFormat="1" ht="24.2" customHeight="1">
      <c r="A227" s="33"/>
      <c r="B227" s="34"/>
      <c r="C227" s="172" t="s">
        <v>612</v>
      </c>
      <c r="D227" s="172" t="s">
        <v>142</v>
      </c>
      <c r="E227" s="173" t="s">
        <v>844</v>
      </c>
      <c r="F227" s="174" t="s">
        <v>845</v>
      </c>
      <c r="G227" s="175" t="s">
        <v>145</v>
      </c>
      <c r="H227" s="176">
        <v>2</v>
      </c>
      <c r="I227" s="177"/>
      <c r="J227" s="178">
        <f>ROUND(I227*H227,2)</f>
        <v>0</v>
      </c>
      <c r="K227" s="174" t="s">
        <v>44</v>
      </c>
      <c r="L227" s="38"/>
      <c r="M227" s="179" t="s">
        <v>44</v>
      </c>
      <c r="N227" s="180" t="s">
        <v>53</v>
      </c>
      <c r="O227" s="63"/>
      <c r="P227" s="181">
        <f>O227*H227</f>
        <v>0</v>
      </c>
      <c r="Q227" s="181">
        <v>9.0000000000000006E-5</v>
      </c>
      <c r="R227" s="181">
        <f>Q227*H227</f>
        <v>1.8000000000000001E-4</v>
      </c>
      <c r="S227" s="181">
        <v>0</v>
      </c>
      <c r="T227" s="18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3" t="s">
        <v>157</v>
      </c>
      <c r="AT227" s="183" t="s">
        <v>142</v>
      </c>
      <c r="AU227" s="183" t="s">
        <v>151</v>
      </c>
      <c r="AY227" s="15" t="s">
        <v>139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5" t="s">
        <v>90</v>
      </c>
      <c r="BK227" s="184">
        <f>ROUND(I227*H227,2)</f>
        <v>0</v>
      </c>
      <c r="BL227" s="15" t="s">
        <v>157</v>
      </c>
      <c r="BM227" s="183" t="s">
        <v>846</v>
      </c>
    </row>
    <row r="228" spans="1:65" s="13" customFormat="1" ht="11.25">
      <c r="B228" s="185"/>
      <c r="C228" s="186"/>
      <c r="D228" s="187" t="s">
        <v>155</v>
      </c>
      <c r="E228" s="188" t="s">
        <v>44</v>
      </c>
      <c r="F228" s="189" t="s">
        <v>847</v>
      </c>
      <c r="G228" s="186"/>
      <c r="H228" s="190">
        <v>2</v>
      </c>
      <c r="I228" s="191"/>
      <c r="J228" s="186"/>
      <c r="K228" s="186"/>
      <c r="L228" s="192"/>
      <c r="M228" s="193"/>
      <c r="N228" s="194"/>
      <c r="O228" s="194"/>
      <c r="P228" s="194"/>
      <c r="Q228" s="194"/>
      <c r="R228" s="194"/>
      <c r="S228" s="194"/>
      <c r="T228" s="195"/>
      <c r="AT228" s="196" t="s">
        <v>155</v>
      </c>
      <c r="AU228" s="196" t="s">
        <v>151</v>
      </c>
      <c r="AV228" s="13" t="s">
        <v>92</v>
      </c>
      <c r="AW228" s="13" t="s">
        <v>42</v>
      </c>
      <c r="AX228" s="13" t="s">
        <v>82</v>
      </c>
      <c r="AY228" s="196" t="s">
        <v>139</v>
      </c>
    </row>
    <row r="229" spans="1:65" s="2" customFormat="1" ht="37.9" customHeight="1">
      <c r="A229" s="33"/>
      <c r="B229" s="34"/>
      <c r="C229" s="172" t="s">
        <v>614</v>
      </c>
      <c r="D229" s="172" t="s">
        <v>142</v>
      </c>
      <c r="E229" s="173" t="s">
        <v>573</v>
      </c>
      <c r="F229" s="174" t="s">
        <v>574</v>
      </c>
      <c r="G229" s="175" t="s">
        <v>145</v>
      </c>
      <c r="H229" s="176">
        <v>26</v>
      </c>
      <c r="I229" s="177"/>
      <c r="J229" s="178">
        <f>ROUND(I229*H229,2)</f>
        <v>0</v>
      </c>
      <c r="K229" s="174" t="s">
        <v>216</v>
      </c>
      <c r="L229" s="38"/>
      <c r="M229" s="179" t="s">
        <v>44</v>
      </c>
      <c r="N229" s="180" t="s">
        <v>53</v>
      </c>
      <c r="O229" s="63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3" t="s">
        <v>157</v>
      </c>
      <c r="AT229" s="183" t="s">
        <v>142</v>
      </c>
      <c r="AU229" s="183" t="s">
        <v>151</v>
      </c>
      <c r="AY229" s="15" t="s">
        <v>139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5" t="s">
        <v>90</v>
      </c>
      <c r="BK229" s="184">
        <f>ROUND(I229*H229,2)</f>
        <v>0</v>
      </c>
      <c r="BL229" s="15" t="s">
        <v>157</v>
      </c>
      <c r="BM229" s="183" t="s">
        <v>848</v>
      </c>
    </row>
    <row r="230" spans="1:65" s="2" customFormat="1" ht="11.25">
      <c r="A230" s="33"/>
      <c r="B230" s="34"/>
      <c r="C230" s="35"/>
      <c r="D230" s="201" t="s">
        <v>218</v>
      </c>
      <c r="E230" s="35"/>
      <c r="F230" s="202" t="s">
        <v>576</v>
      </c>
      <c r="G230" s="35"/>
      <c r="H230" s="35"/>
      <c r="I230" s="198"/>
      <c r="J230" s="35"/>
      <c r="K230" s="35"/>
      <c r="L230" s="38"/>
      <c r="M230" s="199"/>
      <c r="N230" s="200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5" t="s">
        <v>218</v>
      </c>
      <c r="AU230" s="15" t="s">
        <v>151</v>
      </c>
    </row>
    <row r="231" spans="1:65" s="2" customFormat="1" ht="33" customHeight="1">
      <c r="A231" s="33"/>
      <c r="B231" s="34"/>
      <c r="C231" s="172" t="s">
        <v>620</v>
      </c>
      <c r="D231" s="172" t="s">
        <v>142</v>
      </c>
      <c r="E231" s="173" t="s">
        <v>577</v>
      </c>
      <c r="F231" s="174" t="s">
        <v>578</v>
      </c>
      <c r="G231" s="175" t="s">
        <v>145</v>
      </c>
      <c r="H231" s="176">
        <v>26</v>
      </c>
      <c r="I231" s="177"/>
      <c r="J231" s="178">
        <f>ROUND(I231*H231,2)</f>
        <v>0</v>
      </c>
      <c r="K231" s="174" t="s">
        <v>216</v>
      </c>
      <c r="L231" s="38"/>
      <c r="M231" s="179" t="s">
        <v>44</v>
      </c>
      <c r="N231" s="180" t="s">
        <v>53</v>
      </c>
      <c r="O231" s="63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3" t="s">
        <v>157</v>
      </c>
      <c r="AT231" s="183" t="s">
        <v>142</v>
      </c>
      <c r="AU231" s="183" t="s">
        <v>151</v>
      </c>
      <c r="AY231" s="15" t="s">
        <v>139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5" t="s">
        <v>90</v>
      </c>
      <c r="BK231" s="184">
        <f>ROUND(I231*H231,2)</f>
        <v>0</v>
      </c>
      <c r="BL231" s="15" t="s">
        <v>157</v>
      </c>
      <c r="BM231" s="183" t="s">
        <v>849</v>
      </c>
    </row>
    <row r="232" spans="1:65" s="2" customFormat="1" ht="11.25">
      <c r="A232" s="33"/>
      <c r="B232" s="34"/>
      <c r="C232" s="35"/>
      <c r="D232" s="201" t="s">
        <v>218</v>
      </c>
      <c r="E232" s="35"/>
      <c r="F232" s="202" t="s">
        <v>580</v>
      </c>
      <c r="G232" s="35"/>
      <c r="H232" s="35"/>
      <c r="I232" s="198"/>
      <c r="J232" s="35"/>
      <c r="K232" s="35"/>
      <c r="L232" s="38"/>
      <c r="M232" s="199"/>
      <c r="N232" s="200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5" t="s">
        <v>218</v>
      </c>
      <c r="AU232" s="15" t="s">
        <v>151</v>
      </c>
    </row>
    <row r="233" spans="1:65" s="2" customFormat="1" ht="33" customHeight="1">
      <c r="A233" s="33"/>
      <c r="B233" s="34"/>
      <c r="C233" s="172" t="s">
        <v>626</v>
      </c>
      <c r="D233" s="172" t="s">
        <v>142</v>
      </c>
      <c r="E233" s="173" t="s">
        <v>581</v>
      </c>
      <c r="F233" s="174" t="s">
        <v>582</v>
      </c>
      <c r="G233" s="175" t="s">
        <v>145</v>
      </c>
      <c r="H233" s="176">
        <v>16</v>
      </c>
      <c r="I233" s="177"/>
      <c r="J233" s="178">
        <f>ROUND(I233*H233,2)</f>
        <v>0</v>
      </c>
      <c r="K233" s="174" t="s">
        <v>216</v>
      </c>
      <c r="L233" s="38"/>
      <c r="M233" s="179" t="s">
        <v>44</v>
      </c>
      <c r="N233" s="180" t="s">
        <v>53</v>
      </c>
      <c r="O233" s="63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3" t="s">
        <v>157</v>
      </c>
      <c r="AT233" s="183" t="s">
        <v>142</v>
      </c>
      <c r="AU233" s="183" t="s">
        <v>151</v>
      </c>
      <c r="AY233" s="15" t="s">
        <v>139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5" t="s">
        <v>90</v>
      </c>
      <c r="BK233" s="184">
        <f>ROUND(I233*H233,2)</f>
        <v>0</v>
      </c>
      <c r="BL233" s="15" t="s">
        <v>157</v>
      </c>
      <c r="BM233" s="183" t="s">
        <v>850</v>
      </c>
    </row>
    <row r="234" spans="1:65" s="2" customFormat="1" ht="11.25">
      <c r="A234" s="33"/>
      <c r="B234" s="34"/>
      <c r="C234" s="35"/>
      <c r="D234" s="201" t="s">
        <v>218</v>
      </c>
      <c r="E234" s="35"/>
      <c r="F234" s="202" t="s">
        <v>584</v>
      </c>
      <c r="G234" s="35"/>
      <c r="H234" s="35"/>
      <c r="I234" s="198"/>
      <c r="J234" s="35"/>
      <c r="K234" s="35"/>
      <c r="L234" s="38"/>
      <c r="M234" s="199"/>
      <c r="N234" s="200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5" t="s">
        <v>218</v>
      </c>
      <c r="AU234" s="15" t="s">
        <v>151</v>
      </c>
    </row>
    <row r="235" spans="1:65" s="2" customFormat="1" ht="37.9" customHeight="1">
      <c r="A235" s="33"/>
      <c r="B235" s="34"/>
      <c r="C235" s="172" t="s">
        <v>628</v>
      </c>
      <c r="D235" s="172" t="s">
        <v>142</v>
      </c>
      <c r="E235" s="173" t="s">
        <v>851</v>
      </c>
      <c r="F235" s="174" t="s">
        <v>852</v>
      </c>
      <c r="G235" s="175" t="s">
        <v>145</v>
      </c>
      <c r="H235" s="176">
        <v>16</v>
      </c>
      <c r="I235" s="177"/>
      <c r="J235" s="178">
        <f>ROUND(I235*H235,2)</f>
        <v>0</v>
      </c>
      <c r="K235" s="174" t="s">
        <v>216</v>
      </c>
      <c r="L235" s="38"/>
      <c r="M235" s="179" t="s">
        <v>44</v>
      </c>
      <c r="N235" s="180" t="s">
        <v>53</v>
      </c>
      <c r="O235" s="63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3" t="s">
        <v>157</v>
      </c>
      <c r="AT235" s="183" t="s">
        <v>142</v>
      </c>
      <c r="AU235" s="183" t="s">
        <v>151</v>
      </c>
      <c r="AY235" s="15" t="s">
        <v>139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5" t="s">
        <v>90</v>
      </c>
      <c r="BK235" s="184">
        <f>ROUND(I235*H235,2)</f>
        <v>0</v>
      </c>
      <c r="BL235" s="15" t="s">
        <v>157</v>
      </c>
      <c r="BM235" s="183" t="s">
        <v>853</v>
      </c>
    </row>
    <row r="236" spans="1:65" s="2" customFormat="1" ht="11.25">
      <c r="A236" s="33"/>
      <c r="B236" s="34"/>
      <c r="C236" s="35"/>
      <c r="D236" s="201" t="s">
        <v>218</v>
      </c>
      <c r="E236" s="35"/>
      <c r="F236" s="202" t="s">
        <v>854</v>
      </c>
      <c r="G236" s="35"/>
      <c r="H236" s="35"/>
      <c r="I236" s="198"/>
      <c r="J236" s="35"/>
      <c r="K236" s="35"/>
      <c r="L236" s="38"/>
      <c r="M236" s="199"/>
      <c r="N236" s="200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5" t="s">
        <v>218</v>
      </c>
      <c r="AU236" s="15" t="s">
        <v>151</v>
      </c>
    </row>
    <row r="237" spans="1:65" s="2" customFormat="1" ht="33" customHeight="1">
      <c r="A237" s="33"/>
      <c r="B237" s="34"/>
      <c r="C237" s="172" t="s">
        <v>630</v>
      </c>
      <c r="D237" s="172" t="s">
        <v>142</v>
      </c>
      <c r="E237" s="173" t="s">
        <v>855</v>
      </c>
      <c r="F237" s="174" t="s">
        <v>856</v>
      </c>
      <c r="G237" s="175" t="s">
        <v>145</v>
      </c>
      <c r="H237" s="176">
        <v>16</v>
      </c>
      <c r="I237" s="177"/>
      <c r="J237" s="178">
        <f>ROUND(I237*H237,2)</f>
        <v>0</v>
      </c>
      <c r="K237" s="174" t="s">
        <v>216</v>
      </c>
      <c r="L237" s="38"/>
      <c r="M237" s="179" t="s">
        <v>44</v>
      </c>
      <c r="N237" s="180" t="s">
        <v>53</v>
      </c>
      <c r="O237" s="63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3" t="s">
        <v>157</v>
      </c>
      <c r="AT237" s="183" t="s">
        <v>142</v>
      </c>
      <c r="AU237" s="183" t="s">
        <v>151</v>
      </c>
      <c r="AY237" s="15" t="s">
        <v>139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5" t="s">
        <v>90</v>
      </c>
      <c r="BK237" s="184">
        <f>ROUND(I237*H237,2)</f>
        <v>0</v>
      </c>
      <c r="BL237" s="15" t="s">
        <v>157</v>
      </c>
      <c r="BM237" s="183" t="s">
        <v>857</v>
      </c>
    </row>
    <row r="238" spans="1:65" s="2" customFormat="1" ht="11.25">
      <c r="A238" s="33"/>
      <c r="B238" s="34"/>
      <c r="C238" s="35"/>
      <c r="D238" s="201" t="s">
        <v>218</v>
      </c>
      <c r="E238" s="35"/>
      <c r="F238" s="202" t="s">
        <v>858</v>
      </c>
      <c r="G238" s="35"/>
      <c r="H238" s="35"/>
      <c r="I238" s="198"/>
      <c r="J238" s="35"/>
      <c r="K238" s="35"/>
      <c r="L238" s="38"/>
      <c r="M238" s="199"/>
      <c r="N238" s="200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5" t="s">
        <v>218</v>
      </c>
      <c r="AU238" s="15" t="s">
        <v>151</v>
      </c>
    </row>
    <row r="239" spans="1:65" s="2" customFormat="1" ht="33" customHeight="1">
      <c r="A239" s="33"/>
      <c r="B239" s="34"/>
      <c r="C239" s="172" t="s">
        <v>632</v>
      </c>
      <c r="D239" s="172" t="s">
        <v>142</v>
      </c>
      <c r="E239" s="173" t="s">
        <v>859</v>
      </c>
      <c r="F239" s="174" t="s">
        <v>860</v>
      </c>
      <c r="G239" s="175" t="s">
        <v>145</v>
      </c>
      <c r="H239" s="176">
        <v>30</v>
      </c>
      <c r="I239" s="177"/>
      <c r="J239" s="178">
        <f>ROUND(I239*H239,2)</f>
        <v>0</v>
      </c>
      <c r="K239" s="174" t="s">
        <v>216</v>
      </c>
      <c r="L239" s="38"/>
      <c r="M239" s="179" t="s">
        <v>44</v>
      </c>
      <c r="N239" s="180" t="s">
        <v>53</v>
      </c>
      <c r="O239" s="63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157</v>
      </c>
      <c r="AT239" s="183" t="s">
        <v>142</v>
      </c>
      <c r="AU239" s="183" t="s">
        <v>151</v>
      </c>
      <c r="AY239" s="15" t="s">
        <v>139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5" t="s">
        <v>90</v>
      </c>
      <c r="BK239" s="184">
        <f>ROUND(I239*H239,2)</f>
        <v>0</v>
      </c>
      <c r="BL239" s="15" t="s">
        <v>157</v>
      </c>
      <c r="BM239" s="183" t="s">
        <v>861</v>
      </c>
    </row>
    <row r="240" spans="1:65" s="2" customFormat="1" ht="11.25">
      <c r="A240" s="33"/>
      <c r="B240" s="34"/>
      <c r="C240" s="35"/>
      <c r="D240" s="201" t="s">
        <v>218</v>
      </c>
      <c r="E240" s="35"/>
      <c r="F240" s="202" t="s">
        <v>862</v>
      </c>
      <c r="G240" s="35"/>
      <c r="H240" s="35"/>
      <c r="I240" s="198"/>
      <c r="J240" s="35"/>
      <c r="K240" s="35"/>
      <c r="L240" s="38"/>
      <c r="M240" s="199"/>
      <c r="N240" s="200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5" t="s">
        <v>218</v>
      </c>
      <c r="AU240" s="15" t="s">
        <v>151</v>
      </c>
    </row>
    <row r="241" spans="1:65" s="2" customFormat="1" ht="37.9" customHeight="1">
      <c r="A241" s="33"/>
      <c r="B241" s="34"/>
      <c r="C241" s="172" t="s">
        <v>640</v>
      </c>
      <c r="D241" s="172" t="s">
        <v>142</v>
      </c>
      <c r="E241" s="173" t="s">
        <v>863</v>
      </c>
      <c r="F241" s="174" t="s">
        <v>864</v>
      </c>
      <c r="G241" s="175" t="s">
        <v>145</v>
      </c>
      <c r="H241" s="176">
        <v>8</v>
      </c>
      <c r="I241" s="177"/>
      <c r="J241" s="178">
        <f>ROUND(I241*H241,2)</f>
        <v>0</v>
      </c>
      <c r="K241" s="174" t="s">
        <v>216</v>
      </c>
      <c r="L241" s="38"/>
      <c r="M241" s="179" t="s">
        <v>44</v>
      </c>
      <c r="N241" s="180" t="s">
        <v>53</v>
      </c>
      <c r="O241" s="63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3" t="s">
        <v>157</v>
      </c>
      <c r="AT241" s="183" t="s">
        <v>142</v>
      </c>
      <c r="AU241" s="183" t="s">
        <v>151</v>
      </c>
      <c r="AY241" s="15" t="s">
        <v>139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5" t="s">
        <v>90</v>
      </c>
      <c r="BK241" s="184">
        <f>ROUND(I241*H241,2)</f>
        <v>0</v>
      </c>
      <c r="BL241" s="15" t="s">
        <v>157</v>
      </c>
      <c r="BM241" s="183" t="s">
        <v>865</v>
      </c>
    </row>
    <row r="242" spans="1:65" s="2" customFormat="1" ht="11.25">
      <c r="A242" s="33"/>
      <c r="B242" s="34"/>
      <c r="C242" s="35"/>
      <c r="D242" s="201" t="s">
        <v>218</v>
      </c>
      <c r="E242" s="35"/>
      <c r="F242" s="202" t="s">
        <v>866</v>
      </c>
      <c r="G242" s="35"/>
      <c r="H242" s="35"/>
      <c r="I242" s="198"/>
      <c r="J242" s="35"/>
      <c r="K242" s="35"/>
      <c r="L242" s="38"/>
      <c r="M242" s="199"/>
      <c r="N242" s="200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5" t="s">
        <v>218</v>
      </c>
      <c r="AU242" s="15" t="s">
        <v>151</v>
      </c>
    </row>
    <row r="243" spans="1:65" s="2" customFormat="1" ht="33" customHeight="1">
      <c r="A243" s="33"/>
      <c r="B243" s="34"/>
      <c r="C243" s="172" t="s">
        <v>646</v>
      </c>
      <c r="D243" s="172" t="s">
        <v>142</v>
      </c>
      <c r="E243" s="173" t="s">
        <v>867</v>
      </c>
      <c r="F243" s="174" t="s">
        <v>868</v>
      </c>
      <c r="G243" s="175" t="s">
        <v>145</v>
      </c>
      <c r="H243" s="176">
        <v>8</v>
      </c>
      <c r="I243" s="177"/>
      <c r="J243" s="178">
        <f>ROUND(I243*H243,2)</f>
        <v>0</v>
      </c>
      <c r="K243" s="174" t="s">
        <v>216</v>
      </c>
      <c r="L243" s="38"/>
      <c r="M243" s="179" t="s">
        <v>44</v>
      </c>
      <c r="N243" s="180" t="s">
        <v>53</v>
      </c>
      <c r="O243" s="63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3" t="s">
        <v>157</v>
      </c>
      <c r="AT243" s="183" t="s">
        <v>142</v>
      </c>
      <c r="AU243" s="183" t="s">
        <v>151</v>
      </c>
      <c r="AY243" s="15" t="s">
        <v>139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5" t="s">
        <v>90</v>
      </c>
      <c r="BK243" s="184">
        <f>ROUND(I243*H243,2)</f>
        <v>0</v>
      </c>
      <c r="BL243" s="15" t="s">
        <v>157</v>
      </c>
      <c r="BM243" s="183" t="s">
        <v>869</v>
      </c>
    </row>
    <row r="244" spans="1:65" s="2" customFormat="1" ht="11.25">
      <c r="A244" s="33"/>
      <c r="B244" s="34"/>
      <c r="C244" s="35"/>
      <c r="D244" s="201" t="s">
        <v>218</v>
      </c>
      <c r="E244" s="35"/>
      <c r="F244" s="202" t="s">
        <v>870</v>
      </c>
      <c r="G244" s="35"/>
      <c r="H244" s="35"/>
      <c r="I244" s="198"/>
      <c r="J244" s="35"/>
      <c r="K244" s="35"/>
      <c r="L244" s="38"/>
      <c r="M244" s="199"/>
      <c r="N244" s="200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5" t="s">
        <v>218</v>
      </c>
      <c r="AU244" s="15" t="s">
        <v>151</v>
      </c>
    </row>
    <row r="245" spans="1:65" s="2" customFormat="1" ht="33" customHeight="1">
      <c r="A245" s="33"/>
      <c r="B245" s="34"/>
      <c r="C245" s="172" t="s">
        <v>651</v>
      </c>
      <c r="D245" s="172" t="s">
        <v>142</v>
      </c>
      <c r="E245" s="173" t="s">
        <v>871</v>
      </c>
      <c r="F245" s="174" t="s">
        <v>872</v>
      </c>
      <c r="G245" s="175" t="s">
        <v>145</v>
      </c>
      <c r="H245" s="176">
        <v>6</v>
      </c>
      <c r="I245" s="177"/>
      <c r="J245" s="178">
        <f>ROUND(I245*H245,2)</f>
        <v>0</v>
      </c>
      <c r="K245" s="174" t="s">
        <v>216</v>
      </c>
      <c r="L245" s="38"/>
      <c r="M245" s="179" t="s">
        <v>44</v>
      </c>
      <c r="N245" s="180" t="s">
        <v>53</v>
      </c>
      <c r="O245" s="63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3" t="s">
        <v>157</v>
      </c>
      <c r="AT245" s="183" t="s">
        <v>142</v>
      </c>
      <c r="AU245" s="183" t="s">
        <v>151</v>
      </c>
      <c r="AY245" s="15" t="s">
        <v>139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5" t="s">
        <v>90</v>
      </c>
      <c r="BK245" s="184">
        <f>ROUND(I245*H245,2)</f>
        <v>0</v>
      </c>
      <c r="BL245" s="15" t="s">
        <v>157</v>
      </c>
      <c r="BM245" s="183" t="s">
        <v>873</v>
      </c>
    </row>
    <row r="246" spans="1:65" s="2" customFormat="1" ht="11.25">
      <c r="A246" s="33"/>
      <c r="B246" s="34"/>
      <c r="C246" s="35"/>
      <c r="D246" s="201" t="s">
        <v>218</v>
      </c>
      <c r="E246" s="35"/>
      <c r="F246" s="202" t="s">
        <v>874</v>
      </c>
      <c r="G246" s="35"/>
      <c r="H246" s="35"/>
      <c r="I246" s="198"/>
      <c r="J246" s="35"/>
      <c r="K246" s="35"/>
      <c r="L246" s="38"/>
      <c r="M246" s="199"/>
      <c r="N246" s="200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5" t="s">
        <v>218</v>
      </c>
      <c r="AU246" s="15" t="s">
        <v>151</v>
      </c>
    </row>
    <row r="247" spans="1:65" s="12" customFormat="1" ht="20.85" customHeight="1">
      <c r="B247" s="156"/>
      <c r="C247" s="157"/>
      <c r="D247" s="158" t="s">
        <v>81</v>
      </c>
      <c r="E247" s="170" t="s">
        <v>232</v>
      </c>
      <c r="F247" s="170" t="s">
        <v>344</v>
      </c>
      <c r="G247" s="157"/>
      <c r="H247" s="157"/>
      <c r="I247" s="160"/>
      <c r="J247" s="171">
        <f>BK247</f>
        <v>0</v>
      </c>
      <c r="K247" s="157"/>
      <c r="L247" s="162"/>
      <c r="M247" s="163"/>
      <c r="N247" s="164"/>
      <c r="O247" s="164"/>
      <c r="P247" s="165">
        <f>SUM(P248:P268)</f>
        <v>0</v>
      </c>
      <c r="Q247" s="164"/>
      <c r="R247" s="165">
        <f>SUM(R248:R268)</f>
        <v>4.3994999999999999E-2</v>
      </c>
      <c r="S247" s="164"/>
      <c r="T247" s="166">
        <f>SUM(T248:T268)</f>
        <v>0</v>
      </c>
      <c r="AR247" s="167" t="s">
        <v>90</v>
      </c>
      <c r="AT247" s="168" t="s">
        <v>81</v>
      </c>
      <c r="AU247" s="168" t="s">
        <v>92</v>
      </c>
      <c r="AY247" s="167" t="s">
        <v>139</v>
      </c>
      <c r="BK247" s="169">
        <f>SUM(BK248:BK268)</f>
        <v>0</v>
      </c>
    </row>
    <row r="248" spans="1:65" s="2" customFormat="1" ht="16.5" customHeight="1">
      <c r="A248" s="33"/>
      <c r="B248" s="34"/>
      <c r="C248" s="172" t="s">
        <v>658</v>
      </c>
      <c r="D248" s="172" t="s">
        <v>142</v>
      </c>
      <c r="E248" s="173" t="s">
        <v>585</v>
      </c>
      <c r="F248" s="174" t="s">
        <v>586</v>
      </c>
      <c r="G248" s="175" t="s">
        <v>316</v>
      </c>
      <c r="H248" s="176">
        <v>6240</v>
      </c>
      <c r="I248" s="177"/>
      <c r="J248" s="178">
        <f>ROUND(I248*H248,2)</f>
        <v>0</v>
      </c>
      <c r="K248" s="174" t="s">
        <v>216</v>
      </c>
      <c r="L248" s="38"/>
      <c r="M248" s="179" t="s">
        <v>44</v>
      </c>
      <c r="N248" s="180" t="s">
        <v>53</v>
      </c>
      <c r="O248" s="63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3" t="s">
        <v>157</v>
      </c>
      <c r="AT248" s="183" t="s">
        <v>142</v>
      </c>
      <c r="AU248" s="183" t="s">
        <v>151</v>
      </c>
      <c r="AY248" s="15" t="s">
        <v>139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5" t="s">
        <v>90</v>
      </c>
      <c r="BK248" s="184">
        <f>ROUND(I248*H248,2)</f>
        <v>0</v>
      </c>
      <c r="BL248" s="15" t="s">
        <v>157</v>
      </c>
      <c r="BM248" s="183" t="s">
        <v>875</v>
      </c>
    </row>
    <row r="249" spans="1:65" s="2" customFormat="1" ht="11.25">
      <c r="A249" s="33"/>
      <c r="B249" s="34"/>
      <c r="C249" s="35"/>
      <c r="D249" s="201" t="s">
        <v>218</v>
      </c>
      <c r="E249" s="35"/>
      <c r="F249" s="202" t="s">
        <v>587</v>
      </c>
      <c r="G249" s="35"/>
      <c r="H249" s="35"/>
      <c r="I249" s="198"/>
      <c r="J249" s="35"/>
      <c r="K249" s="35"/>
      <c r="L249" s="38"/>
      <c r="M249" s="199"/>
      <c r="N249" s="200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5" t="s">
        <v>218</v>
      </c>
      <c r="AU249" s="15" t="s">
        <v>151</v>
      </c>
    </row>
    <row r="250" spans="1:65" s="13" customFormat="1" ht="11.25">
      <c r="B250" s="185"/>
      <c r="C250" s="186"/>
      <c r="D250" s="187" t="s">
        <v>155</v>
      </c>
      <c r="E250" s="188" t="s">
        <v>44</v>
      </c>
      <c r="F250" s="189" t="s">
        <v>876</v>
      </c>
      <c r="G250" s="186"/>
      <c r="H250" s="190">
        <v>6240</v>
      </c>
      <c r="I250" s="191"/>
      <c r="J250" s="186"/>
      <c r="K250" s="186"/>
      <c r="L250" s="192"/>
      <c r="M250" s="193"/>
      <c r="N250" s="194"/>
      <c r="O250" s="194"/>
      <c r="P250" s="194"/>
      <c r="Q250" s="194"/>
      <c r="R250" s="194"/>
      <c r="S250" s="194"/>
      <c r="T250" s="195"/>
      <c r="AT250" s="196" t="s">
        <v>155</v>
      </c>
      <c r="AU250" s="196" t="s">
        <v>151</v>
      </c>
      <c r="AV250" s="13" t="s">
        <v>92</v>
      </c>
      <c r="AW250" s="13" t="s">
        <v>42</v>
      </c>
      <c r="AX250" s="13" t="s">
        <v>82</v>
      </c>
      <c r="AY250" s="196" t="s">
        <v>139</v>
      </c>
    </row>
    <row r="251" spans="1:65" s="2" customFormat="1" ht="37.9" customHeight="1">
      <c r="A251" s="33"/>
      <c r="B251" s="34"/>
      <c r="C251" s="172" t="s">
        <v>663</v>
      </c>
      <c r="D251" s="172" t="s">
        <v>142</v>
      </c>
      <c r="E251" s="173" t="s">
        <v>350</v>
      </c>
      <c r="F251" s="174" t="s">
        <v>351</v>
      </c>
      <c r="G251" s="175" t="s">
        <v>268</v>
      </c>
      <c r="H251" s="176">
        <v>2496</v>
      </c>
      <c r="I251" s="177"/>
      <c r="J251" s="178">
        <f>ROUND(I251*H251,2)</f>
        <v>0</v>
      </c>
      <c r="K251" s="174" t="s">
        <v>216</v>
      </c>
      <c r="L251" s="38"/>
      <c r="M251" s="179" t="s">
        <v>44</v>
      </c>
      <c r="N251" s="180" t="s">
        <v>53</v>
      </c>
      <c r="O251" s="63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3" t="s">
        <v>157</v>
      </c>
      <c r="AT251" s="183" t="s">
        <v>142</v>
      </c>
      <c r="AU251" s="183" t="s">
        <v>151</v>
      </c>
      <c r="AY251" s="15" t="s">
        <v>139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5" t="s">
        <v>90</v>
      </c>
      <c r="BK251" s="184">
        <f>ROUND(I251*H251,2)</f>
        <v>0</v>
      </c>
      <c r="BL251" s="15" t="s">
        <v>157</v>
      </c>
      <c r="BM251" s="183" t="s">
        <v>877</v>
      </c>
    </row>
    <row r="252" spans="1:65" s="2" customFormat="1" ht="11.25">
      <c r="A252" s="33"/>
      <c r="B252" s="34"/>
      <c r="C252" s="35"/>
      <c r="D252" s="201" t="s">
        <v>218</v>
      </c>
      <c r="E252" s="35"/>
      <c r="F252" s="202" t="s">
        <v>353</v>
      </c>
      <c r="G252" s="35"/>
      <c r="H252" s="35"/>
      <c r="I252" s="198"/>
      <c r="J252" s="35"/>
      <c r="K252" s="35"/>
      <c r="L252" s="38"/>
      <c r="M252" s="199"/>
      <c r="N252" s="200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5" t="s">
        <v>218</v>
      </c>
      <c r="AU252" s="15" t="s">
        <v>151</v>
      </c>
    </row>
    <row r="253" spans="1:65" s="13" customFormat="1" ht="11.25">
      <c r="B253" s="185"/>
      <c r="C253" s="186"/>
      <c r="D253" s="187" t="s">
        <v>155</v>
      </c>
      <c r="E253" s="188" t="s">
        <v>44</v>
      </c>
      <c r="F253" s="189" t="s">
        <v>878</v>
      </c>
      <c r="G253" s="186"/>
      <c r="H253" s="190">
        <v>2496</v>
      </c>
      <c r="I253" s="191"/>
      <c r="J253" s="186"/>
      <c r="K253" s="186"/>
      <c r="L253" s="192"/>
      <c r="M253" s="193"/>
      <c r="N253" s="194"/>
      <c r="O253" s="194"/>
      <c r="P253" s="194"/>
      <c r="Q253" s="194"/>
      <c r="R253" s="194"/>
      <c r="S253" s="194"/>
      <c r="T253" s="195"/>
      <c r="AT253" s="196" t="s">
        <v>155</v>
      </c>
      <c r="AU253" s="196" t="s">
        <v>151</v>
      </c>
      <c r="AV253" s="13" t="s">
        <v>92</v>
      </c>
      <c r="AW253" s="13" t="s">
        <v>42</v>
      </c>
      <c r="AX253" s="13" t="s">
        <v>82</v>
      </c>
      <c r="AY253" s="196" t="s">
        <v>139</v>
      </c>
    </row>
    <row r="254" spans="1:65" s="2" customFormat="1" ht="24.2" customHeight="1">
      <c r="A254" s="33"/>
      <c r="B254" s="34"/>
      <c r="C254" s="172" t="s">
        <v>669</v>
      </c>
      <c r="D254" s="172" t="s">
        <v>142</v>
      </c>
      <c r="E254" s="173" t="s">
        <v>595</v>
      </c>
      <c r="F254" s="174" t="s">
        <v>596</v>
      </c>
      <c r="G254" s="175" t="s">
        <v>268</v>
      </c>
      <c r="H254" s="176">
        <v>1248</v>
      </c>
      <c r="I254" s="177"/>
      <c r="J254" s="178">
        <f>ROUND(I254*H254,2)</f>
        <v>0</v>
      </c>
      <c r="K254" s="174" t="s">
        <v>216</v>
      </c>
      <c r="L254" s="38"/>
      <c r="M254" s="179" t="s">
        <v>44</v>
      </c>
      <c r="N254" s="180" t="s">
        <v>53</v>
      </c>
      <c r="O254" s="63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3" t="s">
        <v>157</v>
      </c>
      <c r="AT254" s="183" t="s">
        <v>142</v>
      </c>
      <c r="AU254" s="183" t="s">
        <v>151</v>
      </c>
      <c r="AY254" s="15" t="s">
        <v>139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5" t="s">
        <v>90</v>
      </c>
      <c r="BK254" s="184">
        <f>ROUND(I254*H254,2)</f>
        <v>0</v>
      </c>
      <c r="BL254" s="15" t="s">
        <v>157</v>
      </c>
      <c r="BM254" s="183" t="s">
        <v>879</v>
      </c>
    </row>
    <row r="255" spans="1:65" s="2" customFormat="1" ht="11.25">
      <c r="A255" s="33"/>
      <c r="B255" s="34"/>
      <c r="C255" s="35"/>
      <c r="D255" s="201" t="s">
        <v>218</v>
      </c>
      <c r="E255" s="35"/>
      <c r="F255" s="202" t="s">
        <v>597</v>
      </c>
      <c r="G255" s="35"/>
      <c r="H255" s="35"/>
      <c r="I255" s="198"/>
      <c r="J255" s="35"/>
      <c r="K255" s="35"/>
      <c r="L255" s="38"/>
      <c r="M255" s="199"/>
      <c r="N255" s="200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5" t="s">
        <v>218</v>
      </c>
      <c r="AU255" s="15" t="s">
        <v>151</v>
      </c>
    </row>
    <row r="256" spans="1:65" s="13" customFormat="1" ht="11.25">
      <c r="B256" s="185"/>
      <c r="C256" s="186"/>
      <c r="D256" s="187" t="s">
        <v>155</v>
      </c>
      <c r="E256" s="188" t="s">
        <v>44</v>
      </c>
      <c r="F256" s="189" t="s">
        <v>880</v>
      </c>
      <c r="G256" s="186"/>
      <c r="H256" s="190">
        <v>1248</v>
      </c>
      <c r="I256" s="191"/>
      <c r="J256" s="186"/>
      <c r="K256" s="186"/>
      <c r="L256" s="192"/>
      <c r="M256" s="193"/>
      <c r="N256" s="194"/>
      <c r="O256" s="194"/>
      <c r="P256" s="194"/>
      <c r="Q256" s="194"/>
      <c r="R256" s="194"/>
      <c r="S256" s="194"/>
      <c r="T256" s="195"/>
      <c r="AT256" s="196" t="s">
        <v>155</v>
      </c>
      <c r="AU256" s="196" t="s">
        <v>151</v>
      </c>
      <c r="AV256" s="13" t="s">
        <v>92</v>
      </c>
      <c r="AW256" s="13" t="s">
        <v>42</v>
      </c>
      <c r="AX256" s="13" t="s">
        <v>82</v>
      </c>
      <c r="AY256" s="196" t="s">
        <v>139</v>
      </c>
    </row>
    <row r="257" spans="1:65" s="2" customFormat="1" ht="24.2" customHeight="1">
      <c r="A257" s="33"/>
      <c r="B257" s="34"/>
      <c r="C257" s="172" t="s">
        <v>672</v>
      </c>
      <c r="D257" s="172" t="s">
        <v>142</v>
      </c>
      <c r="E257" s="173" t="s">
        <v>360</v>
      </c>
      <c r="F257" s="174" t="s">
        <v>361</v>
      </c>
      <c r="G257" s="175" t="s">
        <v>316</v>
      </c>
      <c r="H257" s="176">
        <v>10782</v>
      </c>
      <c r="I257" s="177"/>
      <c r="J257" s="178">
        <f>ROUND(I257*H257,2)</f>
        <v>0</v>
      </c>
      <c r="K257" s="174" t="s">
        <v>216</v>
      </c>
      <c r="L257" s="38"/>
      <c r="M257" s="179" t="s">
        <v>44</v>
      </c>
      <c r="N257" s="180" t="s">
        <v>53</v>
      </c>
      <c r="O257" s="63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83" t="s">
        <v>157</v>
      </c>
      <c r="AT257" s="183" t="s">
        <v>142</v>
      </c>
      <c r="AU257" s="183" t="s">
        <v>151</v>
      </c>
      <c r="AY257" s="15" t="s">
        <v>139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5" t="s">
        <v>90</v>
      </c>
      <c r="BK257" s="184">
        <f>ROUND(I257*H257,2)</f>
        <v>0</v>
      </c>
      <c r="BL257" s="15" t="s">
        <v>157</v>
      </c>
      <c r="BM257" s="183" t="s">
        <v>881</v>
      </c>
    </row>
    <row r="258" spans="1:65" s="2" customFormat="1" ht="11.25">
      <c r="A258" s="33"/>
      <c r="B258" s="34"/>
      <c r="C258" s="35"/>
      <c r="D258" s="201" t="s">
        <v>218</v>
      </c>
      <c r="E258" s="35"/>
      <c r="F258" s="202" t="s">
        <v>363</v>
      </c>
      <c r="G258" s="35"/>
      <c r="H258" s="35"/>
      <c r="I258" s="198"/>
      <c r="J258" s="35"/>
      <c r="K258" s="35"/>
      <c r="L258" s="38"/>
      <c r="M258" s="199"/>
      <c r="N258" s="200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5" t="s">
        <v>218</v>
      </c>
      <c r="AU258" s="15" t="s">
        <v>151</v>
      </c>
    </row>
    <row r="259" spans="1:65" s="13" customFormat="1" ht="11.25">
      <c r="B259" s="185"/>
      <c r="C259" s="186"/>
      <c r="D259" s="187" t="s">
        <v>155</v>
      </c>
      <c r="E259" s="188" t="s">
        <v>44</v>
      </c>
      <c r="F259" s="189" t="s">
        <v>882</v>
      </c>
      <c r="G259" s="186"/>
      <c r="H259" s="190">
        <v>10782</v>
      </c>
      <c r="I259" s="191"/>
      <c r="J259" s="186"/>
      <c r="K259" s="186"/>
      <c r="L259" s="192"/>
      <c r="M259" s="193"/>
      <c r="N259" s="194"/>
      <c r="O259" s="194"/>
      <c r="P259" s="194"/>
      <c r="Q259" s="194"/>
      <c r="R259" s="194"/>
      <c r="S259" s="194"/>
      <c r="T259" s="195"/>
      <c r="AT259" s="196" t="s">
        <v>155</v>
      </c>
      <c r="AU259" s="196" t="s">
        <v>151</v>
      </c>
      <c r="AV259" s="13" t="s">
        <v>92</v>
      </c>
      <c r="AW259" s="13" t="s">
        <v>42</v>
      </c>
      <c r="AX259" s="13" t="s">
        <v>82</v>
      </c>
      <c r="AY259" s="196" t="s">
        <v>139</v>
      </c>
    </row>
    <row r="260" spans="1:65" s="2" customFormat="1" ht="24.2" customHeight="1">
      <c r="A260" s="33"/>
      <c r="B260" s="34"/>
      <c r="C260" s="172" t="s">
        <v>675</v>
      </c>
      <c r="D260" s="172" t="s">
        <v>142</v>
      </c>
      <c r="E260" s="173" t="s">
        <v>601</v>
      </c>
      <c r="F260" s="174" t="s">
        <v>602</v>
      </c>
      <c r="G260" s="175" t="s">
        <v>316</v>
      </c>
      <c r="H260" s="176">
        <v>1132</v>
      </c>
      <c r="I260" s="177"/>
      <c r="J260" s="178">
        <f>ROUND(I260*H260,2)</f>
        <v>0</v>
      </c>
      <c r="K260" s="174" t="s">
        <v>216</v>
      </c>
      <c r="L260" s="38"/>
      <c r="M260" s="179" t="s">
        <v>44</v>
      </c>
      <c r="N260" s="180" t="s">
        <v>53</v>
      </c>
      <c r="O260" s="63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3" t="s">
        <v>157</v>
      </c>
      <c r="AT260" s="183" t="s">
        <v>142</v>
      </c>
      <c r="AU260" s="183" t="s">
        <v>151</v>
      </c>
      <c r="AY260" s="15" t="s">
        <v>139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5" t="s">
        <v>90</v>
      </c>
      <c r="BK260" s="184">
        <f>ROUND(I260*H260,2)</f>
        <v>0</v>
      </c>
      <c r="BL260" s="15" t="s">
        <v>157</v>
      </c>
      <c r="BM260" s="183" t="s">
        <v>883</v>
      </c>
    </row>
    <row r="261" spans="1:65" s="2" customFormat="1" ht="11.25">
      <c r="A261" s="33"/>
      <c r="B261" s="34"/>
      <c r="C261" s="35"/>
      <c r="D261" s="201" t="s">
        <v>218</v>
      </c>
      <c r="E261" s="35"/>
      <c r="F261" s="202" t="s">
        <v>604</v>
      </c>
      <c r="G261" s="35"/>
      <c r="H261" s="35"/>
      <c r="I261" s="198"/>
      <c r="J261" s="35"/>
      <c r="K261" s="35"/>
      <c r="L261" s="38"/>
      <c r="M261" s="199"/>
      <c r="N261" s="200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5" t="s">
        <v>218</v>
      </c>
      <c r="AU261" s="15" t="s">
        <v>151</v>
      </c>
    </row>
    <row r="262" spans="1:65" s="13" customFormat="1" ht="11.25">
      <c r="B262" s="185"/>
      <c r="C262" s="186"/>
      <c r="D262" s="187" t="s">
        <v>155</v>
      </c>
      <c r="E262" s="188" t="s">
        <v>44</v>
      </c>
      <c r="F262" s="189" t="s">
        <v>884</v>
      </c>
      <c r="G262" s="186"/>
      <c r="H262" s="190">
        <v>1132</v>
      </c>
      <c r="I262" s="191"/>
      <c r="J262" s="186"/>
      <c r="K262" s="186"/>
      <c r="L262" s="192"/>
      <c r="M262" s="193"/>
      <c r="N262" s="194"/>
      <c r="O262" s="194"/>
      <c r="P262" s="194"/>
      <c r="Q262" s="194"/>
      <c r="R262" s="194"/>
      <c r="S262" s="194"/>
      <c r="T262" s="195"/>
      <c r="AT262" s="196" t="s">
        <v>155</v>
      </c>
      <c r="AU262" s="196" t="s">
        <v>151</v>
      </c>
      <c r="AV262" s="13" t="s">
        <v>92</v>
      </c>
      <c r="AW262" s="13" t="s">
        <v>42</v>
      </c>
      <c r="AX262" s="13" t="s">
        <v>82</v>
      </c>
      <c r="AY262" s="196" t="s">
        <v>139</v>
      </c>
    </row>
    <row r="263" spans="1:65" s="2" customFormat="1" ht="24.2" customHeight="1">
      <c r="A263" s="33"/>
      <c r="B263" s="34"/>
      <c r="C263" s="172" t="s">
        <v>679</v>
      </c>
      <c r="D263" s="172" t="s">
        <v>142</v>
      </c>
      <c r="E263" s="173" t="s">
        <v>607</v>
      </c>
      <c r="F263" s="174" t="s">
        <v>608</v>
      </c>
      <c r="G263" s="175" t="s">
        <v>316</v>
      </c>
      <c r="H263" s="176">
        <v>2933</v>
      </c>
      <c r="I263" s="177"/>
      <c r="J263" s="178">
        <f>ROUND(I263*H263,2)</f>
        <v>0</v>
      </c>
      <c r="K263" s="174" t="s">
        <v>216</v>
      </c>
      <c r="L263" s="38"/>
      <c r="M263" s="179" t="s">
        <v>44</v>
      </c>
      <c r="N263" s="180" t="s">
        <v>53</v>
      </c>
      <c r="O263" s="63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3" t="s">
        <v>157</v>
      </c>
      <c r="AT263" s="183" t="s">
        <v>142</v>
      </c>
      <c r="AU263" s="183" t="s">
        <v>151</v>
      </c>
      <c r="AY263" s="15" t="s">
        <v>139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5" t="s">
        <v>90</v>
      </c>
      <c r="BK263" s="184">
        <f>ROUND(I263*H263,2)</f>
        <v>0</v>
      </c>
      <c r="BL263" s="15" t="s">
        <v>157</v>
      </c>
      <c r="BM263" s="183" t="s">
        <v>885</v>
      </c>
    </row>
    <row r="264" spans="1:65" s="2" customFormat="1" ht="11.25">
      <c r="A264" s="33"/>
      <c r="B264" s="34"/>
      <c r="C264" s="35"/>
      <c r="D264" s="201" t="s">
        <v>218</v>
      </c>
      <c r="E264" s="35"/>
      <c r="F264" s="202" t="s">
        <v>610</v>
      </c>
      <c r="G264" s="35"/>
      <c r="H264" s="35"/>
      <c r="I264" s="198"/>
      <c r="J264" s="35"/>
      <c r="K264" s="35"/>
      <c r="L264" s="38"/>
      <c r="M264" s="199"/>
      <c r="N264" s="200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5" t="s">
        <v>218</v>
      </c>
      <c r="AU264" s="15" t="s">
        <v>151</v>
      </c>
    </row>
    <row r="265" spans="1:65" s="13" customFormat="1" ht="11.25">
      <c r="B265" s="185"/>
      <c r="C265" s="186"/>
      <c r="D265" s="187" t="s">
        <v>155</v>
      </c>
      <c r="E265" s="188" t="s">
        <v>44</v>
      </c>
      <c r="F265" s="189" t="s">
        <v>886</v>
      </c>
      <c r="G265" s="186"/>
      <c r="H265" s="190">
        <v>1132</v>
      </c>
      <c r="I265" s="191"/>
      <c r="J265" s="186"/>
      <c r="K265" s="186"/>
      <c r="L265" s="192"/>
      <c r="M265" s="193"/>
      <c r="N265" s="194"/>
      <c r="O265" s="194"/>
      <c r="P265" s="194"/>
      <c r="Q265" s="194"/>
      <c r="R265" s="194"/>
      <c r="S265" s="194"/>
      <c r="T265" s="195"/>
      <c r="AT265" s="196" t="s">
        <v>155</v>
      </c>
      <c r="AU265" s="196" t="s">
        <v>151</v>
      </c>
      <c r="AV265" s="13" t="s">
        <v>92</v>
      </c>
      <c r="AW265" s="13" t="s">
        <v>42</v>
      </c>
      <c r="AX265" s="13" t="s">
        <v>82</v>
      </c>
      <c r="AY265" s="196" t="s">
        <v>139</v>
      </c>
    </row>
    <row r="266" spans="1:65" s="13" customFormat="1" ht="11.25">
      <c r="B266" s="185"/>
      <c r="C266" s="186"/>
      <c r="D266" s="187" t="s">
        <v>155</v>
      </c>
      <c r="E266" s="188" t="s">
        <v>44</v>
      </c>
      <c r="F266" s="189" t="s">
        <v>887</v>
      </c>
      <c r="G266" s="186"/>
      <c r="H266" s="190">
        <v>1801</v>
      </c>
      <c r="I266" s="191"/>
      <c r="J266" s="186"/>
      <c r="K266" s="186"/>
      <c r="L266" s="192"/>
      <c r="M266" s="193"/>
      <c r="N266" s="194"/>
      <c r="O266" s="194"/>
      <c r="P266" s="194"/>
      <c r="Q266" s="194"/>
      <c r="R266" s="194"/>
      <c r="S266" s="194"/>
      <c r="T266" s="195"/>
      <c r="AT266" s="196" t="s">
        <v>155</v>
      </c>
      <c r="AU266" s="196" t="s">
        <v>151</v>
      </c>
      <c r="AV266" s="13" t="s">
        <v>92</v>
      </c>
      <c r="AW266" s="13" t="s">
        <v>42</v>
      </c>
      <c r="AX266" s="13" t="s">
        <v>82</v>
      </c>
      <c r="AY266" s="196" t="s">
        <v>139</v>
      </c>
    </row>
    <row r="267" spans="1:65" s="2" customFormat="1" ht="16.5" customHeight="1">
      <c r="A267" s="33"/>
      <c r="B267" s="34"/>
      <c r="C267" s="210" t="s">
        <v>685</v>
      </c>
      <c r="D267" s="210" t="s">
        <v>282</v>
      </c>
      <c r="E267" s="211" t="s">
        <v>377</v>
      </c>
      <c r="F267" s="212" t="s">
        <v>378</v>
      </c>
      <c r="G267" s="213" t="s">
        <v>379</v>
      </c>
      <c r="H267" s="214">
        <v>43.994999999999997</v>
      </c>
      <c r="I267" s="215"/>
      <c r="J267" s="216">
        <f>ROUND(I267*H267,2)</f>
        <v>0</v>
      </c>
      <c r="K267" s="212" t="s">
        <v>44</v>
      </c>
      <c r="L267" s="217"/>
      <c r="M267" s="218" t="s">
        <v>44</v>
      </c>
      <c r="N267" s="219" t="s">
        <v>53</v>
      </c>
      <c r="O267" s="63"/>
      <c r="P267" s="181">
        <f>O267*H267</f>
        <v>0</v>
      </c>
      <c r="Q267" s="181">
        <v>1E-3</v>
      </c>
      <c r="R267" s="181">
        <f>Q267*H267</f>
        <v>4.3994999999999999E-2</v>
      </c>
      <c r="S267" s="181">
        <v>0</v>
      </c>
      <c r="T267" s="18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3" t="s">
        <v>178</v>
      </c>
      <c r="AT267" s="183" t="s">
        <v>282</v>
      </c>
      <c r="AU267" s="183" t="s">
        <v>151</v>
      </c>
      <c r="AY267" s="15" t="s">
        <v>139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5" t="s">
        <v>90</v>
      </c>
      <c r="BK267" s="184">
        <f>ROUND(I267*H267,2)</f>
        <v>0</v>
      </c>
      <c r="BL267" s="15" t="s">
        <v>157</v>
      </c>
      <c r="BM267" s="183" t="s">
        <v>888</v>
      </c>
    </row>
    <row r="268" spans="1:65" s="13" customFormat="1" ht="11.25">
      <c r="B268" s="185"/>
      <c r="C268" s="186"/>
      <c r="D268" s="187" t="s">
        <v>155</v>
      </c>
      <c r="E268" s="188" t="s">
        <v>44</v>
      </c>
      <c r="F268" s="189" t="s">
        <v>889</v>
      </c>
      <c r="G268" s="186"/>
      <c r="H268" s="190">
        <v>43.994999999999997</v>
      </c>
      <c r="I268" s="191"/>
      <c r="J268" s="186"/>
      <c r="K268" s="186"/>
      <c r="L268" s="192"/>
      <c r="M268" s="193"/>
      <c r="N268" s="194"/>
      <c r="O268" s="194"/>
      <c r="P268" s="194"/>
      <c r="Q268" s="194"/>
      <c r="R268" s="194"/>
      <c r="S268" s="194"/>
      <c r="T268" s="195"/>
      <c r="AT268" s="196" t="s">
        <v>155</v>
      </c>
      <c r="AU268" s="196" t="s">
        <v>151</v>
      </c>
      <c r="AV268" s="13" t="s">
        <v>92</v>
      </c>
      <c r="AW268" s="13" t="s">
        <v>42</v>
      </c>
      <c r="AX268" s="13" t="s">
        <v>82</v>
      </c>
      <c r="AY268" s="196" t="s">
        <v>139</v>
      </c>
    </row>
    <row r="269" spans="1:65" s="12" customFormat="1" ht="22.9" customHeight="1">
      <c r="B269" s="156"/>
      <c r="C269" s="157"/>
      <c r="D269" s="158" t="s">
        <v>81</v>
      </c>
      <c r="E269" s="170" t="s">
        <v>151</v>
      </c>
      <c r="F269" s="170" t="s">
        <v>890</v>
      </c>
      <c r="G269" s="157"/>
      <c r="H269" s="157"/>
      <c r="I269" s="160"/>
      <c r="J269" s="171">
        <f>BK269</f>
        <v>0</v>
      </c>
      <c r="K269" s="157"/>
      <c r="L269" s="162"/>
      <c r="M269" s="163"/>
      <c r="N269" s="164"/>
      <c r="O269" s="164"/>
      <c r="P269" s="165">
        <f>SUM(P270:P276)</f>
        <v>0</v>
      </c>
      <c r="Q269" s="164"/>
      <c r="R269" s="165">
        <f>SUM(R270:R276)</f>
        <v>0.58391488000000003</v>
      </c>
      <c r="S269" s="164"/>
      <c r="T269" s="166">
        <f>SUM(T270:T276)</f>
        <v>0</v>
      </c>
      <c r="AR269" s="167" t="s">
        <v>90</v>
      </c>
      <c r="AT269" s="168" t="s">
        <v>81</v>
      </c>
      <c r="AU269" s="168" t="s">
        <v>90</v>
      </c>
      <c r="AY269" s="167" t="s">
        <v>139</v>
      </c>
      <c r="BK269" s="169">
        <f>SUM(BK270:BK276)</f>
        <v>0</v>
      </c>
    </row>
    <row r="270" spans="1:65" s="2" customFormat="1" ht="38.65" customHeight="1">
      <c r="A270" s="33"/>
      <c r="B270" s="34"/>
      <c r="C270" s="172" t="s">
        <v>691</v>
      </c>
      <c r="D270" s="172" t="s">
        <v>142</v>
      </c>
      <c r="E270" s="173" t="s">
        <v>891</v>
      </c>
      <c r="F270" s="174" t="s">
        <v>892</v>
      </c>
      <c r="G270" s="175" t="s">
        <v>457</v>
      </c>
      <c r="H270" s="176">
        <v>14</v>
      </c>
      <c r="I270" s="177"/>
      <c r="J270" s="178">
        <f>ROUND(I270*H270,2)</f>
        <v>0</v>
      </c>
      <c r="K270" s="174" t="s">
        <v>44</v>
      </c>
      <c r="L270" s="38"/>
      <c r="M270" s="179" t="s">
        <v>44</v>
      </c>
      <c r="N270" s="180" t="s">
        <v>53</v>
      </c>
      <c r="O270" s="63"/>
      <c r="P270" s="181">
        <f>O270*H270</f>
        <v>0</v>
      </c>
      <c r="Q270" s="181">
        <v>4.1480000000000003E-2</v>
      </c>
      <c r="R270" s="181">
        <f>Q270*H270</f>
        <v>0.58072000000000001</v>
      </c>
      <c r="S270" s="181">
        <v>0</v>
      </c>
      <c r="T270" s="18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3" t="s">
        <v>157</v>
      </c>
      <c r="AT270" s="183" t="s">
        <v>142</v>
      </c>
      <c r="AU270" s="183" t="s">
        <v>92</v>
      </c>
      <c r="AY270" s="15" t="s">
        <v>139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5" t="s">
        <v>90</v>
      </c>
      <c r="BK270" s="184">
        <f>ROUND(I270*H270,2)</f>
        <v>0</v>
      </c>
      <c r="BL270" s="15" t="s">
        <v>157</v>
      </c>
      <c r="BM270" s="183" t="s">
        <v>893</v>
      </c>
    </row>
    <row r="271" spans="1:65" s="13" customFormat="1" ht="11.25">
      <c r="B271" s="185"/>
      <c r="C271" s="186"/>
      <c r="D271" s="187" t="s">
        <v>155</v>
      </c>
      <c r="E271" s="188" t="s">
        <v>44</v>
      </c>
      <c r="F271" s="189" t="s">
        <v>894</v>
      </c>
      <c r="G271" s="186"/>
      <c r="H271" s="190">
        <v>14</v>
      </c>
      <c r="I271" s="191"/>
      <c r="J271" s="186"/>
      <c r="K271" s="186"/>
      <c r="L271" s="192"/>
      <c r="M271" s="193"/>
      <c r="N271" s="194"/>
      <c r="O271" s="194"/>
      <c r="P271" s="194"/>
      <c r="Q271" s="194"/>
      <c r="R271" s="194"/>
      <c r="S271" s="194"/>
      <c r="T271" s="195"/>
      <c r="AT271" s="196" t="s">
        <v>155</v>
      </c>
      <c r="AU271" s="196" t="s">
        <v>92</v>
      </c>
      <c r="AV271" s="13" t="s">
        <v>92</v>
      </c>
      <c r="AW271" s="13" t="s">
        <v>42</v>
      </c>
      <c r="AX271" s="13" t="s">
        <v>82</v>
      </c>
      <c r="AY271" s="196" t="s">
        <v>139</v>
      </c>
    </row>
    <row r="272" spans="1:65" s="2" customFormat="1" ht="16.5" customHeight="1">
      <c r="A272" s="33"/>
      <c r="B272" s="34"/>
      <c r="C272" s="172" t="s">
        <v>697</v>
      </c>
      <c r="D272" s="172" t="s">
        <v>142</v>
      </c>
      <c r="E272" s="173" t="s">
        <v>895</v>
      </c>
      <c r="F272" s="174" t="s">
        <v>896</v>
      </c>
      <c r="G272" s="175" t="s">
        <v>316</v>
      </c>
      <c r="H272" s="176">
        <v>12.288</v>
      </c>
      <c r="I272" s="177"/>
      <c r="J272" s="178">
        <f>ROUND(I272*H272,2)</f>
        <v>0</v>
      </c>
      <c r="K272" s="174" t="s">
        <v>216</v>
      </c>
      <c r="L272" s="38"/>
      <c r="M272" s="179" t="s">
        <v>44</v>
      </c>
      <c r="N272" s="180" t="s">
        <v>53</v>
      </c>
      <c r="O272" s="63"/>
      <c r="P272" s="181">
        <f>O272*H272</f>
        <v>0</v>
      </c>
      <c r="Q272" s="181">
        <v>1.3999999999999999E-4</v>
      </c>
      <c r="R272" s="181">
        <f>Q272*H272</f>
        <v>1.7203199999999998E-3</v>
      </c>
      <c r="S272" s="181">
        <v>0</v>
      </c>
      <c r="T272" s="18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3" t="s">
        <v>157</v>
      </c>
      <c r="AT272" s="183" t="s">
        <v>142</v>
      </c>
      <c r="AU272" s="183" t="s">
        <v>92</v>
      </c>
      <c r="AY272" s="15" t="s">
        <v>139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5" t="s">
        <v>90</v>
      </c>
      <c r="BK272" s="184">
        <f>ROUND(I272*H272,2)</f>
        <v>0</v>
      </c>
      <c r="BL272" s="15" t="s">
        <v>157</v>
      </c>
      <c r="BM272" s="183" t="s">
        <v>897</v>
      </c>
    </row>
    <row r="273" spans="1:65" s="2" customFormat="1" ht="11.25">
      <c r="A273" s="33"/>
      <c r="B273" s="34"/>
      <c r="C273" s="35"/>
      <c r="D273" s="201" t="s">
        <v>218</v>
      </c>
      <c r="E273" s="35"/>
      <c r="F273" s="202" t="s">
        <v>898</v>
      </c>
      <c r="G273" s="35"/>
      <c r="H273" s="35"/>
      <c r="I273" s="198"/>
      <c r="J273" s="35"/>
      <c r="K273" s="35"/>
      <c r="L273" s="38"/>
      <c r="M273" s="199"/>
      <c r="N273" s="200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5" t="s">
        <v>218</v>
      </c>
      <c r="AU273" s="15" t="s">
        <v>92</v>
      </c>
    </row>
    <row r="274" spans="1:65" s="13" customFormat="1" ht="11.25">
      <c r="B274" s="185"/>
      <c r="C274" s="186"/>
      <c r="D274" s="187" t="s">
        <v>155</v>
      </c>
      <c r="E274" s="188" t="s">
        <v>899</v>
      </c>
      <c r="F274" s="189" t="s">
        <v>900</v>
      </c>
      <c r="G274" s="186"/>
      <c r="H274" s="190">
        <v>12.288</v>
      </c>
      <c r="I274" s="191"/>
      <c r="J274" s="186"/>
      <c r="K274" s="186"/>
      <c r="L274" s="192"/>
      <c r="M274" s="193"/>
      <c r="N274" s="194"/>
      <c r="O274" s="194"/>
      <c r="P274" s="194"/>
      <c r="Q274" s="194"/>
      <c r="R274" s="194"/>
      <c r="S274" s="194"/>
      <c r="T274" s="195"/>
      <c r="AT274" s="196" t="s">
        <v>155</v>
      </c>
      <c r="AU274" s="196" t="s">
        <v>92</v>
      </c>
      <c r="AV274" s="13" t="s">
        <v>92</v>
      </c>
      <c r="AW274" s="13" t="s">
        <v>42</v>
      </c>
      <c r="AX274" s="13" t="s">
        <v>82</v>
      </c>
      <c r="AY274" s="196" t="s">
        <v>139</v>
      </c>
    </row>
    <row r="275" spans="1:65" s="2" customFormat="1" ht="16.5" customHeight="1">
      <c r="A275" s="33"/>
      <c r="B275" s="34"/>
      <c r="C275" s="172" t="s">
        <v>702</v>
      </c>
      <c r="D275" s="172" t="s">
        <v>142</v>
      </c>
      <c r="E275" s="173" t="s">
        <v>901</v>
      </c>
      <c r="F275" s="174" t="s">
        <v>902</v>
      </c>
      <c r="G275" s="175" t="s">
        <v>316</v>
      </c>
      <c r="H275" s="176">
        <v>12.288</v>
      </c>
      <c r="I275" s="177"/>
      <c r="J275" s="178">
        <f>ROUND(I275*H275,2)</f>
        <v>0</v>
      </c>
      <c r="K275" s="174" t="s">
        <v>216</v>
      </c>
      <c r="L275" s="38"/>
      <c r="M275" s="179" t="s">
        <v>44</v>
      </c>
      <c r="N275" s="180" t="s">
        <v>53</v>
      </c>
      <c r="O275" s="63"/>
      <c r="P275" s="181">
        <f>O275*H275</f>
        <v>0</v>
      </c>
      <c r="Q275" s="181">
        <v>1.2E-4</v>
      </c>
      <c r="R275" s="181">
        <f>Q275*H275</f>
        <v>1.47456E-3</v>
      </c>
      <c r="S275" s="181">
        <v>0</v>
      </c>
      <c r="T275" s="18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3" t="s">
        <v>157</v>
      </c>
      <c r="AT275" s="183" t="s">
        <v>142</v>
      </c>
      <c r="AU275" s="183" t="s">
        <v>92</v>
      </c>
      <c r="AY275" s="15" t="s">
        <v>139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5" t="s">
        <v>90</v>
      </c>
      <c r="BK275" s="184">
        <f>ROUND(I275*H275,2)</f>
        <v>0</v>
      </c>
      <c r="BL275" s="15" t="s">
        <v>157</v>
      </c>
      <c r="BM275" s="183" t="s">
        <v>903</v>
      </c>
    </row>
    <row r="276" spans="1:65" s="2" customFormat="1" ht="11.25">
      <c r="A276" s="33"/>
      <c r="B276" s="34"/>
      <c r="C276" s="35"/>
      <c r="D276" s="201" t="s">
        <v>218</v>
      </c>
      <c r="E276" s="35"/>
      <c r="F276" s="202" t="s">
        <v>904</v>
      </c>
      <c r="G276" s="35"/>
      <c r="H276" s="35"/>
      <c r="I276" s="198"/>
      <c r="J276" s="35"/>
      <c r="K276" s="35"/>
      <c r="L276" s="38"/>
      <c r="M276" s="199"/>
      <c r="N276" s="200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5" t="s">
        <v>218</v>
      </c>
      <c r="AU276" s="15" t="s">
        <v>92</v>
      </c>
    </row>
    <row r="277" spans="1:65" s="12" customFormat="1" ht="22.9" customHeight="1">
      <c r="B277" s="156"/>
      <c r="C277" s="157"/>
      <c r="D277" s="158" t="s">
        <v>81</v>
      </c>
      <c r="E277" s="170" t="s">
        <v>138</v>
      </c>
      <c r="F277" s="170" t="s">
        <v>382</v>
      </c>
      <c r="G277" s="157"/>
      <c r="H277" s="157"/>
      <c r="I277" s="160"/>
      <c r="J277" s="171">
        <f>BK277</f>
        <v>0</v>
      </c>
      <c r="K277" s="157"/>
      <c r="L277" s="162"/>
      <c r="M277" s="163"/>
      <c r="N277" s="164"/>
      <c r="O277" s="164"/>
      <c r="P277" s="165">
        <f>P278+SUM(P279:P331)</f>
        <v>0</v>
      </c>
      <c r="Q277" s="164"/>
      <c r="R277" s="165">
        <f>R278+SUM(R279:R331)</f>
        <v>7211.6726395499991</v>
      </c>
      <c r="S277" s="164"/>
      <c r="T277" s="166">
        <f>T278+SUM(T279:T331)</f>
        <v>143.54999999999998</v>
      </c>
      <c r="AR277" s="167" t="s">
        <v>90</v>
      </c>
      <c r="AT277" s="168" t="s">
        <v>81</v>
      </c>
      <c r="AU277" s="168" t="s">
        <v>90</v>
      </c>
      <c r="AY277" s="167" t="s">
        <v>139</v>
      </c>
      <c r="BK277" s="169">
        <f>BK278+SUM(BK279:BK331)</f>
        <v>0</v>
      </c>
    </row>
    <row r="278" spans="1:65" s="2" customFormat="1" ht="24.2" customHeight="1">
      <c r="A278" s="33"/>
      <c r="B278" s="34"/>
      <c r="C278" s="172" t="s">
        <v>708</v>
      </c>
      <c r="D278" s="172" t="s">
        <v>142</v>
      </c>
      <c r="E278" s="173" t="s">
        <v>615</v>
      </c>
      <c r="F278" s="174" t="s">
        <v>616</v>
      </c>
      <c r="G278" s="175" t="s">
        <v>268</v>
      </c>
      <c r="H278" s="176">
        <v>604</v>
      </c>
      <c r="I278" s="177"/>
      <c r="J278" s="178">
        <f>ROUND(I278*H278,2)</f>
        <v>0</v>
      </c>
      <c r="K278" s="174" t="s">
        <v>216</v>
      </c>
      <c r="L278" s="38"/>
      <c r="M278" s="179" t="s">
        <v>44</v>
      </c>
      <c r="N278" s="180" t="s">
        <v>53</v>
      </c>
      <c r="O278" s="63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3" t="s">
        <v>157</v>
      </c>
      <c r="AT278" s="183" t="s">
        <v>142</v>
      </c>
      <c r="AU278" s="183" t="s">
        <v>92</v>
      </c>
      <c r="AY278" s="15" t="s">
        <v>139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5" t="s">
        <v>90</v>
      </c>
      <c r="BK278" s="184">
        <f>ROUND(I278*H278,2)</f>
        <v>0</v>
      </c>
      <c r="BL278" s="15" t="s">
        <v>157</v>
      </c>
      <c r="BM278" s="183" t="s">
        <v>905</v>
      </c>
    </row>
    <row r="279" spans="1:65" s="2" customFormat="1" ht="11.25">
      <c r="A279" s="33"/>
      <c r="B279" s="34"/>
      <c r="C279" s="35"/>
      <c r="D279" s="201" t="s">
        <v>218</v>
      </c>
      <c r="E279" s="35"/>
      <c r="F279" s="202" t="s">
        <v>618</v>
      </c>
      <c r="G279" s="35"/>
      <c r="H279" s="35"/>
      <c r="I279" s="198"/>
      <c r="J279" s="35"/>
      <c r="K279" s="35"/>
      <c r="L279" s="38"/>
      <c r="M279" s="199"/>
      <c r="N279" s="200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5" t="s">
        <v>218</v>
      </c>
      <c r="AU279" s="15" t="s">
        <v>92</v>
      </c>
    </row>
    <row r="280" spans="1:65" s="13" customFormat="1" ht="11.25">
      <c r="B280" s="185"/>
      <c r="C280" s="186"/>
      <c r="D280" s="187" t="s">
        <v>155</v>
      </c>
      <c r="E280" s="188" t="s">
        <v>44</v>
      </c>
      <c r="F280" s="189" t="s">
        <v>906</v>
      </c>
      <c r="G280" s="186"/>
      <c r="H280" s="190">
        <v>604</v>
      </c>
      <c r="I280" s="191"/>
      <c r="J280" s="186"/>
      <c r="K280" s="186"/>
      <c r="L280" s="192"/>
      <c r="M280" s="193"/>
      <c r="N280" s="194"/>
      <c r="O280" s="194"/>
      <c r="P280" s="194"/>
      <c r="Q280" s="194"/>
      <c r="R280" s="194"/>
      <c r="S280" s="194"/>
      <c r="T280" s="195"/>
      <c r="AT280" s="196" t="s">
        <v>155</v>
      </c>
      <c r="AU280" s="196" t="s">
        <v>92</v>
      </c>
      <c r="AV280" s="13" t="s">
        <v>92</v>
      </c>
      <c r="AW280" s="13" t="s">
        <v>42</v>
      </c>
      <c r="AX280" s="13" t="s">
        <v>82</v>
      </c>
      <c r="AY280" s="196" t="s">
        <v>139</v>
      </c>
    </row>
    <row r="281" spans="1:65" s="2" customFormat="1" ht="16.5" customHeight="1">
      <c r="A281" s="33"/>
      <c r="B281" s="34"/>
      <c r="C281" s="210" t="s">
        <v>714</v>
      </c>
      <c r="D281" s="210" t="s">
        <v>282</v>
      </c>
      <c r="E281" s="211" t="s">
        <v>621</v>
      </c>
      <c r="F281" s="212" t="s">
        <v>622</v>
      </c>
      <c r="G281" s="213" t="s">
        <v>285</v>
      </c>
      <c r="H281" s="214">
        <v>39.26</v>
      </c>
      <c r="I281" s="215"/>
      <c r="J281" s="216">
        <f>ROUND(I281*H281,2)</f>
        <v>0</v>
      </c>
      <c r="K281" s="212" t="s">
        <v>216</v>
      </c>
      <c r="L281" s="217"/>
      <c r="M281" s="218" t="s">
        <v>44</v>
      </c>
      <c r="N281" s="219" t="s">
        <v>53</v>
      </c>
      <c r="O281" s="63"/>
      <c r="P281" s="181">
        <f>O281*H281</f>
        <v>0</v>
      </c>
      <c r="Q281" s="181">
        <v>1</v>
      </c>
      <c r="R281" s="181">
        <f>Q281*H281</f>
        <v>39.26</v>
      </c>
      <c r="S281" s="181">
        <v>0</v>
      </c>
      <c r="T281" s="18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83" t="s">
        <v>178</v>
      </c>
      <c r="AT281" s="183" t="s">
        <v>282</v>
      </c>
      <c r="AU281" s="183" t="s">
        <v>92</v>
      </c>
      <c r="AY281" s="15" t="s">
        <v>139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5" t="s">
        <v>90</v>
      </c>
      <c r="BK281" s="184">
        <f>ROUND(I281*H281,2)</f>
        <v>0</v>
      </c>
      <c r="BL281" s="15" t="s">
        <v>157</v>
      </c>
      <c r="BM281" s="183" t="s">
        <v>907</v>
      </c>
    </row>
    <row r="282" spans="1:65" s="2" customFormat="1" ht="11.25">
      <c r="A282" s="33"/>
      <c r="B282" s="34"/>
      <c r="C282" s="35"/>
      <c r="D282" s="201" t="s">
        <v>218</v>
      </c>
      <c r="E282" s="35"/>
      <c r="F282" s="202" t="s">
        <v>624</v>
      </c>
      <c r="G282" s="35"/>
      <c r="H282" s="35"/>
      <c r="I282" s="198"/>
      <c r="J282" s="35"/>
      <c r="K282" s="35"/>
      <c r="L282" s="38"/>
      <c r="M282" s="199"/>
      <c r="N282" s="200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5" t="s">
        <v>218</v>
      </c>
      <c r="AU282" s="15" t="s">
        <v>92</v>
      </c>
    </row>
    <row r="283" spans="1:65" s="13" customFormat="1" ht="11.25">
      <c r="B283" s="185"/>
      <c r="C283" s="186"/>
      <c r="D283" s="187" t="s">
        <v>155</v>
      </c>
      <c r="E283" s="188" t="s">
        <v>44</v>
      </c>
      <c r="F283" s="189" t="s">
        <v>908</v>
      </c>
      <c r="G283" s="186"/>
      <c r="H283" s="190">
        <v>39.26</v>
      </c>
      <c r="I283" s="191"/>
      <c r="J283" s="186"/>
      <c r="K283" s="186"/>
      <c r="L283" s="192"/>
      <c r="M283" s="193"/>
      <c r="N283" s="194"/>
      <c r="O283" s="194"/>
      <c r="P283" s="194"/>
      <c r="Q283" s="194"/>
      <c r="R283" s="194"/>
      <c r="S283" s="194"/>
      <c r="T283" s="195"/>
      <c r="AT283" s="196" t="s">
        <v>155</v>
      </c>
      <c r="AU283" s="196" t="s">
        <v>92</v>
      </c>
      <c r="AV283" s="13" t="s">
        <v>92</v>
      </c>
      <c r="AW283" s="13" t="s">
        <v>42</v>
      </c>
      <c r="AX283" s="13" t="s">
        <v>82</v>
      </c>
      <c r="AY283" s="196" t="s">
        <v>139</v>
      </c>
    </row>
    <row r="284" spans="1:65" s="2" customFormat="1" ht="16.5" customHeight="1">
      <c r="A284" s="33"/>
      <c r="B284" s="34"/>
      <c r="C284" s="172" t="s">
        <v>909</v>
      </c>
      <c r="D284" s="172" t="s">
        <v>142</v>
      </c>
      <c r="E284" s="173" t="s">
        <v>633</v>
      </c>
      <c r="F284" s="174" t="s">
        <v>634</v>
      </c>
      <c r="G284" s="175" t="s">
        <v>316</v>
      </c>
      <c r="H284" s="176">
        <v>5443.607</v>
      </c>
      <c r="I284" s="177"/>
      <c r="J284" s="178">
        <f>ROUND(I284*H284,2)</f>
        <v>0</v>
      </c>
      <c r="K284" s="174" t="s">
        <v>216</v>
      </c>
      <c r="L284" s="38"/>
      <c r="M284" s="179" t="s">
        <v>44</v>
      </c>
      <c r="N284" s="180" t="s">
        <v>53</v>
      </c>
      <c r="O284" s="63"/>
      <c r="P284" s="181">
        <f>O284*H284</f>
        <v>0</v>
      </c>
      <c r="Q284" s="181">
        <v>0.34499999999999997</v>
      </c>
      <c r="R284" s="181">
        <f>Q284*H284</f>
        <v>1878.0444149999998</v>
      </c>
      <c r="S284" s="181">
        <v>0</v>
      </c>
      <c r="T284" s="18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3" t="s">
        <v>157</v>
      </c>
      <c r="AT284" s="183" t="s">
        <v>142</v>
      </c>
      <c r="AU284" s="183" t="s">
        <v>92</v>
      </c>
      <c r="AY284" s="15" t="s">
        <v>139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5" t="s">
        <v>90</v>
      </c>
      <c r="BK284" s="184">
        <f>ROUND(I284*H284,2)</f>
        <v>0</v>
      </c>
      <c r="BL284" s="15" t="s">
        <v>157</v>
      </c>
      <c r="BM284" s="183" t="s">
        <v>910</v>
      </c>
    </row>
    <row r="285" spans="1:65" s="2" customFormat="1" ht="11.25">
      <c r="A285" s="33"/>
      <c r="B285" s="34"/>
      <c r="C285" s="35"/>
      <c r="D285" s="201" t="s">
        <v>218</v>
      </c>
      <c r="E285" s="35"/>
      <c r="F285" s="202" t="s">
        <v>636</v>
      </c>
      <c r="G285" s="35"/>
      <c r="H285" s="35"/>
      <c r="I285" s="198"/>
      <c r="J285" s="35"/>
      <c r="K285" s="35"/>
      <c r="L285" s="38"/>
      <c r="M285" s="199"/>
      <c r="N285" s="200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5" t="s">
        <v>218</v>
      </c>
      <c r="AU285" s="15" t="s">
        <v>92</v>
      </c>
    </row>
    <row r="286" spans="1:65" s="13" customFormat="1" ht="11.25">
      <c r="B286" s="185"/>
      <c r="C286" s="186"/>
      <c r="D286" s="187" t="s">
        <v>155</v>
      </c>
      <c r="E286" s="188" t="s">
        <v>44</v>
      </c>
      <c r="F286" s="189" t="s">
        <v>911</v>
      </c>
      <c r="G286" s="186"/>
      <c r="H286" s="190">
        <v>226.5</v>
      </c>
      <c r="I286" s="191"/>
      <c r="J286" s="186"/>
      <c r="K286" s="186"/>
      <c r="L286" s="192"/>
      <c r="M286" s="193"/>
      <c r="N286" s="194"/>
      <c r="O286" s="194"/>
      <c r="P286" s="194"/>
      <c r="Q286" s="194"/>
      <c r="R286" s="194"/>
      <c r="S286" s="194"/>
      <c r="T286" s="195"/>
      <c r="AT286" s="196" t="s">
        <v>155</v>
      </c>
      <c r="AU286" s="196" t="s">
        <v>92</v>
      </c>
      <c r="AV286" s="13" t="s">
        <v>92</v>
      </c>
      <c r="AW286" s="13" t="s">
        <v>42</v>
      </c>
      <c r="AX286" s="13" t="s">
        <v>82</v>
      </c>
      <c r="AY286" s="196" t="s">
        <v>139</v>
      </c>
    </row>
    <row r="287" spans="1:65" s="13" customFormat="1" ht="11.25">
      <c r="B287" s="185"/>
      <c r="C287" s="186"/>
      <c r="D287" s="187" t="s">
        <v>155</v>
      </c>
      <c r="E287" s="188" t="s">
        <v>44</v>
      </c>
      <c r="F287" s="189" t="s">
        <v>912</v>
      </c>
      <c r="G287" s="186"/>
      <c r="H287" s="190">
        <v>226.5</v>
      </c>
      <c r="I287" s="191"/>
      <c r="J287" s="186"/>
      <c r="K287" s="186"/>
      <c r="L287" s="192"/>
      <c r="M287" s="193"/>
      <c r="N287" s="194"/>
      <c r="O287" s="194"/>
      <c r="P287" s="194"/>
      <c r="Q287" s="194"/>
      <c r="R287" s="194"/>
      <c r="S287" s="194"/>
      <c r="T287" s="195"/>
      <c r="AT287" s="196" t="s">
        <v>155</v>
      </c>
      <c r="AU287" s="196" t="s">
        <v>92</v>
      </c>
      <c r="AV287" s="13" t="s">
        <v>92</v>
      </c>
      <c r="AW287" s="13" t="s">
        <v>42</v>
      </c>
      <c r="AX287" s="13" t="s">
        <v>82</v>
      </c>
      <c r="AY287" s="196" t="s">
        <v>139</v>
      </c>
    </row>
    <row r="288" spans="1:65" s="13" customFormat="1" ht="11.25">
      <c r="B288" s="185"/>
      <c r="C288" s="186"/>
      <c r="D288" s="187" t="s">
        <v>155</v>
      </c>
      <c r="E288" s="188" t="s">
        <v>44</v>
      </c>
      <c r="F288" s="189" t="s">
        <v>913</v>
      </c>
      <c r="G288" s="186"/>
      <c r="H288" s="190">
        <v>4990.607</v>
      </c>
      <c r="I288" s="191"/>
      <c r="J288" s="186"/>
      <c r="K288" s="186"/>
      <c r="L288" s="192"/>
      <c r="M288" s="193"/>
      <c r="N288" s="194"/>
      <c r="O288" s="194"/>
      <c r="P288" s="194"/>
      <c r="Q288" s="194"/>
      <c r="R288" s="194"/>
      <c r="S288" s="194"/>
      <c r="T288" s="195"/>
      <c r="AT288" s="196" t="s">
        <v>155</v>
      </c>
      <c r="AU288" s="196" t="s">
        <v>92</v>
      </c>
      <c r="AV288" s="13" t="s">
        <v>92</v>
      </c>
      <c r="AW288" s="13" t="s">
        <v>42</v>
      </c>
      <c r="AX288" s="13" t="s">
        <v>82</v>
      </c>
      <c r="AY288" s="196" t="s">
        <v>139</v>
      </c>
    </row>
    <row r="289" spans="1:65" s="2" customFormat="1" ht="16.5" customHeight="1">
      <c r="A289" s="33"/>
      <c r="B289" s="34"/>
      <c r="C289" s="172" t="s">
        <v>914</v>
      </c>
      <c r="D289" s="172" t="s">
        <v>142</v>
      </c>
      <c r="E289" s="173" t="s">
        <v>641</v>
      </c>
      <c r="F289" s="174" t="s">
        <v>642</v>
      </c>
      <c r="G289" s="175" t="s">
        <v>316</v>
      </c>
      <c r="H289" s="176">
        <v>5217.4520000000002</v>
      </c>
      <c r="I289" s="177"/>
      <c r="J289" s="178">
        <f>ROUND(I289*H289,2)</f>
        <v>0</v>
      </c>
      <c r="K289" s="174" t="s">
        <v>216</v>
      </c>
      <c r="L289" s="38"/>
      <c r="M289" s="179" t="s">
        <v>44</v>
      </c>
      <c r="N289" s="180" t="s">
        <v>53</v>
      </c>
      <c r="O289" s="63"/>
      <c r="P289" s="181">
        <f>O289*H289</f>
        <v>0</v>
      </c>
      <c r="Q289" s="181">
        <v>0.46</v>
      </c>
      <c r="R289" s="181">
        <f>Q289*H289</f>
        <v>2400.02792</v>
      </c>
      <c r="S289" s="181">
        <v>0</v>
      </c>
      <c r="T289" s="18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3" t="s">
        <v>157</v>
      </c>
      <c r="AT289" s="183" t="s">
        <v>142</v>
      </c>
      <c r="AU289" s="183" t="s">
        <v>92</v>
      </c>
      <c r="AY289" s="15" t="s">
        <v>139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5" t="s">
        <v>90</v>
      </c>
      <c r="BK289" s="184">
        <f>ROUND(I289*H289,2)</f>
        <v>0</v>
      </c>
      <c r="BL289" s="15" t="s">
        <v>157</v>
      </c>
      <c r="BM289" s="183" t="s">
        <v>915</v>
      </c>
    </row>
    <row r="290" spans="1:65" s="2" customFormat="1" ht="11.25">
      <c r="A290" s="33"/>
      <c r="B290" s="34"/>
      <c r="C290" s="35"/>
      <c r="D290" s="201" t="s">
        <v>218</v>
      </c>
      <c r="E290" s="35"/>
      <c r="F290" s="202" t="s">
        <v>644</v>
      </c>
      <c r="G290" s="35"/>
      <c r="H290" s="35"/>
      <c r="I290" s="198"/>
      <c r="J290" s="35"/>
      <c r="K290" s="35"/>
      <c r="L290" s="38"/>
      <c r="M290" s="199"/>
      <c r="N290" s="200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5" t="s">
        <v>218</v>
      </c>
      <c r="AU290" s="15" t="s">
        <v>92</v>
      </c>
    </row>
    <row r="291" spans="1:65" s="13" customFormat="1" ht="11.25">
      <c r="B291" s="185"/>
      <c r="C291" s="186"/>
      <c r="D291" s="187" t="s">
        <v>155</v>
      </c>
      <c r="E291" s="188" t="s">
        <v>44</v>
      </c>
      <c r="F291" s="189" t="s">
        <v>916</v>
      </c>
      <c r="G291" s="186"/>
      <c r="H291" s="190">
        <v>5217.4520000000002</v>
      </c>
      <c r="I291" s="191"/>
      <c r="J291" s="186"/>
      <c r="K291" s="186"/>
      <c r="L291" s="192"/>
      <c r="M291" s="193"/>
      <c r="N291" s="194"/>
      <c r="O291" s="194"/>
      <c r="P291" s="194"/>
      <c r="Q291" s="194"/>
      <c r="R291" s="194"/>
      <c r="S291" s="194"/>
      <c r="T291" s="195"/>
      <c r="AT291" s="196" t="s">
        <v>155</v>
      </c>
      <c r="AU291" s="196" t="s">
        <v>92</v>
      </c>
      <c r="AV291" s="13" t="s">
        <v>92</v>
      </c>
      <c r="AW291" s="13" t="s">
        <v>42</v>
      </c>
      <c r="AX291" s="13" t="s">
        <v>82</v>
      </c>
      <c r="AY291" s="196" t="s">
        <v>139</v>
      </c>
    </row>
    <row r="292" spans="1:65" s="2" customFormat="1" ht="37.9" customHeight="1">
      <c r="A292" s="33"/>
      <c r="B292" s="34"/>
      <c r="C292" s="172" t="s">
        <v>917</v>
      </c>
      <c r="D292" s="172" t="s">
        <v>142</v>
      </c>
      <c r="E292" s="173" t="s">
        <v>918</v>
      </c>
      <c r="F292" s="174" t="s">
        <v>919</v>
      </c>
      <c r="G292" s="175" t="s">
        <v>316</v>
      </c>
      <c r="H292" s="176">
        <v>495</v>
      </c>
      <c r="I292" s="177"/>
      <c r="J292" s="178">
        <f>ROUND(I292*H292,2)</f>
        <v>0</v>
      </c>
      <c r="K292" s="174" t="s">
        <v>216</v>
      </c>
      <c r="L292" s="38"/>
      <c r="M292" s="179" t="s">
        <v>44</v>
      </c>
      <c r="N292" s="180" t="s">
        <v>53</v>
      </c>
      <c r="O292" s="63"/>
      <c r="P292" s="181">
        <f>O292*H292</f>
        <v>0</v>
      </c>
      <c r="Q292" s="181">
        <v>0</v>
      </c>
      <c r="R292" s="181">
        <f>Q292*H292</f>
        <v>0</v>
      </c>
      <c r="S292" s="181">
        <v>0.28999999999999998</v>
      </c>
      <c r="T292" s="182">
        <f>S292*H292</f>
        <v>143.54999999999998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3" t="s">
        <v>157</v>
      </c>
      <c r="AT292" s="183" t="s">
        <v>142</v>
      </c>
      <c r="AU292" s="183" t="s">
        <v>92</v>
      </c>
      <c r="AY292" s="15" t="s">
        <v>139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5" t="s">
        <v>90</v>
      </c>
      <c r="BK292" s="184">
        <f>ROUND(I292*H292,2)</f>
        <v>0</v>
      </c>
      <c r="BL292" s="15" t="s">
        <v>157</v>
      </c>
      <c r="BM292" s="183" t="s">
        <v>920</v>
      </c>
    </row>
    <row r="293" spans="1:65" s="2" customFormat="1" ht="11.25">
      <c r="A293" s="33"/>
      <c r="B293" s="34"/>
      <c r="C293" s="35"/>
      <c r="D293" s="201" t="s">
        <v>218</v>
      </c>
      <c r="E293" s="35"/>
      <c r="F293" s="202" t="s">
        <v>921</v>
      </c>
      <c r="G293" s="35"/>
      <c r="H293" s="35"/>
      <c r="I293" s="198"/>
      <c r="J293" s="35"/>
      <c r="K293" s="35"/>
      <c r="L293" s="38"/>
      <c r="M293" s="199"/>
      <c r="N293" s="200"/>
      <c r="O293" s="63"/>
      <c r="P293" s="63"/>
      <c r="Q293" s="63"/>
      <c r="R293" s="63"/>
      <c r="S293" s="63"/>
      <c r="T293" s="64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5" t="s">
        <v>218</v>
      </c>
      <c r="AU293" s="15" t="s">
        <v>92</v>
      </c>
    </row>
    <row r="294" spans="1:65" s="13" customFormat="1" ht="11.25">
      <c r="B294" s="185"/>
      <c r="C294" s="186"/>
      <c r="D294" s="187" t="s">
        <v>155</v>
      </c>
      <c r="E294" s="188" t="s">
        <v>44</v>
      </c>
      <c r="F294" s="189" t="s">
        <v>922</v>
      </c>
      <c r="G294" s="186"/>
      <c r="H294" s="190">
        <v>495</v>
      </c>
      <c r="I294" s="191"/>
      <c r="J294" s="186"/>
      <c r="K294" s="186"/>
      <c r="L294" s="192"/>
      <c r="M294" s="193"/>
      <c r="N294" s="194"/>
      <c r="O294" s="194"/>
      <c r="P294" s="194"/>
      <c r="Q294" s="194"/>
      <c r="R294" s="194"/>
      <c r="S294" s="194"/>
      <c r="T294" s="195"/>
      <c r="AT294" s="196" t="s">
        <v>155</v>
      </c>
      <c r="AU294" s="196" t="s">
        <v>92</v>
      </c>
      <c r="AV294" s="13" t="s">
        <v>92</v>
      </c>
      <c r="AW294" s="13" t="s">
        <v>42</v>
      </c>
      <c r="AX294" s="13" t="s">
        <v>82</v>
      </c>
      <c r="AY294" s="196" t="s">
        <v>139</v>
      </c>
    </row>
    <row r="295" spans="1:65" s="2" customFormat="1" ht="16.5" customHeight="1">
      <c r="A295" s="33"/>
      <c r="B295" s="34"/>
      <c r="C295" s="172" t="s">
        <v>923</v>
      </c>
      <c r="D295" s="172" t="s">
        <v>142</v>
      </c>
      <c r="E295" s="173" t="s">
        <v>647</v>
      </c>
      <c r="F295" s="174" t="s">
        <v>648</v>
      </c>
      <c r="G295" s="175" t="s">
        <v>316</v>
      </c>
      <c r="H295" s="176">
        <v>3933.9520000000002</v>
      </c>
      <c r="I295" s="177"/>
      <c r="J295" s="178">
        <f>ROUND(I295*H295,2)</f>
        <v>0</v>
      </c>
      <c r="K295" s="174" t="s">
        <v>216</v>
      </c>
      <c r="L295" s="38"/>
      <c r="M295" s="179" t="s">
        <v>44</v>
      </c>
      <c r="N295" s="180" t="s">
        <v>53</v>
      </c>
      <c r="O295" s="63"/>
      <c r="P295" s="181">
        <f>O295*H295</f>
        <v>0</v>
      </c>
      <c r="Q295" s="181">
        <v>0.57499999999999996</v>
      </c>
      <c r="R295" s="181">
        <f>Q295*H295</f>
        <v>2262.0223999999998</v>
      </c>
      <c r="S295" s="181">
        <v>0</v>
      </c>
      <c r="T295" s="18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3" t="s">
        <v>157</v>
      </c>
      <c r="AT295" s="183" t="s">
        <v>142</v>
      </c>
      <c r="AU295" s="183" t="s">
        <v>92</v>
      </c>
      <c r="AY295" s="15" t="s">
        <v>139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5" t="s">
        <v>90</v>
      </c>
      <c r="BK295" s="184">
        <f>ROUND(I295*H295,2)</f>
        <v>0</v>
      </c>
      <c r="BL295" s="15" t="s">
        <v>157</v>
      </c>
      <c r="BM295" s="183" t="s">
        <v>924</v>
      </c>
    </row>
    <row r="296" spans="1:65" s="2" customFormat="1" ht="11.25">
      <c r="A296" s="33"/>
      <c r="B296" s="34"/>
      <c r="C296" s="35"/>
      <c r="D296" s="201" t="s">
        <v>218</v>
      </c>
      <c r="E296" s="35"/>
      <c r="F296" s="202" t="s">
        <v>650</v>
      </c>
      <c r="G296" s="35"/>
      <c r="H296" s="35"/>
      <c r="I296" s="198"/>
      <c r="J296" s="35"/>
      <c r="K296" s="35"/>
      <c r="L296" s="38"/>
      <c r="M296" s="199"/>
      <c r="N296" s="200"/>
      <c r="O296" s="63"/>
      <c r="P296" s="63"/>
      <c r="Q296" s="63"/>
      <c r="R296" s="63"/>
      <c r="S296" s="63"/>
      <c r="T296" s="6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5" t="s">
        <v>218</v>
      </c>
      <c r="AU296" s="15" t="s">
        <v>92</v>
      </c>
    </row>
    <row r="297" spans="1:65" s="13" customFormat="1" ht="11.25">
      <c r="B297" s="185"/>
      <c r="C297" s="186"/>
      <c r="D297" s="187" t="s">
        <v>155</v>
      </c>
      <c r="E297" s="188" t="s">
        <v>44</v>
      </c>
      <c r="F297" s="189" t="s">
        <v>925</v>
      </c>
      <c r="G297" s="186"/>
      <c r="H297" s="190">
        <v>226.5</v>
      </c>
      <c r="I297" s="191"/>
      <c r="J297" s="186"/>
      <c r="K297" s="186"/>
      <c r="L297" s="192"/>
      <c r="M297" s="193"/>
      <c r="N297" s="194"/>
      <c r="O297" s="194"/>
      <c r="P297" s="194"/>
      <c r="Q297" s="194"/>
      <c r="R297" s="194"/>
      <c r="S297" s="194"/>
      <c r="T297" s="195"/>
      <c r="AT297" s="196" t="s">
        <v>155</v>
      </c>
      <c r="AU297" s="196" t="s">
        <v>92</v>
      </c>
      <c r="AV297" s="13" t="s">
        <v>92</v>
      </c>
      <c r="AW297" s="13" t="s">
        <v>42</v>
      </c>
      <c r="AX297" s="13" t="s">
        <v>82</v>
      </c>
      <c r="AY297" s="196" t="s">
        <v>139</v>
      </c>
    </row>
    <row r="298" spans="1:65" s="13" customFormat="1" ht="11.25">
      <c r="B298" s="185"/>
      <c r="C298" s="186"/>
      <c r="D298" s="187" t="s">
        <v>155</v>
      </c>
      <c r="E298" s="188" t="s">
        <v>44</v>
      </c>
      <c r="F298" s="189" t="s">
        <v>926</v>
      </c>
      <c r="G298" s="186"/>
      <c r="H298" s="190">
        <v>3707.4520000000002</v>
      </c>
      <c r="I298" s="191"/>
      <c r="J298" s="186"/>
      <c r="K298" s="186"/>
      <c r="L298" s="192"/>
      <c r="M298" s="193"/>
      <c r="N298" s="194"/>
      <c r="O298" s="194"/>
      <c r="P298" s="194"/>
      <c r="Q298" s="194"/>
      <c r="R298" s="194"/>
      <c r="S298" s="194"/>
      <c r="T298" s="195"/>
      <c r="AT298" s="196" t="s">
        <v>155</v>
      </c>
      <c r="AU298" s="196" t="s">
        <v>92</v>
      </c>
      <c r="AV298" s="13" t="s">
        <v>92</v>
      </c>
      <c r="AW298" s="13" t="s">
        <v>42</v>
      </c>
      <c r="AX298" s="13" t="s">
        <v>82</v>
      </c>
      <c r="AY298" s="196" t="s">
        <v>139</v>
      </c>
    </row>
    <row r="299" spans="1:65" s="2" customFormat="1" ht="21.75" customHeight="1">
      <c r="A299" s="33"/>
      <c r="B299" s="34"/>
      <c r="C299" s="172" t="s">
        <v>927</v>
      </c>
      <c r="D299" s="172" t="s">
        <v>142</v>
      </c>
      <c r="E299" s="173" t="s">
        <v>419</v>
      </c>
      <c r="F299" s="174" t="s">
        <v>420</v>
      </c>
      <c r="G299" s="175" t="s">
        <v>316</v>
      </c>
      <c r="H299" s="176">
        <v>556.22500000000002</v>
      </c>
      <c r="I299" s="177"/>
      <c r="J299" s="178">
        <f>ROUND(I299*H299,2)</f>
        <v>0</v>
      </c>
      <c r="K299" s="174" t="s">
        <v>216</v>
      </c>
      <c r="L299" s="38"/>
      <c r="M299" s="179" t="s">
        <v>44</v>
      </c>
      <c r="N299" s="180" t="s">
        <v>53</v>
      </c>
      <c r="O299" s="63"/>
      <c r="P299" s="181">
        <f>O299*H299</f>
        <v>0</v>
      </c>
      <c r="Q299" s="181">
        <v>0.23</v>
      </c>
      <c r="R299" s="181">
        <f>Q299*H299</f>
        <v>127.93175000000001</v>
      </c>
      <c r="S299" s="181">
        <v>0</v>
      </c>
      <c r="T299" s="18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3" t="s">
        <v>157</v>
      </c>
      <c r="AT299" s="183" t="s">
        <v>142</v>
      </c>
      <c r="AU299" s="183" t="s">
        <v>92</v>
      </c>
      <c r="AY299" s="15" t="s">
        <v>139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5" t="s">
        <v>90</v>
      </c>
      <c r="BK299" s="184">
        <f>ROUND(I299*H299,2)</f>
        <v>0</v>
      </c>
      <c r="BL299" s="15" t="s">
        <v>157</v>
      </c>
      <c r="BM299" s="183" t="s">
        <v>928</v>
      </c>
    </row>
    <row r="300" spans="1:65" s="2" customFormat="1" ht="11.25">
      <c r="A300" s="33"/>
      <c r="B300" s="34"/>
      <c r="C300" s="35"/>
      <c r="D300" s="201" t="s">
        <v>218</v>
      </c>
      <c r="E300" s="35"/>
      <c r="F300" s="202" t="s">
        <v>422</v>
      </c>
      <c r="G300" s="35"/>
      <c r="H300" s="35"/>
      <c r="I300" s="198"/>
      <c r="J300" s="35"/>
      <c r="K300" s="35"/>
      <c r="L300" s="38"/>
      <c r="M300" s="199"/>
      <c r="N300" s="200"/>
      <c r="O300" s="63"/>
      <c r="P300" s="63"/>
      <c r="Q300" s="63"/>
      <c r="R300" s="63"/>
      <c r="S300" s="63"/>
      <c r="T300" s="6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5" t="s">
        <v>218</v>
      </c>
      <c r="AU300" s="15" t="s">
        <v>92</v>
      </c>
    </row>
    <row r="301" spans="1:65" s="13" customFormat="1" ht="11.25">
      <c r="B301" s="185"/>
      <c r="C301" s="186"/>
      <c r="D301" s="187" t="s">
        <v>155</v>
      </c>
      <c r="E301" s="188" t="s">
        <v>44</v>
      </c>
      <c r="F301" s="189" t="s">
        <v>929</v>
      </c>
      <c r="G301" s="186"/>
      <c r="H301" s="190">
        <v>268.39999999999998</v>
      </c>
      <c r="I301" s="191"/>
      <c r="J301" s="186"/>
      <c r="K301" s="186"/>
      <c r="L301" s="192"/>
      <c r="M301" s="193"/>
      <c r="N301" s="194"/>
      <c r="O301" s="194"/>
      <c r="P301" s="194"/>
      <c r="Q301" s="194"/>
      <c r="R301" s="194"/>
      <c r="S301" s="194"/>
      <c r="T301" s="195"/>
      <c r="AT301" s="196" t="s">
        <v>155</v>
      </c>
      <c r="AU301" s="196" t="s">
        <v>92</v>
      </c>
      <c r="AV301" s="13" t="s">
        <v>92</v>
      </c>
      <c r="AW301" s="13" t="s">
        <v>42</v>
      </c>
      <c r="AX301" s="13" t="s">
        <v>82</v>
      </c>
      <c r="AY301" s="196" t="s">
        <v>139</v>
      </c>
    </row>
    <row r="302" spans="1:65" s="13" customFormat="1" ht="11.25">
      <c r="B302" s="185"/>
      <c r="C302" s="186"/>
      <c r="D302" s="187" t="s">
        <v>155</v>
      </c>
      <c r="E302" s="188" t="s">
        <v>44</v>
      </c>
      <c r="F302" s="189" t="s">
        <v>930</v>
      </c>
      <c r="G302" s="186"/>
      <c r="H302" s="190">
        <v>287.82499999999999</v>
      </c>
      <c r="I302" s="191"/>
      <c r="J302" s="186"/>
      <c r="K302" s="186"/>
      <c r="L302" s="192"/>
      <c r="M302" s="193"/>
      <c r="N302" s="194"/>
      <c r="O302" s="194"/>
      <c r="P302" s="194"/>
      <c r="Q302" s="194"/>
      <c r="R302" s="194"/>
      <c r="S302" s="194"/>
      <c r="T302" s="195"/>
      <c r="AT302" s="196" t="s">
        <v>155</v>
      </c>
      <c r="AU302" s="196" t="s">
        <v>92</v>
      </c>
      <c r="AV302" s="13" t="s">
        <v>92</v>
      </c>
      <c r="AW302" s="13" t="s">
        <v>42</v>
      </c>
      <c r="AX302" s="13" t="s">
        <v>82</v>
      </c>
      <c r="AY302" s="196" t="s">
        <v>139</v>
      </c>
    </row>
    <row r="303" spans="1:65" s="2" customFormat="1" ht="16.5" customHeight="1">
      <c r="A303" s="33"/>
      <c r="B303" s="34"/>
      <c r="C303" s="172" t="s">
        <v>931</v>
      </c>
      <c r="D303" s="172" t="s">
        <v>142</v>
      </c>
      <c r="E303" s="173" t="s">
        <v>425</v>
      </c>
      <c r="F303" s="174" t="s">
        <v>426</v>
      </c>
      <c r="G303" s="175" t="s">
        <v>268</v>
      </c>
      <c r="H303" s="176">
        <v>111.245</v>
      </c>
      <c r="I303" s="177"/>
      <c r="J303" s="178">
        <f>ROUND(I303*H303,2)</f>
        <v>0</v>
      </c>
      <c r="K303" s="174" t="s">
        <v>216</v>
      </c>
      <c r="L303" s="38"/>
      <c r="M303" s="179" t="s">
        <v>44</v>
      </c>
      <c r="N303" s="180" t="s">
        <v>53</v>
      </c>
      <c r="O303" s="63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83" t="s">
        <v>157</v>
      </c>
      <c r="AT303" s="183" t="s">
        <v>142</v>
      </c>
      <c r="AU303" s="183" t="s">
        <v>92</v>
      </c>
      <c r="AY303" s="15" t="s">
        <v>139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5" t="s">
        <v>90</v>
      </c>
      <c r="BK303" s="184">
        <f>ROUND(I303*H303,2)</f>
        <v>0</v>
      </c>
      <c r="BL303" s="15" t="s">
        <v>157</v>
      </c>
      <c r="BM303" s="183" t="s">
        <v>932</v>
      </c>
    </row>
    <row r="304" spans="1:65" s="2" customFormat="1" ht="11.25">
      <c r="A304" s="33"/>
      <c r="B304" s="34"/>
      <c r="C304" s="35"/>
      <c r="D304" s="201" t="s">
        <v>218</v>
      </c>
      <c r="E304" s="35"/>
      <c r="F304" s="202" t="s">
        <v>428</v>
      </c>
      <c r="G304" s="35"/>
      <c r="H304" s="35"/>
      <c r="I304" s="198"/>
      <c r="J304" s="35"/>
      <c r="K304" s="35"/>
      <c r="L304" s="38"/>
      <c r="M304" s="199"/>
      <c r="N304" s="200"/>
      <c r="O304" s="63"/>
      <c r="P304" s="63"/>
      <c r="Q304" s="63"/>
      <c r="R304" s="63"/>
      <c r="S304" s="63"/>
      <c r="T304" s="64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5" t="s">
        <v>218</v>
      </c>
      <c r="AU304" s="15" t="s">
        <v>92</v>
      </c>
    </row>
    <row r="305" spans="1:65" s="13" customFormat="1" ht="11.25">
      <c r="B305" s="185"/>
      <c r="C305" s="186"/>
      <c r="D305" s="187" t="s">
        <v>155</v>
      </c>
      <c r="E305" s="188" t="s">
        <v>44</v>
      </c>
      <c r="F305" s="189" t="s">
        <v>933</v>
      </c>
      <c r="G305" s="186"/>
      <c r="H305" s="190">
        <v>53.68</v>
      </c>
      <c r="I305" s="191"/>
      <c r="J305" s="186"/>
      <c r="K305" s="186"/>
      <c r="L305" s="192"/>
      <c r="M305" s="193"/>
      <c r="N305" s="194"/>
      <c r="O305" s="194"/>
      <c r="P305" s="194"/>
      <c r="Q305" s="194"/>
      <c r="R305" s="194"/>
      <c r="S305" s="194"/>
      <c r="T305" s="195"/>
      <c r="AT305" s="196" t="s">
        <v>155</v>
      </c>
      <c r="AU305" s="196" t="s">
        <v>92</v>
      </c>
      <c r="AV305" s="13" t="s">
        <v>92</v>
      </c>
      <c r="AW305" s="13" t="s">
        <v>42</v>
      </c>
      <c r="AX305" s="13" t="s">
        <v>82</v>
      </c>
      <c r="AY305" s="196" t="s">
        <v>139</v>
      </c>
    </row>
    <row r="306" spans="1:65" s="13" customFormat="1" ht="11.25">
      <c r="B306" s="185"/>
      <c r="C306" s="186"/>
      <c r="D306" s="187" t="s">
        <v>155</v>
      </c>
      <c r="E306" s="188" t="s">
        <v>44</v>
      </c>
      <c r="F306" s="189" t="s">
        <v>934</v>
      </c>
      <c r="G306" s="186"/>
      <c r="H306" s="190">
        <v>57.564999999999998</v>
      </c>
      <c r="I306" s="191"/>
      <c r="J306" s="186"/>
      <c r="K306" s="186"/>
      <c r="L306" s="192"/>
      <c r="M306" s="193"/>
      <c r="N306" s="194"/>
      <c r="O306" s="194"/>
      <c r="P306" s="194"/>
      <c r="Q306" s="194"/>
      <c r="R306" s="194"/>
      <c r="S306" s="194"/>
      <c r="T306" s="195"/>
      <c r="AT306" s="196" t="s">
        <v>155</v>
      </c>
      <c r="AU306" s="196" t="s">
        <v>92</v>
      </c>
      <c r="AV306" s="13" t="s">
        <v>92</v>
      </c>
      <c r="AW306" s="13" t="s">
        <v>42</v>
      </c>
      <c r="AX306" s="13" t="s">
        <v>82</v>
      </c>
      <c r="AY306" s="196" t="s">
        <v>139</v>
      </c>
    </row>
    <row r="307" spans="1:65" s="2" customFormat="1" ht="16.5" customHeight="1">
      <c r="A307" s="33"/>
      <c r="B307" s="34"/>
      <c r="C307" s="210" t="s">
        <v>935</v>
      </c>
      <c r="D307" s="210" t="s">
        <v>282</v>
      </c>
      <c r="E307" s="211" t="s">
        <v>431</v>
      </c>
      <c r="F307" s="212" t="s">
        <v>432</v>
      </c>
      <c r="G307" s="213" t="s">
        <v>285</v>
      </c>
      <c r="H307" s="214">
        <v>200.24100000000001</v>
      </c>
      <c r="I307" s="215"/>
      <c r="J307" s="216">
        <f>ROUND(I307*H307,2)</f>
        <v>0</v>
      </c>
      <c r="K307" s="212" t="s">
        <v>216</v>
      </c>
      <c r="L307" s="217"/>
      <c r="M307" s="218" t="s">
        <v>44</v>
      </c>
      <c r="N307" s="219" t="s">
        <v>53</v>
      </c>
      <c r="O307" s="63"/>
      <c r="P307" s="181">
        <f>O307*H307</f>
        <v>0</v>
      </c>
      <c r="Q307" s="181">
        <v>1</v>
      </c>
      <c r="R307" s="181">
        <f>Q307*H307</f>
        <v>200.24100000000001</v>
      </c>
      <c r="S307" s="181">
        <v>0</v>
      </c>
      <c r="T307" s="18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3" t="s">
        <v>178</v>
      </c>
      <c r="AT307" s="183" t="s">
        <v>282</v>
      </c>
      <c r="AU307" s="183" t="s">
        <v>92</v>
      </c>
      <c r="AY307" s="15" t="s">
        <v>139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5" t="s">
        <v>90</v>
      </c>
      <c r="BK307" s="184">
        <f>ROUND(I307*H307,2)</f>
        <v>0</v>
      </c>
      <c r="BL307" s="15" t="s">
        <v>157</v>
      </c>
      <c r="BM307" s="183" t="s">
        <v>936</v>
      </c>
    </row>
    <row r="308" spans="1:65" s="2" customFormat="1" ht="11.25">
      <c r="A308" s="33"/>
      <c r="B308" s="34"/>
      <c r="C308" s="35"/>
      <c r="D308" s="201" t="s">
        <v>218</v>
      </c>
      <c r="E308" s="35"/>
      <c r="F308" s="202" t="s">
        <v>434</v>
      </c>
      <c r="G308" s="35"/>
      <c r="H308" s="35"/>
      <c r="I308" s="198"/>
      <c r="J308" s="35"/>
      <c r="K308" s="35"/>
      <c r="L308" s="38"/>
      <c r="M308" s="199"/>
      <c r="N308" s="200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5" t="s">
        <v>218</v>
      </c>
      <c r="AU308" s="15" t="s">
        <v>92</v>
      </c>
    </row>
    <row r="309" spans="1:65" s="13" customFormat="1" ht="11.25">
      <c r="B309" s="185"/>
      <c r="C309" s="186"/>
      <c r="D309" s="187" t="s">
        <v>155</v>
      </c>
      <c r="E309" s="188" t="s">
        <v>44</v>
      </c>
      <c r="F309" s="189" t="s">
        <v>937</v>
      </c>
      <c r="G309" s="186"/>
      <c r="H309" s="190">
        <v>200.24100000000001</v>
      </c>
      <c r="I309" s="191"/>
      <c r="J309" s="186"/>
      <c r="K309" s="186"/>
      <c r="L309" s="192"/>
      <c r="M309" s="193"/>
      <c r="N309" s="194"/>
      <c r="O309" s="194"/>
      <c r="P309" s="194"/>
      <c r="Q309" s="194"/>
      <c r="R309" s="194"/>
      <c r="S309" s="194"/>
      <c r="T309" s="195"/>
      <c r="AT309" s="196" t="s">
        <v>155</v>
      </c>
      <c r="AU309" s="196" t="s">
        <v>92</v>
      </c>
      <c r="AV309" s="13" t="s">
        <v>92</v>
      </c>
      <c r="AW309" s="13" t="s">
        <v>42</v>
      </c>
      <c r="AX309" s="13" t="s">
        <v>82</v>
      </c>
      <c r="AY309" s="196" t="s">
        <v>139</v>
      </c>
    </row>
    <row r="310" spans="1:65" s="2" customFormat="1" ht="21.75" customHeight="1">
      <c r="A310" s="33"/>
      <c r="B310" s="34"/>
      <c r="C310" s="172" t="s">
        <v>938</v>
      </c>
      <c r="D310" s="172" t="s">
        <v>142</v>
      </c>
      <c r="E310" s="173" t="s">
        <v>652</v>
      </c>
      <c r="F310" s="174" t="s">
        <v>653</v>
      </c>
      <c r="G310" s="175" t="s">
        <v>316</v>
      </c>
      <c r="H310" s="176">
        <v>4626.915</v>
      </c>
      <c r="I310" s="177"/>
      <c r="J310" s="178">
        <f>ROUND(I310*H310,2)</f>
        <v>0</v>
      </c>
      <c r="K310" s="174" t="s">
        <v>216</v>
      </c>
      <c r="L310" s="38"/>
      <c r="M310" s="179" t="s">
        <v>44</v>
      </c>
      <c r="N310" s="180" t="s">
        <v>53</v>
      </c>
      <c r="O310" s="63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83" t="s">
        <v>157</v>
      </c>
      <c r="AT310" s="183" t="s">
        <v>142</v>
      </c>
      <c r="AU310" s="183" t="s">
        <v>92</v>
      </c>
      <c r="AY310" s="15" t="s">
        <v>139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5" t="s">
        <v>90</v>
      </c>
      <c r="BK310" s="184">
        <f>ROUND(I310*H310,2)</f>
        <v>0</v>
      </c>
      <c r="BL310" s="15" t="s">
        <v>157</v>
      </c>
      <c r="BM310" s="183" t="s">
        <v>939</v>
      </c>
    </row>
    <row r="311" spans="1:65" s="2" customFormat="1" ht="11.25">
      <c r="A311" s="33"/>
      <c r="B311" s="34"/>
      <c r="C311" s="35"/>
      <c r="D311" s="201" t="s">
        <v>218</v>
      </c>
      <c r="E311" s="35"/>
      <c r="F311" s="202" t="s">
        <v>655</v>
      </c>
      <c r="G311" s="35"/>
      <c r="H311" s="35"/>
      <c r="I311" s="198"/>
      <c r="J311" s="35"/>
      <c r="K311" s="35"/>
      <c r="L311" s="38"/>
      <c r="M311" s="199"/>
      <c r="N311" s="200"/>
      <c r="O311" s="63"/>
      <c r="P311" s="63"/>
      <c r="Q311" s="63"/>
      <c r="R311" s="63"/>
      <c r="S311" s="63"/>
      <c r="T311" s="64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5" t="s">
        <v>218</v>
      </c>
      <c r="AU311" s="15" t="s">
        <v>92</v>
      </c>
    </row>
    <row r="312" spans="1:65" s="13" customFormat="1" ht="11.25">
      <c r="B312" s="185"/>
      <c r="C312" s="186"/>
      <c r="D312" s="187" t="s">
        <v>155</v>
      </c>
      <c r="E312" s="188" t="s">
        <v>44</v>
      </c>
      <c r="F312" s="189" t="s">
        <v>940</v>
      </c>
      <c r="G312" s="186"/>
      <c r="H312" s="190">
        <v>4107.915</v>
      </c>
      <c r="I312" s="191"/>
      <c r="J312" s="186"/>
      <c r="K312" s="186"/>
      <c r="L312" s="192"/>
      <c r="M312" s="193"/>
      <c r="N312" s="194"/>
      <c r="O312" s="194"/>
      <c r="P312" s="194"/>
      <c r="Q312" s="194"/>
      <c r="R312" s="194"/>
      <c r="S312" s="194"/>
      <c r="T312" s="195"/>
      <c r="AT312" s="196" t="s">
        <v>155</v>
      </c>
      <c r="AU312" s="196" t="s">
        <v>92</v>
      </c>
      <c r="AV312" s="13" t="s">
        <v>92</v>
      </c>
      <c r="AW312" s="13" t="s">
        <v>42</v>
      </c>
      <c r="AX312" s="13" t="s">
        <v>82</v>
      </c>
      <c r="AY312" s="196" t="s">
        <v>139</v>
      </c>
    </row>
    <row r="313" spans="1:65" s="13" customFormat="1" ht="11.25">
      <c r="B313" s="185"/>
      <c r="C313" s="186"/>
      <c r="D313" s="187" t="s">
        <v>155</v>
      </c>
      <c r="E313" s="188" t="s">
        <v>44</v>
      </c>
      <c r="F313" s="189" t="s">
        <v>941</v>
      </c>
      <c r="G313" s="186"/>
      <c r="H313" s="190">
        <v>112</v>
      </c>
      <c r="I313" s="191"/>
      <c r="J313" s="186"/>
      <c r="K313" s="186"/>
      <c r="L313" s="192"/>
      <c r="M313" s="193"/>
      <c r="N313" s="194"/>
      <c r="O313" s="194"/>
      <c r="P313" s="194"/>
      <c r="Q313" s="194"/>
      <c r="R313" s="194"/>
      <c r="S313" s="194"/>
      <c r="T313" s="195"/>
      <c r="AT313" s="196" t="s">
        <v>155</v>
      </c>
      <c r="AU313" s="196" t="s">
        <v>92</v>
      </c>
      <c r="AV313" s="13" t="s">
        <v>92</v>
      </c>
      <c r="AW313" s="13" t="s">
        <v>42</v>
      </c>
      <c r="AX313" s="13" t="s">
        <v>82</v>
      </c>
      <c r="AY313" s="196" t="s">
        <v>139</v>
      </c>
    </row>
    <row r="314" spans="1:65" s="13" customFormat="1" ht="11.25">
      <c r="B314" s="185"/>
      <c r="C314" s="186"/>
      <c r="D314" s="187" t="s">
        <v>155</v>
      </c>
      <c r="E314" s="188" t="s">
        <v>44</v>
      </c>
      <c r="F314" s="189" t="s">
        <v>942</v>
      </c>
      <c r="G314" s="186"/>
      <c r="H314" s="190">
        <v>317</v>
      </c>
      <c r="I314" s="191"/>
      <c r="J314" s="186"/>
      <c r="K314" s="186"/>
      <c r="L314" s="192"/>
      <c r="M314" s="193"/>
      <c r="N314" s="194"/>
      <c r="O314" s="194"/>
      <c r="P314" s="194"/>
      <c r="Q314" s="194"/>
      <c r="R314" s="194"/>
      <c r="S314" s="194"/>
      <c r="T314" s="195"/>
      <c r="AT314" s="196" t="s">
        <v>155</v>
      </c>
      <c r="AU314" s="196" t="s">
        <v>92</v>
      </c>
      <c r="AV314" s="13" t="s">
        <v>92</v>
      </c>
      <c r="AW314" s="13" t="s">
        <v>42</v>
      </c>
      <c r="AX314" s="13" t="s">
        <v>82</v>
      </c>
      <c r="AY314" s="196" t="s">
        <v>139</v>
      </c>
    </row>
    <row r="315" spans="1:65" s="13" customFormat="1" ht="11.25">
      <c r="B315" s="185"/>
      <c r="C315" s="186"/>
      <c r="D315" s="187" t="s">
        <v>155</v>
      </c>
      <c r="E315" s="188" t="s">
        <v>44</v>
      </c>
      <c r="F315" s="189" t="s">
        <v>943</v>
      </c>
      <c r="G315" s="186"/>
      <c r="H315" s="190">
        <v>90</v>
      </c>
      <c r="I315" s="191"/>
      <c r="J315" s="186"/>
      <c r="K315" s="186"/>
      <c r="L315" s="192"/>
      <c r="M315" s="193"/>
      <c r="N315" s="194"/>
      <c r="O315" s="194"/>
      <c r="P315" s="194"/>
      <c r="Q315" s="194"/>
      <c r="R315" s="194"/>
      <c r="S315" s="194"/>
      <c r="T315" s="195"/>
      <c r="AT315" s="196" t="s">
        <v>155</v>
      </c>
      <c r="AU315" s="196" t="s">
        <v>92</v>
      </c>
      <c r="AV315" s="13" t="s">
        <v>92</v>
      </c>
      <c r="AW315" s="13" t="s">
        <v>42</v>
      </c>
      <c r="AX315" s="13" t="s">
        <v>82</v>
      </c>
      <c r="AY315" s="196" t="s">
        <v>139</v>
      </c>
    </row>
    <row r="316" spans="1:65" s="2" customFormat="1" ht="21.75" customHeight="1">
      <c r="A316" s="33"/>
      <c r="B316" s="34"/>
      <c r="C316" s="172" t="s">
        <v>944</v>
      </c>
      <c r="D316" s="172" t="s">
        <v>142</v>
      </c>
      <c r="E316" s="173" t="s">
        <v>659</v>
      </c>
      <c r="F316" s="174" t="s">
        <v>660</v>
      </c>
      <c r="G316" s="175" t="s">
        <v>316</v>
      </c>
      <c r="H316" s="176">
        <v>4632.915</v>
      </c>
      <c r="I316" s="177"/>
      <c r="J316" s="178">
        <f>ROUND(I316*H316,2)</f>
        <v>0</v>
      </c>
      <c r="K316" s="174" t="s">
        <v>216</v>
      </c>
      <c r="L316" s="38"/>
      <c r="M316" s="179" t="s">
        <v>44</v>
      </c>
      <c r="N316" s="180" t="s">
        <v>53</v>
      </c>
      <c r="O316" s="63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3" t="s">
        <v>157</v>
      </c>
      <c r="AT316" s="183" t="s">
        <v>142</v>
      </c>
      <c r="AU316" s="183" t="s">
        <v>92</v>
      </c>
      <c r="AY316" s="15" t="s">
        <v>139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5" t="s">
        <v>90</v>
      </c>
      <c r="BK316" s="184">
        <f>ROUND(I316*H316,2)</f>
        <v>0</v>
      </c>
      <c r="BL316" s="15" t="s">
        <v>157</v>
      </c>
      <c r="BM316" s="183" t="s">
        <v>945</v>
      </c>
    </row>
    <row r="317" spans="1:65" s="2" customFormat="1" ht="11.25">
      <c r="A317" s="33"/>
      <c r="B317" s="34"/>
      <c r="C317" s="35"/>
      <c r="D317" s="201" t="s">
        <v>218</v>
      </c>
      <c r="E317" s="35"/>
      <c r="F317" s="202" t="s">
        <v>662</v>
      </c>
      <c r="G317" s="35"/>
      <c r="H317" s="35"/>
      <c r="I317" s="198"/>
      <c r="J317" s="35"/>
      <c r="K317" s="35"/>
      <c r="L317" s="38"/>
      <c r="M317" s="199"/>
      <c r="N317" s="200"/>
      <c r="O317" s="63"/>
      <c r="P317" s="63"/>
      <c r="Q317" s="63"/>
      <c r="R317" s="63"/>
      <c r="S317" s="63"/>
      <c r="T317" s="64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5" t="s">
        <v>218</v>
      </c>
      <c r="AU317" s="15" t="s">
        <v>92</v>
      </c>
    </row>
    <row r="318" spans="1:65" s="2" customFormat="1" ht="24.2" customHeight="1">
      <c r="A318" s="33"/>
      <c r="B318" s="34"/>
      <c r="C318" s="172" t="s">
        <v>946</v>
      </c>
      <c r="D318" s="172" t="s">
        <v>142</v>
      </c>
      <c r="E318" s="173" t="s">
        <v>664</v>
      </c>
      <c r="F318" s="174" t="s">
        <v>665</v>
      </c>
      <c r="G318" s="175" t="s">
        <v>316</v>
      </c>
      <c r="H318" s="176">
        <v>4858.2610000000004</v>
      </c>
      <c r="I318" s="177"/>
      <c r="J318" s="178">
        <f>ROUND(I318*H318,2)</f>
        <v>0</v>
      </c>
      <c r="K318" s="174" t="s">
        <v>216</v>
      </c>
      <c r="L318" s="38"/>
      <c r="M318" s="179" t="s">
        <v>44</v>
      </c>
      <c r="N318" s="180" t="s">
        <v>53</v>
      </c>
      <c r="O318" s="63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3" t="s">
        <v>157</v>
      </c>
      <c r="AT318" s="183" t="s">
        <v>142</v>
      </c>
      <c r="AU318" s="183" t="s">
        <v>92</v>
      </c>
      <c r="AY318" s="15" t="s">
        <v>139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5" t="s">
        <v>90</v>
      </c>
      <c r="BK318" s="184">
        <f>ROUND(I318*H318,2)</f>
        <v>0</v>
      </c>
      <c r="BL318" s="15" t="s">
        <v>157</v>
      </c>
      <c r="BM318" s="183" t="s">
        <v>947</v>
      </c>
    </row>
    <row r="319" spans="1:65" s="2" customFormat="1" ht="11.25">
      <c r="A319" s="33"/>
      <c r="B319" s="34"/>
      <c r="C319" s="35"/>
      <c r="D319" s="201" t="s">
        <v>218</v>
      </c>
      <c r="E319" s="35"/>
      <c r="F319" s="202" t="s">
        <v>667</v>
      </c>
      <c r="G319" s="35"/>
      <c r="H319" s="35"/>
      <c r="I319" s="198"/>
      <c r="J319" s="35"/>
      <c r="K319" s="35"/>
      <c r="L319" s="38"/>
      <c r="M319" s="199"/>
      <c r="N319" s="200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5" t="s">
        <v>218</v>
      </c>
      <c r="AU319" s="15" t="s">
        <v>92</v>
      </c>
    </row>
    <row r="320" spans="1:65" s="13" customFormat="1" ht="11.25">
      <c r="B320" s="185"/>
      <c r="C320" s="186"/>
      <c r="D320" s="187" t="s">
        <v>155</v>
      </c>
      <c r="E320" s="188" t="s">
        <v>44</v>
      </c>
      <c r="F320" s="189" t="s">
        <v>948</v>
      </c>
      <c r="G320" s="186"/>
      <c r="H320" s="190">
        <v>4858.2610000000004</v>
      </c>
      <c r="I320" s="191"/>
      <c r="J320" s="186"/>
      <c r="K320" s="186"/>
      <c r="L320" s="192"/>
      <c r="M320" s="193"/>
      <c r="N320" s="194"/>
      <c r="O320" s="194"/>
      <c r="P320" s="194"/>
      <c r="Q320" s="194"/>
      <c r="R320" s="194"/>
      <c r="S320" s="194"/>
      <c r="T320" s="195"/>
      <c r="AT320" s="196" t="s">
        <v>155</v>
      </c>
      <c r="AU320" s="196" t="s">
        <v>92</v>
      </c>
      <c r="AV320" s="13" t="s">
        <v>92</v>
      </c>
      <c r="AW320" s="13" t="s">
        <v>42</v>
      </c>
      <c r="AX320" s="13" t="s">
        <v>82</v>
      </c>
      <c r="AY320" s="196" t="s">
        <v>139</v>
      </c>
    </row>
    <row r="321" spans="1:65" s="2" customFormat="1" ht="24.2" customHeight="1">
      <c r="A321" s="33"/>
      <c r="B321" s="34"/>
      <c r="C321" s="172" t="s">
        <v>949</v>
      </c>
      <c r="D321" s="172" t="s">
        <v>142</v>
      </c>
      <c r="E321" s="173" t="s">
        <v>950</v>
      </c>
      <c r="F321" s="174" t="s">
        <v>951</v>
      </c>
      <c r="G321" s="175" t="s">
        <v>316</v>
      </c>
      <c r="H321" s="176">
        <v>90</v>
      </c>
      <c r="I321" s="177"/>
      <c r="J321" s="178">
        <f>ROUND(I321*H321,2)</f>
        <v>0</v>
      </c>
      <c r="K321" s="174" t="s">
        <v>216</v>
      </c>
      <c r="L321" s="38"/>
      <c r="M321" s="179" t="s">
        <v>44</v>
      </c>
      <c r="N321" s="180" t="s">
        <v>53</v>
      </c>
      <c r="O321" s="63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3" t="s">
        <v>157</v>
      </c>
      <c r="AT321" s="183" t="s">
        <v>142</v>
      </c>
      <c r="AU321" s="183" t="s">
        <v>92</v>
      </c>
      <c r="AY321" s="15" t="s">
        <v>139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5" t="s">
        <v>90</v>
      </c>
      <c r="BK321" s="184">
        <f>ROUND(I321*H321,2)</f>
        <v>0</v>
      </c>
      <c r="BL321" s="15" t="s">
        <v>157</v>
      </c>
      <c r="BM321" s="183" t="s">
        <v>952</v>
      </c>
    </row>
    <row r="322" spans="1:65" s="2" customFormat="1" ht="11.25">
      <c r="A322" s="33"/>
      <c r="B322" s="34"/>
      <c r="C322" s="35"/>
      <c r="D322" s="201" t="s">
        <v>218</v>
      </c>
      <c r="E322" s="35"/>
      <c r="F322" s="202" t="s">
        <v>953</v>
      </c>
      <c r="G322" s="35"/>
      <c r="H322" s="35"/>
      <c r="I322" s="198"/>
      <c r="J322" s="35"/>
      <c r="K322" s="35"/>
      <c r="L322" s="38"/>
      <c r="M322" s="199"/>
      <c r="N322" s="200"/>
      <c r="O322" s="63"/>
      <c r="P322" s="63"/>
      <c r="Q322" s="63"/>
      <c r="R322" s="63"/>
      <c r="S322" s="63"/>
      <c r="T322" s="6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5" t="s">
        <v>218</v>
      </c>
      <c r="AU322" s="15" t="s">
        <v>92</v>
      </c>
    </row>
    <row r="323" spans="1:65" s="13" customFormat="1" ht="11.25">
      <c r="B323" s="185"/>
      <c r="C323" s="186"/>
      <c r="D323" s="187" t="s">
        <v>155</v>
      </c>
      <c r="E323" s="188" t="s">
        <v>44</v>
      </c>
      <c r="F323" s="189" t="s">
        <v>954</v>
      </c>
      <c r="G323" s="186"/>
      <c r="H323" s="190">
        <v>90</v>
      </c>
      <c r="I323" s="191"/>
      <c r="J323" s="186"/>
      <c r="K323" s="186"/>
      <c r="L323" s="192"/>
      <c r="M323" s="193"/>
      <c r="N323" s="194"/>
      <c r="O323" s="194"/>
      <c r="P323" s="194"/>
      <c r="Q323" s="194"/>
      <c r="R323" s="194"/>
      <c r="S323" s="194"/>
      <c r="T323" s="195"/>
      <c r="AT323" s="196" t="s">
        <v>155</v>
      </c>
      <c r="AU323" s="196" t="s">
        <v>92</v>
      </c>
      <c r="AV323" s="13" t="s">
        <v>92</v>
      </c>
      <c r="AW323" s="13" t="s">
        <v>42</v>
      </c>
      <c r="AX323" s="13" t="s">
        <v>82</v>
      </c>
      <c r="AY323" s="196" t="s">
        <v>139</v>
      </c>
    </row>
    <row r="324" spans="1:65" s="2" customFormat="1" ht="24.2" customHeight="1">
      <c r="A324" s="33"/>
      <c r="B324" s="34"/>
      <c r="C324" s="172" t="s">
        <v>955</v>
      </c>
      <c r="D324" s="172" t="s">
        <v>142</v>
      </c>
      <c r="E324" s="173" t="s">
        <v>956</v>
      </c>
      <c r="F324" s="174" t="s">
        <v>957</v>
      </c>
      <c r="G324" s="175" t="s">
        <v>316</v>
      </c>
      <c r="H324" s="176">
        <v>48.23</v>
      </c>
      <c r="I324" s="177"/>
      <c r="J324" s="178">
        <f>ROUND(I324*H324,2)</f>
        <v>0</v>
      </c>
      <c r="K324" s="174" t="s">
        <v>216</v>
      </c>
      <c r="L324" s="38"/>
      <c r="M324" s="179" t="s">
        <v>44</v>
      </c>
      <c r="N324" s="180" t="s">
        <v>53</v>
      </c>
      <c r="O324" s="63"/>
      <c r="P324" s="181">
        <f>O324*H324</f>
        <v>0</v>
      </c>
      <c r="Q324" s="181">
        <v>0.61404000000000003</v>
      </c>
      <c r="R324" s="181">
        <f>Q324*H324</f>
        <v>29.615149200000001</v>
      </c>
      <c r="S324" s="181">
        <v>0</v>
      </c>
      <c r="T324" s="18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3" t="s">
        <v>157</v>
      </c>
      <c r="AT324" s="183" t="s">
        <v>142</v>
      </c>
      <c r="AU324" s="183" t="s">
        <v>92</v>
      </c>
      <c r="AY324" s="15" t="s">
        <v>139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5" t="s">
        <v>90</v>
      </c>
      <c r="BK324" s="184">
        <f>ROUND(I324*H324,2)</f>
        <v>0</v>
      </c>
      <c r="BL324" s="15" t="s">
        <v>157</v>
      </c>
      <c r="BM324" s="183" t="s">
        <v>958</v>
      </c>
    </row>
    <row r="325" spans="1:65" s="2" customFormat="1" ht="11.25">
      <c r="A325" s="33"/>
      <c r="B325" s="34"/>
      <c r="C325" s="35"/>
      <c r="D325" s="201" t="s">
        <v>218</v>
      </c>
      <c r="E325" s="35"/>
      <c r="F325" s="202" t="s">
        <v>959</v>
      </c>
      <c r="G325" s="35"/>
      <c r="H325" s="35"/>
      <c r="I325" s="198"/>
      <c r="J325" s="35"/>
      <c r="K325" s="35"/>
      <c r="L325" s="38"/>
      <c r="M325" s="199"/>
      <c r="N325" s="200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5" t="s">
        <v>218</v>
      </c>
      <c r="AU325" s="15" t="s">
        <v>92</v>
      </c>
    </row>
    <row r="326" spans="1:65" s="13" customFormat="1" ht="11.25">
      <c r="B326" s="185"/>
      <c r="C326" s="186"/>
      <c r="D326" s="187" t="s">
        <v>155</v>
      </c>
      <c r="E326" s="188" t="s">
        <v>44</v>
      </c>
      <c r="F326" s="189" t="s">
        <v>960</v>
      </c>
      <c r="G326" s="186"/>
      <c r="H326" s="190">
        <v>48.23</v>
      </c>
      <c r="I326" s="191"/>
      <c r="J326" s="186"/>
      <c r="K326" s="186"/>
      <c r="L326" s="192"/>
      <c r="M326" s="193"/>
      <c r="N326" s="194"/>
      <c r="O326" s="194"/>
      <c r="P326" s="194"/>
      <c r="Q326" s="194"/>
      <c r="R326" s="194"/>
      <c r="S326" s="194"/>
      <c r="T326" s="195"/>
      <c r="AT326" s="196" t="s">
        <v>155</v>
      </c>
      <c r="AU326" s="196" t="s">
        <v>92</v>
      </c>
      <c r="AV326" s="13" t="s">
        <v>92</v>
      </c>
      <c r="AW326" s="13" t="s">
        <v>42</v>
      </c>
      <c r="AX326" s="13" t="s">
        <v>82</v>
      </c>
      <c r="AY326" s="196" t="s">
        <v>139</v>
      </c>
    </row>
    <row r="327" spans="1:65" s="2" customFormat="1" ht="24.2" customHeight="1">
      <c r="A327" s="33"/>
      <c r="B327" s="34"/>
      <c r="C327" s="172" t="s">
        <v>961</v>
      </c>
      <c r="D327" s="172" t="s">
        <v>142</v>
      </c>
      <c r="E327" s="173" t="s">
        <v>962</v>
      </c>
      <c r="F327" s="174" t="s">
        <v>963</v>
      </c>
      <c r="G327" s="175" t="s">
        <v>316</v>
      </c>
      <c r="H327" s="176">
        <v>48.23</v>
      </c>
      <c r="I327" s="177"/>
      <c r="J327" s="178">
        <f>ROUND(I327*H327,2)</f>
        <v>0</v>
      </c>
      <c r="K327" s="174" t="s">
        <v>216</v>
      </c>
      <c r="L327" s="38"/>
      <c r="M327" s="179" t="s">
        <v>44</v>
      </c>
      <c r="N327" s="180" t="s">
        <v>53</v>
      </c>
      <c r="O327" s="63"/>
      <c r="P327" s="181">
        <f>O327*H327</f>
        <v>0</v>
      </c>
      <c r="Q327" s="181">
        <v>0.15140000000000001</v>
      </c>
      <c r="R327" s="181">
        <f>Q327*H327</f>
        <v>7.302022</v>
      </c>
      <c r="S327" s="181">
        <v>0</v>
      </c>
      <c r="T327" s="18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3" t="s">
        <v>157</v>
      </c>
      <c r="AT327" s="183" t="s">
        <v>142</v>
      </c>
      <c r="AU327" s="183" t="s">
        <v>92</v>
      </c>
      <c r="AY327" s="15" t="s">
        <v>139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5" t="s">
        <v>90</v>
      </c>
      <c r="BK327" s="184">
        <f>ROUND(I327*H327,2)</f>
        <v>0</v>
      </c>
      <c r="BL327" s="15" t="s">
        <v>157</v>
      </c>
      <c r="BM327" s="183" t="s">
        <v>964</v>
      </c>
    </row>
    <row r="328" spans="1:65" s="2" customFormat="1" ht="11.25">
      <c r="A328" s="33"/>
      <c r="B328" s="34"/>
      <c r="C328" s="35"/>
      <c r="D328" s="201" t="s">
        <v>218</v>
      </c>
      <c r="E328" s="35"/>
      <c r="F328" s="202" t="s">
        <v>965</v>
      </c>
      <c r="G328" s="35"/>
      <c r="H328" s="35"/>
      <c r="I328" s="198"/>
      <c r="J328" s="35"/>
      <c r="K328" s="35"/>
      <c r="L328" s="38"/>
      <c r="M328" s="199"/>
      <c r="N328" s="200"/>
      <c r="O328" s="63"/>
      <c r="P328" s="63"/>
      <c r="Q328" s="63"/>
      <c r="R328" s="63"/>
      <c r="S328" s="63"/>
      <c r="T328" s="64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5" t="s">
        <v>218</v>
      </c>
      <c r="AU328" s="15" t="s">
        <v>92</v>
      </c>
    </row>
    <row r="329" spans="1:65" s="2" customFormat="1" ht="24.2" customHeight="1">
      <c r="A329" s="33"/>
      <c r="B329" s="34"/>
      <c r="C329" s="172" t="s">
        <v>966</v>
      </c>
      <c r="D329" s="172" t="s">
        <v>142</v>
      </c>
      <c r="E329" s="173" t="s">
        <v>967</v>
      </c>
      <c r="F329" s="174" t="s">
        <v>968</v>
      </c>
      <c r="G329" s="175" t="s">
        <v>316</v>
      </c>
      <c r="H329" s="176">
        <v>48.23</v>
      </c>
      <c r="I329" s="177"/>
      <c r="J329" s="178">
        <f>ROUND(I329*H329,2)</f>
        <v>0</v>
      </c>
      <c r="K329" s="174" t="s">
        <v>216</v>
      </c>
      <c r="L329" s="38"/>
      <c r="M329" s="179" t="s">
        <v>44</v>
      </c>
      <c r="N329" s="180" t="s">
        <v>53</v>
      </c>
      <c r="O329" s="63"/>
      <c r="P329" s="181">
        <f>O329*H329</f>
        <v>0</v>
      </c>
      <c r="Q329" s="181">
        <v>2.256E-2</v>
      </c>
      <c r="R329" s="181">
        <f>Q329*H329</f>
        <v>1.0880687999999998</v>
      </c>
      <c r="S329" s="181">
        <v>0</v>
      </c>
      <c r="T329" s="18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83" t="s">
        <v>157</v>
      </c>
      <c r="AT329" s="183" t="s">
        <v>142</v>
      </c>
      <c r="AU329" s="183" t="s">
        <v>92</v>
      </c>
      <c r="AY329" s="15" t="s">
        <v>139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5" t="s">
        <v>90</v>
      </c>
      <c r="BK329" s="184">
        <f>ROUND(I329*H329,2)</f>
        <v>0</v>
      </c>
      <c r="BL329" s="15" t="s">
        <v>157</v>
      </c>
      <c r="BM329" s="183" t="s">
        <v>969</v>
      </c>
    </row>
    <row r="330" spans="1:65" s="2" customFormat="1" ht="11.25">
      <c r="A330" s="33"/>
      <c r="B330" s="34"/>
      <c r="C330" s="35"/>
      <c r="D330" s="201" t="s">
        <v>218</v>
      </c>
      <c r="E330" s="35"/>
      <c r="F330" s="202" t="s">
        <v>970</v>
      </c>
      <c r="G330" s="35"/>
      <c r="H330" s="35"/>
      <c r="I330" s="198"/>
      <c r="J330" s="35"/>
      <c r="K330" s="35"/>
      <c r="L330" s="38"/>
      <c r="M330" s="199"/>
      <c r="N330" s="200"/>
      <c r="O330" s="63"/>
      <c r="P330" s="63"/>
      <c r="Q330" s="63"/>
      <c r="R330" s="63"/>
      <c r="S330" s="63"/>
      <c r="T330" s="64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5" t="s">
        <v>218</v>
      </c>
      <c r="AU330" s="15" t="s">
        <v>92</v>
      </c>
    </row>
    <row r="331" spans="1:65" s="12" customFormat="1" ht="20.85" customHeight="1">
      <c r="B331" s="156"/>
      <c r="C331" s="157"/>
      <c r="D331" s="158" t="s">
        <v>81</v>
      </c>
      <c r="E331" s="170" t="s">
        <v>178</v>
      </c>
      <c r="F331" s="170" t="s">
        <v>678</v>
      </c>
      <c r="G331" s="157"/>
      <c r="H331" s="157"/>
      <c r="I331" s="160"/>
      <c r="J331" s="171">
        <f>BK331</f>
        <v>0</v>
      </c>
      <c r="K331" s="157"/>
      <c r="L331" s="162"/>
      <c r="M331" s="163"/>
      <c r="N331" s="164"/>
      <c r="O331" s="164"/>
      <c r="P331" s="165">
        <f>SUM(P332:P411)</f>
        <v>0</v>
      </c>
      <c r="Q331" s="164"/>
      <c r="R331" s="165">
        <f>SUM(R332:R411)</f>
        <v>266.13991455000001</v>
      </c>
      <c r="S331" s="164"/>
      <c r="T331" s="166">
        <f>SUM(T332:T411)</f>
        <v>0</v>
      </c>
      <c r="AR331" s="167" t="s">
        <v>90</v>
      </c>
      <c r="AT331" s="168" t="s">
        <v>81</v>
      </c>
      <c r="AU331" s="168" t="s">
        <v>92</v>
      </c>
      <c r="AY331" s="167" t="s">
        <v>139</v>
      </c>
      <c r="BK331" s="169">
        <f>SUM(BK332:BK411)</f>
        <v>0</v>
      </c>
    </row>
    <row r="332" spans="1:65" s="2" customFormat="1" ht="37.9" customHeight="1">
      <c r="A332" s="33"/>
      <c r="B332" s="34"/>
      <c r="C332" s="172" t="s">
        <v>971</v>
      </c>
      <c r="D332" s="172" t="s">
        <v>142</v>
      </c>
      <c r="E332" s="173" t="s">
        <v>972</v>
      </c>
      <c r="F332" s="174" t="s">
        <v>973</v>
      </c>
      <c r="G332" s="175" t="s">
        <v>268</v>
      </c>
      <c r="H332" s="176">
        <v>5.88</v>
      </c>
      <c r="I332" s="177"/>
      <c r="J332" s="178">
        <f>ROUND(I332*H332,2)</f>
        <v>0</v>
      </c>
      <c r="K332" s="174" t="s">
        <v>216</v>
      </c>
      <c r="L332" s="38"/>
      <c r="M332" s="179" t="s">
        <v>44</v>
      </c>
      <c r="N332" s="180" t="s">
        <v>53</v>
      </c>
      <c r="O332" s="63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3" t="s">
        <v>157</v>
      </c>
      <c r="AT332" s="183" t="s">
        <v>142</v>
      </c>
      <c r="AU332" s="183" t="s">
        <v>151</v>
      </c>
      <c r="AY332" s="15" t="s">
        <v>139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5" t="s">
        <v>90</v>
      </c>
      <c r="BK332" s="184">
        <f>ROUND(I332*H332,2)</f>
        <v>0</v>
      </c>
      <c r="BL332" s="15" t="s">
        <v>157</v>
      </c>
      <c r="BM332" s="183" t="s">
        <v>974</v>
      </c>
    </row>
    <row r="333" spans="1:65" s="2" customFormat="1" ht="11.25">
      <c r="A333" s="33"/>
      <c r="B333" s="34"/>
      <c r="C333" s="35"/>
      <c r="D333" s="201" t="s">
        <v>218</v>
      </c>
      <c r="E333" s="35"/>
      <c r="F333" s="202" t="s">
        <v>975</v>
      </c>
      <c r="G333" s="35"/>
      <c r="H333" s="35"/>
      <c r="I333" s="198"/>
      <c r="J333" s="35"/>
      <c r="K333" s="35"/>
      <c r="L333" s="38"/>
      <c r="M333" s="199"/>
      <c r="N333" s="200"/>
      <c r="O333" s="63"/>
      <c r="P333" s="63"/>
      <c r="Q333" s="63"/>
      <c r="R333" s="63"/>
      <c r="S333" s="63"/>
      <c r="T333" s="6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5" t="s">
        <v>218</v>
      </c>
      <c r="AU333" s="15" t="s">
        <v>151</v>
      </c>
    </row>
    <row r="334" spans="1:65" s="13" customFormat="1" ht="11.25">
      <c r="B334" s="185"/>
      <c r="C334" s="186"/>
      <c r="D334" s="187" t="s">
        <v>155</v>
      </c>
      <c r="E334" s="188" t="s">
        <v>44</v>
      </c>
      <c r="F334" s="189" t="s">
        <v>976</v>
      </c>
      <c r="G334" s="186"/>
      <c r="H334" s="190">
        <v>3</v>
      </c>
      <c r="I334" s="191"/>
      <c r="J334" s="186"/>
      <c r="K334" s="186"/>
      <c r="L334" s="192"/>
      <c r="M334" s="193"/>
      <c r="N334" s="194"/>
      <c r="O334" s="194"/>
      <c r="P334" s="194"/>
      <c r="Q334" s="194"/>
      <c r="R334" s="194"/>
      <c r="S334" s="194"/>
      <c r="T334" s="195"/>
      <c r="AT334" s="196" t="s">
        <v>155</v>
      </c>
      <c r="AU334" s="196" t="s">
        <v>151</v>
      </c>
      <c r="AV334" s="13" t="s">
        <v>92</v>
      </c>
      <c r="AW334" s="13" t="s">
        <v>42</v>
      </c>
      <c r="AX334" s="13" t="s">
        <v>82</v>
      </c>
      <c r="AY334" s="196" t="s">
        <v>139</v>
      </c>
    </row>
    <row r="335" spans="1:65" s="13" customFormat="1" ht="11.25">
      <c r="B335" s="185"/>
      <c r="C335" s="186"/>
      <c r="D335" s="187" t="s">
        <v>155</v>
      </c>
      <c r="E335" s="188" t="s">
        <v>44</v>
      </c>
      <c r="F335" s="189" t="s">
        <v>977</v>
      </c>
      <c r="G335" s="186"/>
      <c r="H335" s="190">
        <v>2.88</v>
      </c>
      <c r="I335" s="191"/>
      <c r="J335" s="186"/>
      <c r="K335" s="186"/>
      <c r="L335" s="192"/>
      <c r="M335" s="193"/>
      <c r="N335" s="194"/>
      <c r="O335" s="194"/>
      <c r="P335" s="194"/>
      <c r="Q335" s="194"/>
      <c r="R335" s="194"/>
      <c r="S335" s="194"/>
      <c r="T335" s="195"/>
      <c r="AT335" s="196" t="s">
        <v>155</v>
      </c>
      <c r="AU335" s="196" t="s">
        <v>151</v>
      </c>
      <c r="AV335" s="13" t="s">
        <v>92</v>
      </c>
      <c r="AW335" s="13" t="s">
        <v>42</v>
      </c>
      <c r="AX335" s="13" t="s">
        <v>82</v>
      </c>
      <c r="AY335" s="196" t="s">
        <v>139</v>
      </c>
    </row>
    <row r="336" spans="1:65" s="2" customFormat="1" ht="16.5" customHeight="1">
      <c r="A336" s="33"/>
      <c r="B336" s="34"/>
      <c r="C336" s="210" t="s">
        <v>978</v>
      </c>
      <c r="D336" s="210" t="s">
        <v>282</v>
      </c>
      <c r="E336" s="211" t="s">
        <v>979</v>
      </c>
      <c r="F336" s="212" t="s">
        <v>980</v>
      </c>
      <c r="G336" s="213" t="s">
        <v>285</v>
      </c>
      <c r="H336" s="214">
        <v>19.367999999999999</v>
      </c>
      <c r="I336" s="215"/>
      <c r="J336" s="216">
        <f>ROUND(I336*H336,2)</f>
        <v>0</v>
      </c>
      <c r="K336" s="212" t="s">
        <v>216</v>
      </c>
      <c r="L336" s="217"/>
      <c r="M336" s="218" t="s">
        <v>44</v>
      </c>
      <c r="N336" s="219" t="s">
        <v>53</v>
      </c>
      <c r="O336" s="63"/>
      <c r="P336" s="181">
        <f>O336*H336</f>
        <v>0</v>
      </c>
      <c r="Q336" s="181">
        <v>1</v>
      </c>
      <c r="R336" s="181">
        <f>Q336*H336</f>
        <v>19.367999999999999</v>
      </c>
      <c r="S336" s="181">
        <v>0</v>
      </c>
      <c r="T336" s="18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3" t="s">
        <v>178</v>
      </c>
      <c r="AT336" s="183" t="s">
        <v>282</v>
      </c>
      <c r="AU336" s="183" t="s">
        <v>151</v>
      </c>
      <c r="AY336" s="15" t="s">
        <v>139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5" t="s">
        <v>90</v>
      </c>
      <c r="BK336" s="184">
        <f>ROUND(I336*H336,2)</f>
        <v>0</v>
      </c>
      <c r="BL336" s="15" t="s">
        <v>157</v>
      </c>
      <c r="BM336" s="183" t="s">
        <v>981</v>
      </c>
    </row>
    <row r="337" spans="1:65" s="2" customFormat="1" ht="11.25">
      <c r="A337" s="33"/>
      <c r="B337" s="34"/>
      <c r="C337" s="35"/>
      <c r="D337" s="201" t="s">
        <v>218</v>
      </c>
      <c r="E337" s="35"/>
      <c r="F337" s="202" t="s">
        <v>982</v>
      </c>
      <c r="G337" s="35"/>
      <c r="H337" s="35"/>
      <c r="I337" s="198"/>
      <c r="J337" s="35"/>
      <c r="K337" s="35"/>
      <c r="L337" s="38"/>
      <c r="M337" s="199"/>
      <c r="N337" s="200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5" t="s">
        <v>218</v>
      </c>
      <c r="AU337" s="15" t="s">
        <v>151</v>
      </c>
    </row>
    <row r="338" spans="1:65" s="13" customFormat="1" ht="11.25">
      <c r="B338" s="185"/>
      <c r="C338" s="186"/>
      <c r="D338" s="187" t="s">
        <v>155</v>
      </c>
      <c r="E338" s="188" t="s">
        <v>44</v>
      </c>
      <c r="F338" s="189" t="s">
        <v>983</v>
      </c>
      <c r="G338" s="186"/>
      <c r="H338" s="190">
        <v>19.367999999999999</v>
      </c>
      <c r="I338" s="191"/>
      <c r="J338" s="186"/>
      <c r="K338" s="186"/>
      <c r="L338" s="192"/>
      <c r="M338" s="193"/>
      <c r="N338" s="194"/>
      <c r="O338" s="194"/>
      <c r="P338" s="194"/>
      <c r="Q338" s="194"/>
      <c r="R338" s="194"/>
      <c r="S338" s="194"/>
      <c r="T338" s="195"/>
      <c r="AT338" s="196" t="s">
        <v>155</v>
      </c>
      <c r="AU338" s="196" t="s">
        <v>151</v>
      </c>
      <c r="AV338" s="13" t="s">
        <v>92</v>
      </c>
      <c r="AW338" s="13" t="s">
        <v>42</v>
      </c>
      <c r="AX338" s="13" t="s">
        <v>82</v>
      </c>
      <c r="AY338" s="196" t="s">
        <v>139</v>
      </c>
    </row>
    <row r="339" spans="1:65" s="2" customFormat="1" ht="16.5" customHeight="1">
      <c r="A339" s="33"/>
      <c r="B339" s="34"/>
      <c r="C339" s="172" t="s">
        <v>984</v>
      </c>
      <c r="D339" s="172" t="s">
        <v>142</v>
      </c>
      <c r="E339" s="173" t="s">
        <v>680</v>
      </c>
      <c r="F339" s="174" t="s">
        <v>681</v>
      </c>
      <c r="G339" s="175" t="s">
        <v>316</v>
      </c>
      <c r="H339" s="176">
        <v>27.75</v>
      </c>
      <c r="I339" s="177"/>
      <c r="J339" s="178">
        <f>ROUND(I339*H339,2)</f>
        <v>0</v>
      </c>
      <c r="K339" s="174" t="s">
        <v>216</v>
      </c>
      <c r="L339" s="38"/>
      <c r="M339" s="179" t="s">
        <v>44</v>
      </c>
      <c r="N339" s="180" t="s">
        <v>53</v>
      </c>
      <c r="O339" s="63"/>
      <c r="P339" s="181">
        <f>O339*H339</f>
        <v>0</v>
      </c>
      <c r="Q339" s="181">
        <v>0.22797999999999999</v>
      </c>
      <c r="R339" s="181">
        <f>Q339*H339</f>
        <v>6.3264449999999997</v>
      </c>
      <c r="S339" s="181">
        <v>0</v>
      </c>
      <c r="T339" s="18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83" t="s">
        <v>157</v>
      </c>
      <c r="AT339" s="183" t="s">
        <v>142</v>
      </c>
      <c r="AU339" s="183" t="s">
        <v>151</v>
      </c>
      <c r="AY339" s="15" t="s">
        <v>139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5" t="s">
        <v>90</v>
      </c>
      <c r="BK339" s="184">
        <f>ROUND(I339*H339,2)</f>
        <v>0</v>
      </c>
      <c r="BL339" s="15" t="s">
        <v>157</v>
      </c>
      <c r="BM339" s="183" t="s">
        <v>985</v>
      </c>
    </row>
    <row r="340" spans="1:65" s="2" customFormat="1" ht="11.25">
      <c r="A340" s="33"/>
      <c r="B340" s="34"/>
      <c r="C340" s="35"/>
      <c r="D340" s="201" t="s">
        <v>218</v>
      </c>
      <c r="E340" s="35"/>
      <c r="F340" s="202" t="s">
        <v>683</v>
      </c>
      <c r="G340" s="35"/>
      <c r="H340" s="35"/>
      <c r="I340" s="198"/>
      <c r="J340" s="35"/>
      <c r="K340" s="35"/>
      <c r="L340" s="38"/>
      <c r="M340" s="199"/>
      <c r="N340" s="200"/>
      <c r="O340" s="63"/>
      <c r="P340" s="63"/>
      <c r="Q340" s="63"/>
      <c r="R340" s="63"/>
      <c r="S340" s="63"/>
      <c r="T340" s="64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5" t="s">
        <v>218</v>
      </c>
      <c r="AU340" s="15" t="s">
        <v>151</v>
      </c>
    </row>
    <row r="341" spans="1:65" s="13" customFormat="1" ht="11.25">
      <c r="B341" s="185"/>
      <c r="C341" s="186"/>
      <c r="D341" s="187" t="s">
        <v>155</v>
      </c>
      <c r="E341" s="188" t="s">
        <v>44</v>
      </c>
      <c r="F341" s="189" t="s">
        <v>986</v>
      </c>
      <c r="G341" s="186"/>
      <c r="H341" s="190">
        <v>27.75</v>
      </c>
      <c r="I341" s="191"/>
      <c r="J341" s="186"/>
      <c r="K341" s="186"/>
      <c r="L341" s="192"/>
      <c r="M341" s="193"/>
      <c r="N341" s="194"/>
      <c r="O341" s="194"/>
      <c r="P341" s="194"/>
      <c r="Q341" s="194"/>
      <c r="R341" s="194"/>
      <c r="S341" s="194"/>
      <c r="T341" s="195"/>
      <c r="AT341" s="196" t="s">
        <v>155</v>
      </c>
      <c r="AU341" s="196" t="s">
        <v>151</v>
      </c>
      <c r="AV341" s="13" t="s">
        <v>92</v>
      </c>
      <c r="AW341" s="13" t="s">
        <v>42</v>
      </c>
      <c r="AX341" s="13" t="s">
        <v>82</v>
      </c>
      <c r="AY341" s="196" t="s">
        <v>139</v>
      </c>
    </row>
    <row r="342" spans="1:65" s="2" customFormat="1" ht="16.5" customHeight="1">
      <c r="A342" s="33"/>
      <c r="B342" s="34"/>
      <c r="C342" s="172" t="s">
        <v>987</v>
      </c>
      <c r="D342" s="172" t="s">
        <v>142</v>
      </c>
      <c r="E342" s="173" t="s">
        <v>686</v>
      </c>
      <c r="F342" s="174" t="s">
        <v>687</v>
      </c>
      <c r="G342" s="175" t="s">
        <v>268</v>
      </c>
      <c r="H342" s="176">
        <v>0.83599999999999997</v>
      </c>
      <c r="I342" s="177"/>
      <c r="J342" s="178">
        <f>ROUND(I342*H342,2)</f>
        <v>0</v>
      </c>
      <c r="K342" s="174" t="s">
        <v>216</v>
      </c>
      <c r="L342" s="38"/>
      <c r="M342" s="179" t="s">
        <v>44</v>
      </c>
      <c r="N342" s="180" t="s">
        <v>53</v>
      </c>
      <c r="O342" s="63"/>
      <c r="P342" s="181">
        <f>O342*H342</f>
        <v>0</v>
      </c>
      <c r="Q342" s="181">
        <v>1.8907700000000001</v>
      </c>
      <c r="R342" s="181">
        <f>Q342*H342</f>
        <v>1.5806837199999999</v>
      </c>
      <c r="S342" s="181">
        <v>0</v>
      </c>
      <c r="T342" s="18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3" t="s">
        <v>157</v>
      </c>
      <c r="AT342" s="183" t="s">
        <v>142</v>
      </c>
      <c r="AU342" s="183" t="s">
        <v>151</v>
      </c>
      <c r="AY342" s="15" t="s">
        <v>139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5" t="s">
        <v>90</v>
      </c>
      <c r="BK342" s="184">
        <f>ROUND(I342*H342,2)</f>
        <v>0</v>
      </c>
      <c r="BL342" s="15" t="s">
        <v>157</v>
      </c>
      <c r="BM342" s="183" t="s">
        <v>988</v>
      </c>
    </row>
    <row r="343" spans="1:65" s="2" customFormat="1" ht="11.25">
      <c r="A343" s="33"/>
      <c r="B343" s="34"/>
      <c r="C343" s="35"/>
      <c r="D343" s="201" t="s">
        <v>218</v>
      </c>
      <c r="E343" s="35"/>
      <c r="F343" s="202" t="s">
        <v>689</v>
      </c>
      <c r="G343" s="35"/>
      <c r="H343" s="35"/>
      <c r="I343" s="198"/>
      <c r="J343" s="35"/>
      <c r="K343" s="35"/>
      <c r="L343" s="38"/>
      <c r="M343" s="199"/>
      <c r="N343" s="200"/>
      <c r="O343" s="63"/>
      <c r="P343" s="63"/>
      <c r="Q343" s="63"/>
      <c r="R343" s="63"/>
      <c r="S343" s="63"/>
      <c r="T343" s="6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5" t="s">
        <v>218</v>
      </c>
      <c r="AU343" s="15" t="s">
        <v>151</v>
      </c>
    </row>
    <row r="344" spans="1:65" s="13" customFormat="1" ht="11.25">
      <c r="B344" s="185"/>
      <c r="C344" s="186"/>
      <c r="D344" s="187" t="s">
        <v>155</v>
      </c>
      <c r="E344" s="188" t="s">
        <v>44</v>
      </c>
      <c r="F344" s="189" t="s">
        <v>989</v>
      </c>
      <c r="G344" s="186"/>
      <c r="H344" s="190">
        <v>0.68600000000000005</v>
      </c>
      <c r="I344" s="191"/>
      <c r="J344" s="186"/>
      <c r="K344" s="186"/>
      <c r="L344" s="192"/>
      <c r="M344" s="193"/>
      <c r="N344" s="194"/>
      <c r="O344" s="194"/>
      <c r="P344" s="194"/>
      <c r="Q344" s="194"/>
      <c r="R344" s="194"/>
      <c r="S344" s="194"/>
      <c r="T344" s="195"/>
      <c r="AT344" s="196" t="s">
        <v>155</v>
      </c>
      <c r="AU344" s="196" t="s">
        <v>151</v>
      </c>
      <c r="AV344" s="13" t="s">
        <v>92</v>
      </c>
      <c r="AW344" s="13" t="s">
        <v>42</v>
      </c>
      <c r="AX344" s="13" t="s">
        <v>82</v>
      </c>
      <c r="AY344" s="196" t="s">
        <v>139</v>
      </c>
    </row>
    <row r="345" spans="1:65" s="13" customFormat="1" ht="11.25">
      <c r="B345" s="185"/>
      <c r="C345" s="186"/>
      <c r="D345" s="187" t="s">
        <v>155</v>
      </c>
      <c r="E345" s="188" t="s">
        <v>44</v>
      </c>
      <c r="F345" s="189" t="s">
        <v>990</v>
      </c>
      <c r="G345" s="186"/>
      <c r="H345" s="190">
        <v>0.15</v>
      </c>
      <c r="I345" s="191"/>
      <c r="J345" s="186"/>
      <c r="K345" s="186"/>
      <c r="L345" s="192"/>
      <c r="M345" s="193"/>
      <c r="N345" s="194"/>
      <c r="O345" s="194"/>
      <c r="P345" s="194"/>
      <c r="Q345" s="194"/>
      <c r="R345" s="194"/>
      <c r="S345" s="194"/>
      <c r="T345" s="195"/>
      <c r="AT345" s="196" t="s">
        <v>155</v>
      </c>
      <c r="AU345" s="196" t="s">
        <v>151</v>
      </c>
      <c r="AV345" s="13" t="s">
        <v>92</v>
      </c>
      <c r="AW345" s="13" t="s">
        <v>42</v>
      </c>
      <c r="AX345" s="13" t="s">
        <v>82</v>
      </c>
      <c r="AY345" s="196" t="s">
        <v>139</v>
      </c>
    </row>
    <row r="346" spans="1:65" s="2" customFormat="1" ht="24.2" customHeight="1">
      <c r="A346" s="33"/>
      <c r="B346" s="34"/>
      <c r="C346" s="172" t="s">
        <v>991</v>
      </c>
      <c r="D346" s="172" t="s">
        <v>142</v>
      </c>
      <c r="E346" s="173" t="s">
        <v>992</v>
      </c>
      <c r="F346" s="174" t="s">
        <v>993</v>
      </c>
      <c r="G346" s="175" t="s">
        <v>316</v>
      </c>
      <c r="H346" s="176">
        <v>12</v>
      </c>
      <c r="I346" s="177"/>
      <c r="J346" s="178">
        <f>ROUND(I346*H346,2)</f>
        <v>0</v>
      </c>
      <c r="K346" s="174" t="s">
        <v>216</v>
      </c>
      <c r="L346" s="38"/>
      <c r="M346" s="179" t="s">
        <v>44</v>
      </c>
      <c r="N346" s="180" t="s">
        <v>53</v>
      </c>
      <c r="O346" s="63"/>
      <c r="P346" s="181">
        <f>O346*H346</f>
        <v>0</v>
      </c>
      <c r="Q346" s="181">
        <v>2.1219999999999999E-2</v>
      </c>
      <c r="R346" s="181">
        <f>Q346*H346</f>
        <v>0.25463999999999998</v>
      </c>
      <c r="S346" s="181">
        <v>0</v>
      </c>
      <c r="T346" s="18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83" t="s">
        <v>157</v>
      </c>
      <c r="AT346" s="183" t="s">
        <v>142</v>
      </c>
      <c r="AU346" s="183" t="s">
        <v>151</v>
      </c>
      <c r="AY346" s="15" t="s">
        <v>139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5" t="s">
        <v>90</v>
      </c>
      <c r="BK346" s="184">
        <f>ROUND(I346*H346,2)</f>
        <v>0</v>
      </c>
      <c r="BL346" s="15" t="s">
        <v>157</v>
      </c>
      <c r="BM346" s="183" t="s">
        <v>994</v>
      </c>
    </row>
    <row r="347" spans="1:65" s="2" customFormat="1" ht="11.25">
      <c r="A347" s="33"/>
      <c r="B347" s="34"/>
      <c r="C347" s="35"/>
      <c r="D347" s="201" t="s">
        <v>218</v>
      </c>
      <c r="E347" s="35"/>
      <c r="F347" s="202" t="s">
        <v>995</v>
      </c>
      <c r="G347" s="35"/>
      <c r="H347" s="35"/>
      <c r="I347" s="198"/>
      <c r="J347" s="35"/>
      <c r="K347" s="35"/>
      <c r="L347" s="38"/>
      <c r="M347" s="199"/>
      <c r="N347" s="200"/>
      <c r="O347" s="63"/>
      <c r="P347" s="63"/>
      <c r="Q347" s="63"/>
      <c r="R347" s="63"/>
      <c r="S347" s="63"/>
      <c r="T347" s="64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5" t="s">
        <v>218</v>
      </c>
      <c r="AU347" s="15" t="s">
        <v>151</v>
      </c>
    </row>
    <row r="348" spans="1:65" s="13" customFormat="1" ht="11.25">
      <c r="B348" s="185"/>
      <c r="C348" s="186"/>
      <c r="D348" s="187" t="s">
        <v>155</v>
      </c>
      <c r="E348" s="188" t="s">
        <v>44</v>
      </c>
      <c r="F348" s="189" t="s">
        <v>996</v>
      </c>
      <c r="G348" s="186"/>
      <c r="H348" s="190">
        <v>12</v>
      </c>
      <c r="I348" s="191"/>
      <c r="J348" s="186"/>
      <c r="K348" s="186"/>
      <c r="L348" s="192"/>
      <c r="M348" s="193"/>
      <c r="N348" s="194"/>
      <c r="O348" s="194"/>
      <c r="P348" s="194"/>
      <c r="Q348" s="194"/>
      <c r="R348" s="194"/>
      <c r="S348" s="194"/>
      <c r="T348" s="195"/>
      <c r="AT348" s="196" t="s">
        <v>155</v>
      </c>
      <c r="AU348" s="196" t="s">
        <v>151</v>
      </c>
      <c r="AV348" s="13" t="s">
        <v>92</v>
      </c>
      <c r="AW348" s="13" t="s">
        <v>42</v>
      </c>
      <c r="AX348" s="13" t="s">
        <v>82</v>
      </c>
      <c r="AY348" s="196" t="s">
        <v>139</v>
      </c>
    </row>
    <row r="349" spans="1:65" s="2" customFormat="1" ht="16.5" customHeight="1">
      <c r="A349" s="33"/>
      <c r="B349" s="34"/>
      <c r="C349" s="210" t="s">
        <v>997</v>
      </c>
      <c r="D349" s="210" t="s">
        <v>282</v>
      </c>
      <c r="E349" s="211" t="s">
        <v>998</v>
      </c>
      <c r="F349" s="212" t="s">
        <v>999</v>
      </c>
      <c r="G349" s="213" t="s">
        <v>457</v>
      </c>
      <c r="H349" s="214">
        <v>20</v>
      </c>
      <c r="I349" s="215"/>
      <c r="J349" s="216">
        <f>ROUND(I349*H349,2)</f>
        <v>0</v>
      </c>
      <c r="K349" s="212" t="s">
        <v>44</v>
      </c>
      <c r="L349" s="217"/>
      <c r="M349" s="218" t="s">
        <v>44</v>
      </c>
      <c r="N349" s="219" t="s">
        <v>53</v>
      </c>
      <c r="O349" s="63"/>
      <c r="P349" s="181">
        <f>O349*H349</f>
        <v>0</v>
      </c>
      <c r="Q349" s="181">
        <v>7.0000000000000007E-2</v>
      </c>
      <c r="R349" s="181">
        <f>Q349*H349</f>
        <v>1.4000000000000001</v>
      </c>
      <c r="S349" s="181">
        <v>0</v>
      </c>
      <c r="T349" s="18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83" t="s">
        <v>178</v>
      </c>
      <c r="AT349" s="183" t="s">
        <v>282</v>
      </c>
      <c r="AU349" s="183" t="s">
        <v>151</v>
      </c>
      <c r="AY349" s="15" t="s">
        <v>139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5" t="s">
        <v>90</v>
      </c>
      <c r="BK349" s="184">
        <f>ROUND(I349*H349,2)</f>
        <v>0</v>
      </c>
      <c r="BL349" s="15" t="s">
        <v>157</v>
      </c>
      <c r="BM349" s="183" t="s">
        <v>1000</v>
      </c>
    </row>
    <row r="350" spans="1:65" s="13" customFormat="1" ht="11.25">
      <c r="B350" s="185"/>
      <c r="C350" s="186"/>
      <c r="D350" s="187" t="s">
        <v>155</v>
      </c>
      <c r="E350" s="188" t="s">
        <v>44</v>
      </c>
      <c r="F350" s="189" t="s">
        <v>1001</v>
      </c>
      <c r="G350" s="186"/>
      <c r="H350" s="190">
        <v>20</v>
      </c>
      <c r="I350" s="191"/>
      <c r="J350" s="186"/>
      <c r="K350" s="186"/>
      <c r="L350" s="192"/>
      <c r="M350" s="193"/>
      <c r="N350" s="194"/>
      <c r="O350" s="194"/>
      <c r="P350" s="194"/>
      <c r="Q350" s="194"/>
      <c r="R350" s="194"/>
      <c r="S350" s="194"/>
      <c r="T350" s="195"/>
      <c r="AT350" s="196" t="s">
        <v>155</v>
      </c>
      <c r="AU350" s="196" t="s">
        <v>151</v>
      </c>
      <c r="AV350" s="13" t="s">
        <v>92</v>
      </c>
      <c r="AW350" s="13" t="s">
        <v>42</v>
      </c>
      <c r="AX350" s="13" t="s">
        <v>82</v>
      </c>
      <c r="AY350" s="196" t="s">
        <v>139</v>
      </c>
    </row>
    <row r="351" spans="1:65" s="2" customFormat="1" ht="24.2" customHeight="1">
      <c r="A351" s="33"/>
      <c r="B351" s="34"/>
      <c r="C351" s="172" t="s">
        <v>1002</v>
      </c>
      <c r="D351" s="172" t="s">
        <v>142</v>
      </c>
      <c r="E351" s="173" t="s">
        <v>1003</v>
      </c>
      <c r="F351" s="174" t="s">
        <v>1004</v>
      </c>
      <c r="G351" s="175" t="s">
        <v>457</v>
      </c>
      <c r="H351" s="176">
        <v>10</v>
      </c>
      <c r="I351" s="177"/>
      <c r="J351" s="178">
        <f>ROUND(I351*H351,2)</f>
        <v>0</v>
      </c>
      <c r="K351" s="174" t="s">
        <v>216</v>
      </c>
      <c r="L351" s="38"/>
      <c r="M351" s="179" t="s">
        <v>44</v>
      </c>
      <c r="N351" s="180" t="s">
        <v>53</v>
      </c>
      <c r="O351" s="63"/>
      <c r="P351" s="181">
        <f>O351*H351</f>
        <v>0</v>
      </c>
      <c r="Q351" s="181">
        <v>2.3000000000000001E-4</v>
      </c>
      <c r="R351" s="181">
        <f>Q351*H351</f>
        <v>2.3E-3</v>
      </c>
      <c r="S351" s="181">
        <v>0</v>
      </c>
      <c r="T351" s="18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3" t="s">
        <v>157</v>
      </c>
      <c r="AT351" s="183" t="s">
        <v>142</v>
      </c>
      <c r="AU351" s="183" t="s">
        <v>151</v>
      </c>
      <c r="AY351" s="15" t="s">
        <v>139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5" t="s">
        <v>90</v>
      </c>
      <c r="BK351" s="184">
        <f>ROUND(I351*H351,2)</f>
        <v>0</v>
      </c>
      <c r="BL351" s="15" t="s">
        <v>157</v>
      </c>
      <c r="BM351" s="183" t="s">
        <v>1005</v>
      </c>
    </row>
    <row r="352" spans="1:65" s="2" customFormat="1" ht="11.25">
      <c r="A352" s="33"/>
      <c r="B352" s="34"/>
      <c r="C352" s="35"/>
      <c r="D352" s="201" t="s">
        <v>218</v>
      </c>
      <c r="E352" s="35"/>
      <c r="F352" s="202" t="s">
        <v>1006</v>
      </c>
      <c r="G352" s="35"/>
      <c r="H352" s="35"/>
      <c r="I352" s="198"/>
      <c r="J352" s="35"/>
      <c r="K352" s="35"/>
      <c r="L352" s="38"/>
      <c r="M352" s="199"/>
      <c r="N352" s="200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5" t="s">
        <v>218</v>
      </c>
      <c r="AU352" s="15" t="s">
        <v>151</v>
      </c>
    </row>
    <row r="353" spans="1:65" s="13" customFormat="1" ht="11.25">
      <c r="B353" s="185"/>
      <c r="C353" s="186"/>
      <c r="D353" s="187" t="s">
        <v>155</v>
      </c>
      <c r="E353" s="188" t="s">
        <v>44</v>
      </c>
      <c r="F353" s="189" t="s">
        <v>1007</v>
      </c>
      <c r="G353" s="186"/>
      <c r="H353" s="190">
        <v>10</v>
      </c>
      <c r="I353" s="191"/>
      <c r="J353" s="186"/>
      <c r="K353" s="186"/>
      <c r="L353" s="192"/>
      <c r="M353" s="193"/>
      <c r="N353" s="194"/>
      <c r="O353" s="194"/>
      <c r="P353" s="194"/>
      <c r="Q353" s="194"/>
      <c r="R353" s="194"/>
      <c r="S353" s="194"/>
      <c r="T353" s="195"/>
      <c r="AT353" s="196" t="s">
        <v>155</v>
      </c>
      <c r="AU353" s="196" t="s">
        <v>151</v>
      </c>
      <c r="AV353" s="13" t="s">
        <v>92</v>
      </c>
      <c r="AW353" s="13" t="s">
        <v>42</v>
      </c>
      <c r="AX353" s="13" t="s">
        <v>82</v>
      </c>
      <c r="AY353" s="196" t="s">
        <v>139</v>
      </c>
    </row>
    <row r="354" spans="1:65" s="2" customFormat="1" ht="16.5" customHeight="1">
      <c r="A354" s="33"/>
      <c r="B354" s="34"/>
      <c r="C354" s="210" t="s">
        <v>1008</v>
      </c>
      <c r="D354" s="210" t="s">
        <v>282</v>
      </c>
      <c r="E354" s="211" t="s">
        <v>1009</v>
      </c>
      <c r="F354" s="212" t="s">
        <v>1010</v>
      </c>
      <c r="G354" s="213" t="s">
        <v>457</v>
      </c>
      <c r="H354" s="214">
        <v>10</v>
      </c>
      <c r="I354" s="215"/>
      <c r="J354" s="216">
        <f>ROUND(I354*H354,2)</f>
        <v>0</v>
      </c>
      <c r="K354" s="212" t="s">
        <v>216</v>
      </c>
      <c r="L354" s="217"/>
      <c r="M354" s="218" t="s">
        <v>44</v>
      </c>
      <c r="N354" s="219" t="s">
        <v>53</v>
      </c>
      <c r="O354" s="63"/>
      <c r="P354" s="181">
        <f>O354*H354</f>
        <v>0</v>
      </c>
      <c r="Q354" s="181">
        <v>0.41599999999999998</v>
      </c>
      <c r="R354" s="181">
        <f>Q354*H354</f>
        <v>4.16</v>
      </c>
      <c r="S354" s="181">
        <v>0</v>
      </c>
      <c r="T354" s="18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83" t="s">
        <v>178</v>
      </c>
      <c r="AT354" s="183" t="s">
        <v>282</v>
      </c>
      <c r="AU354" s="183" t="s">
        <v>151</v>
      </c>
      <c r="AY354" s="15" t="s">
        <v>139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5" t="s">
        <v>90</v>
      </c>
      <c r="BK354" s="184">
        <f>ROUND(I354*H354,2)</f>
        <v>0</v>
      </c>
      <c r="BL354" s="15" t="s">
        <v>157</v>
      </c>
      <c r="BM354" s="183" t="s">
        <v>1011</v>
      </c>
    </row>
    <row r="355" spans="1:65" s="2" customFormat="1" ht="11.25">
      <c r="A355" s="33"/>
      <c r="B355" s="34"/>
      <c r="C355" s="35"/>
      <c r="D355" s="201" t="s">
        <v>218</v>
      </c>
      <c r="E355" s="35"/>
      <c r="F355" s="202" t="s">
        <v>1012</v>
      </c>
      <c r="G355" s="35"/>
      <c r="H355" s="35"/>
      <c r="I355" s="198"/>
      <c r="J355" s="35"/>
      <c r="K355" s="35"/>
      <c r="L355" s="38"/>
      <c r="M355" s="199"/>
      <c r="N355" s="200"/>
      <c r="O355" s="63"/>
      <c r="P355" s="63"/>
      <c r="Q355" s="63"/>
      <c r="R355" s="63"/>
      <c r="S355" s="63"/>
      <c r="T355" s="64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5" t="s">
        <v>218</v>
      </c>
      <c r="AU355" s="15" t="s">
        <v>151</v>
      </c>
    </row>
    <row r="356" spans="1:65" s="13" customFormat="1" ht="11.25">
      <c r="B356" s="185"/>
      <c r="C356" s="186"/>
      <c r="D356" s="187" t="s">
        <v>155</v>
      </c>
      <c r="E356" s="188" t="s">
        <v>44</v>
      </c>
      <c r="F356" s="189" t="s">
        <v>1013</v>
      </c>
      <c r="G356" s="186"/>
      <c r="H356" s="190">
        <v>10</v>
      </c>
      <c r="I356" s="191"/>
      <c r="J356" s="186"/>
      <c r="K356" s="186"/>
      <c r="L356" s="192"/>
      <c r="M356" s="193"/>
      <c r="N356" s="194"/>
      <c r="O356" s="194"/>
      <c r="P356" s="194"/>
      <c r="Q356" s="194"/>
      <c r="R356" s="194"/>
      <c r="S356" s="194"/>
      <c r="T356" s="195"/>
      <c r="AT356" s="196" t="s">
        <v>155</v>
      </c>
      <c r="AU356" s="196" t="s">
        <v>151</v>
      </c>
      <c r="AV356" s="13" t="s">
        <v>92</v>
      </c>
      <c r="AW356" s="13" t="s">
        <v>42</v>
      </c>
      <c r="AX356" s="13" t="s">
        <v>82</v>
      </c>
      <c r="AY356" s="196" t="s">
        <v>139</v>
      </c>
    </row>
    <row r="357" spans="1:65" s="2" customFormat="1" ht="21.75" customHeight="1">
      <c r="A357" s="33"/>
      <c r="B357" s="34"/>
      <c r="C357" s="172" t="s">
        <v>1014</v>
      </c>
      <c r="D357" s="172" t="s">
        <v>142</v>
      </c>
      <c r="E357" s="173" t="s">
        <v>1015</v>
      </c>
      <c r="F357" s="174" t="s">
        <v>1016</v>
      </c>
      <c r="G357" s="175" t="s">
        <v>457</v>
      </c>
      <c r="H357" s="176">
        <v>4.8</v>
      </c>
      <c r="I357" s="177"/>
      <c r="J357" s="178">
        <f>ROUND(I357*H357,2)</f>
        <v>0</v>
      </c>
      <c r="K357" s="174" t="s">
        <v>216</v>
      </c>
      <c r="L357" s="38"/>
      <c r="M357" s="179" t="s">
        <v>44</v>
      </c>
      <c r="N357" s="180" t="s">
        <v>53</v>
      </c>
      <c r="O357" s="63"/>
      <c r="P357" s="181">
        <f>O357*H357</f>
        <v>0</v>
      </c>
      <c r="Q357" s="181">
        <v>1.0000000000000001E-5</v>
      </c>
      <c r="R357" s="181">
        <f>Q357*H357</f>
        <v>4.8000000000000001E-5</v>
      </c>
      <c r="S357" s="181">
        <v>0</v>
      </c>
      <c r="T357" s="18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83" t="s">
        <v>157</v>
      </c>
      <c r="AT357" s="183" t="s">
        <v>142</v>
      </c>
      <c r="AU357" s="183" t="s">
        <v>151</v>
      </c>
      <c r="AY357" s="15" t="s">
        <v>139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5" t="s">
        <v>90</v>
      </c>
      <c r="BK357" s="184">
        <f>ROUND(I357*H357,2)</f>
        <v>0</v>
      </c>
      <c r="BL357" s="15" t="s">
        <v>157</v>
      </c>
      <c r="BM357" s="183" t="s">
        <v>1017</v>
      </c>
    </row>
    <row r="358" spans="1:65" s="2" customFormat="1" ht="11.25">
      <c r="A358" s="33"/>
      <c r="B358" s="34"/>
      <c r="C358" s="35"/>
      <c r="D358" s="201" t="s">
        <v>218</v>
      </c>
      <c r="E358" s="35"/>
      <c r="F358" s="202" t="s">
        <v>1018</v>
      </c>
      <c r="G358" s="35"/>
      <c r="H358" s="35"/>
      <c r="I358" s="198"/>
      <c r="J358" s="35"/>
      <c r="K358" s="35"/>
      <c r="L358" s="38"/>
      <c r="M358" s="199"/>
      <c r="N358" s="200"/>
      <c r="O358" s="63"/>
      <c r="P358" s="63"/>
      <c r="Q358" s="63"/>
      <c r="R358" s="63"/>
      <c r="S358" s="63"/>
      <c r="T358" s="64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5" t="s">
        <v>218</v>
      </c>
      <c r="AU358" s="15" t="s">
        <v>151</v>
      </c>
    </row>
    <row r="359" spans="1:65" s="13" customFormat="1" ht="11.25">
      <c r="B359" s="185"/>
      <c r="C359" s="186"/>
      <c r="D359" s="187" t="s">
        <v>155</v>
      </c>
      <c r="E359" s="188" t="s">
        <v>44</v>
      </c>
      <c r="F359" s="189" t="s">
        <v>1019</v>
      </c>
      <c r="G359" s="186"/>
      <c r="H359" s="190">
        <v>4.8</v>
      </c>
      <c r="I359" s="191"/>
      <c r="J359" s="186"/>
      <c r="K359" s="186"/>
      <c r="L359" s="192"/>
      <c r="M359" s="193"/>
      <c r="N359" s="194"/>
      <c r="O359" s="194"/>
      <c r="P359" s="194"/>
      <c r="Q359" s="194"/>
      <c r="R359" s="194"/>
      <c r="S359" s="194"/>
      <c r="T359" s="195"/>
      <c r="AT359" s="196" t="s">
        <v>155</v>
      </c>
      <c r="AU359" s="196" t="s">
        <v>151</v>
      </c>
      <c r="AV359" s="13" t="s">
        <v>92</v>
      </c>
      <c r="AW359" s="13" t="s">
        <v>42</v>
      </c>
      <c r="AX359" s="13" t="s">
        <v>82</v>
      </c>
      <c r="AY359" s="196" t="s">
        <v>139</v>
      </c>
    </row>
    <row r="360" spans="1:65" s="2" customFormat="1" ht="16.5" customHeight="1">
      <c r="A360" s="33"/>
      <c r="B360" s="34"/>
      <c r="C360" s="210" t="s">
        <v>1020</v>
      </c>
      <c r="D360" s="210" t="s">
        <v>282</v>
      </c>
      <c r="E360" s="211" t="s">
        <v>1021</v>
      </c>
      <c r="F360" s="212" t="s">
        <v>1022</v>
      </c>
      <c r="G360" s="213" t="s">
        <v>457</v>
      </c>
      <c r="H360" s="214">
        <v>6</v>
      </c>
      <c r="I360" s="215"/>
      <c r="J360" s="216">
        <f>ROUND(I360*H360,2)</f>
        <v>0</v>
      </c>
      <c r="K360" s="212" t="s">
        <v>216</v>
      </c>
      <c r="L360" s="217"/>
      <c r="M360" s="218" t="s">
        <v>44</v>
      </c>
      <c r="N360" s="219" t="s">
        <v>53</v>
      </c>
      <c r="O360" s="63"/>
      <c r="P360" s="181">
        <f>O360*H360</f>
        <v>0</v>
      </c>
      <c r="Q360" s="181">
        <v>3.5000000000000001E-3</v>
      </c>
      <c r="R360" s="181">
        <f>Q360*H360</f>
        <v>2.1000000000000001E-2</v>
      </c>
      <c r="S360" s="181">
        <v>0</v>
      </c>
      <c r="T360" s="18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83" t="s">
        <v>178</v>
      </c>
      <c r="AT360" s="183" t="s">
        <v>282</v>
      </c>
      <c r="AU360" s="183" t="s">
        <v>151</v>
      </c>
      <c r="AY360" s="15" t="s">
        <v>139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5" t="s">
        <v>90</v>
      </c>
      <c r="BK360" s="184">
        <f>ROUND(I360*H360,2)</f>
        <v>0</v>
      </c>
      <c r="BL360" s="15" t="s">
        <v>157</v>
      </c>
      <c r="BM360" s="183" t="s">
        <v>1023</v>
      </c>
    </row>
    <row r="361" spans="1:65" s="2" customFormat="1" ht="11.25">
      <c r="A361" s="33"/>
      <c r="B361" s="34"/>
      <c r="C361" s="35"/>
      <c r="D361" s="201" t="s">
        <v>218</v>
      </c>
      <c r="E361" s="35"/>
      <c r="F361" s="202" t="s">
        <v>1024</v>
      </c>
      <c r="G361" s="35"/>
      <c r="H361" s="35"/>
      <c r="I361" s="198"/>
      <c r="J361" s="35"/>
      <c r="K361" s="35"/>
      <c r="L361" s="38"/>
      <c r="M361" s="199"/>
      <c r="N361" s="200"/>
      <c r="O361" s="63"/>
      <c r="P361" s="63"/>
      <c r="Q361" s="63"/>
      <c r="R361" s="63"/>
      <c r="S361" s="63"/>
      <c r="T361" s="64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5" t="s">
        <v>218</v>
      </c>
      <c r="AU361" s="15" t="s">
        <v>151</v>
      </c>
    </row>
    <row r="362" spans="1:65" s="13" customFormat="1" ht="11.25">
      <c r="B362" s="185"/>
      <c r="C362" s="186"/>
      <c r="D362" s="187" t="s">
        <v>155</v>
      </c>
      <c r="E362" s="188" t="s">
        <v>44</v>
      </c>
      <c r="F362" s="189" t="s">
        <v>1025</v>
      </c>
      <c r="G362" s="186"/>
      <c r="H362" s="190">
        <v>6</v>
      </c>
      <c r="I362" s="191"/>
      <c r="J362" s="186"/>
      <c r="K362" s="186"/>
      <c r="L362" s="192"/>
      <c r="M362" s="193"/>
      <c r="N362" s="194"/>
      <c r="O362" s="194"/>
      <c r="P362" s="194"/>
      <c r="Q362" s="194"/>
      <c r="R362" s="194"/>
      <c r="S362" s="194"/>
      <c r="T362" s="195"/>
      <c r="AT362" s="196" t="s">
        <v>155</v>
      </c>
      <c r="AU362" s="196" t="s">
        <v>151</v>
      </c>
      <c r="AV362" s="13" t="s">
        <v>92</v>
      </c>
      <c r="AW362" s="13" t="s">
        <v>42</v>
      </c>
      <c r="AX362" s="13" t="s">
        <v>82</v>
      </c>
      <c r="AY362" s="196" t="s">
        <v>139</v>
      </c>
    </row>
    <row r="363" spans="1:65" s="2" customFormat="1" ht="16.5" customHeight="1">
      <c r="A363" s="33"/>
      <c r="B363" s="34"/>
      <c r="C363" s="172" t="s">
        <v>1026</v>
      </c>
      <c r="D363" s="172" t="s">
        <v>142</v>
      </c>
      <c r="E363" s="173" t="s">
        <v>692</v>
      </c>
      <c r="F363" s="174" t="s">
        <v>693</v>
      </c>
      <c r="G363" s="175" t="s">
        <v>268</v>
      </c>
      <c r="H363" s="176">
        <v>11.856</v>
      </c>
      <c r="I363" s="177"/>
      <c r="J363" s="178">
        <f>ROUND(I363*H363,2)</f>
        <v>0</v>
      </c>
      <c r="K363" s="174" t="s">
        <v>216</v>
      </c>
      <c r="L363" s="38"/>
      <c r="M363" s="179" t="s">
        <v>44</v>
      </c>
      <c r="N363" s="180" t="s">
        <v>53</v>
      </c>
      <c r="O363" s="63"/>
      <c r="P363" s="181">
        <f>O363*H363</f>
        <v>0</v>
      </c>
      <c r="Q363" s="181">
        <v>2.45329</v>
      </c>
      <c r="R363" s="181">
        <f>Q363*H363</f>
        <v>29.086206239999999</v>
      </c>
      <c r="S363" s="181">
        <v>0</v>
      </c>
      <c r="T363" s="18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83" t="s">
        <v>157</v>
      </c>
      <c r="AT363" s="183" t="s">
        <v>142</v>
      </c>
      <c r="AU363" s="183" t="s">
        <v>151</v>
      </c>
      <c r="AY363" s="15" t="s">
        <v>139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5" t="s">
        <v>90</v>
      </c>
      <c r="BK363" s="184">
        <f>ROUND(I363*H363,2)</f>
        <v>0</v>
      </c>
      <c r="BL363" s="15" t="s">
        <v>157</v>
      </c>
      <c r="BM363" s="183" t="s">
        <v>1027</v>
      </c>
    </row>
    <row r="364" spans="1:65" s="2" customFormat="1" ht="11.25">
      <c r="A364" s="33"/>
      <c r="B364" s="34"/>
      <c r="C364" s="35"/>
      <c r="D364" s="201" t="s">
        <v>218</v>
      </c>
      <c r="E364" s="35"/>
      <c r="F364" s="202" t="s">
        <v>695</v>
      </c>
      <c r="G364" s="35"/>
      <c r="H364" s="35"/>
      <c r="I364" s="198"/>
      <c r="J364" s="35"/>
      <c r="K364" s="35"/>
      <c r="L364" s="38"/>
      <c r="M364" s="199"/>
      <c r="N364" s="200"/>
      <c r="O364" s="63"/>
      <c r="P364" s="63"/>
      <c r="Q364" s="63"/>
      <c r="R364" s="63"/>
      <c r="S364" s="63"/>
      <c r="T364" s="64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5" t="s">
        <v>218</v>
      </c>
      <c r="AU364" s="15" t="s">
        <v>151</v>
      </c>
    </row>
    <row r="365" spans="1:65" s="13" customFormat="1" ht="11.25">
      <c r="B365" s="185"/>
      <c r="C365" s="186"/>
      <c r="D365" s="187" t="s">
        <v>155</v>
      </c>
      <c r="E365" s="188" t="s">
        <v>44</v>
      </c>
      <c r="F365" s="189" t="s">
        <v>1028</v>
      </c>
      <c r="G365" s="186"/>
      <c r="H365" s="190">
        <v>5.3559999999999999</v>
      </c>
      <c r="I365" s="191"/>
      <c r="J365" s="186"/>
      <c r="K365" s="186"/>
      <c r="L365" s="192"/>
      <c r="M365" s="193"/>
      <c r="N365" s="194"/>
      <c r="O365" s="194"/>
      <c r="P365" s="194"/>
      <c r="Q365" s="194"/>
      <c r="R365" s="194"/>
      <c r="S365" s="194"/>
      <c r="T365" s="195"/>
      <c r="AT365" s="196" t="s">
        <v>155</v>
      </c>
      <c r="AU365" s="196" t="s">
        <v>151</v>
      </c>
      <c r="AV365" s="13" t="s">
        <v>92</v>
      </c>
      <c r="AW365" s="13" t="s">
        <v>42</v>
      </c>
      <c r="AX365" s="13" t="s">
        <v>82</v>
      </c>
      <c r="AY365" s="196" t="s">
        <v>139</v>
      </c>
    </row>
    <row r="366" spans="1:65" s="13" customFormat="1" ht="11.25">
      <c r="B366" s="185"/>
      <c r="C366" s="186"/>
      <c r="D366" s="187" t="s">
        <v>155</v>
      </c>
      <c r="E366" s="188" t="s">
        <v>44</v>
      </c>
      <c r="F366" s="189" t="s">
        <v>1029</v>
      </c>
      <c r="G366" s="186"/>
      <c r="H366" s="190">
        <v>6.5</v>
      </c>
      <c r="I366" s="191"/>
      <c r="J366" s="186"/>
      <c r="K366" s="186"/>
      <c r="L366" s="192"/>
      <c r="M366" s="193"/>
      <c r="N366" s="194"/>
      <c r="O366" s="194"/>
      <c r="P366" s="194"/>
      <c r="Q366" s="194"/>
      <c r="R366" s="194"/>
      <c r="S366" s="194"/>
      <c r="T366" s="195"/>
      <c r="AT366" s="196" t="s">
        <v>155</v>
      </c>
      <c r="AU366" s="196" t="s">
        <v>151</v>
      </c>
      <c r="AV366" s="13" t="s">
        <v>92</v>
      </c>
      <c r="AW366" s="13" t="s">
        <v>42</v>
      </c>
      <c r="AX366" s="13" t="s">
        <v>82</v>
      </c>
      <c r="AY366" s="196" t="s">
        <v>139</v>
      </c>
    </row>
    <row r="367" spans="1:65" s="2" customFormat="1" ht="24.2" customHeight="1">
      <c r="A367" s="33"/>
      <c r="B367" s="34"/>
      <c r="C367" s="172" t="s">
        <v>1030</v>
      </c>
      <c r="D367" s="172" t="s">
        <v>142</v>
      </c>
      <c r="E367" s="173" t="s">
        <v>698</v>
      </c>
      <c r="F367" s="174" t="s">
        <v>699</v>
      </c>
      <c r="G367" s="175" t="s">
        <v>268</v>
      </c>
      <c r="H367" s="176">
        <v>38.283000000000001</v>
      </c>
      <c r="I367" s="177"/>
      <c r="J367" s="178">
        <f>ROUND(I367*H367,2)</f>
        <v>0</v>
      </c>
      <c r="K367" s="174" t="s">
        <v>44</v>
      </c>
      <c r="L367" s="38"/>
      <c r="M367" s="179" t="s">
        <v>44</v>
      </c>
      <c r="N367" s="180" t="s">
        <v>53</v>
      </c>
      <c r="O367" s="63"/>
      <c r="P367" s="181">
        <f>O367*H367</f>
        <v>0</v>
      </c>
      <c r="Q367" s="181">
        <v>2.6033200000000001</v>
      </c>
      <c r="R367" s="181">
        <f>Q367*H367</f>
        <v>99.66289956</v>
      </c>
      <c r="S367" s="181">
        <v>0</v>
      </c>
      <c r="T367" s="18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83" t="s">
        <v>157</v>
      </c>
      <c r="AT367" s="183" t="s">
        <v>142</v>
      </c>
      <c r="AU367" s="183" t="s">
        <v>151</v>
      </c>
      <c r="AY367" s="15" t="s">
        <v>139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5" t="s">
        <v>90</v>
      </c>
      <c r="BK367" s="184">
        <f>ROUND(I367*H367,2)</f>
        <v>0</v>
      </c>
      <c r="BL367" s="15" t="s">
        <v>157</v>
      </c>
      <c r="BM367" s="183" t="s">
        <v>1031</v>
      </c>
    </row>
    <row r="368" spans="1:65" s="13" customFormat="1" ht="11.25">
      <c r="B368" s="185"/>
      <c r="C368" s="186"/>
      <c r="D368" s="187" t="s">
        <v>155</v>
      </c>
      <c r="E368" s="188" t="s">
        <v>44</v>
      </c>
      <c r="F368" s="189" t="s">
        <v>1032</v>
      </c>
      <c r="G368" s="186"/>
      <c r="H368" s="190">
        <v>38.283000000000001</v>
      </c>
      <c r="I368" s="191"/>
      <c r="J368" s="186"/>
      <c r="K368" s="186"/>
      <c r="L368" s="192"/>
      <c r="M368" s="193"/>
      <c r="N368" s="194"/>
      <c r="O368" s="194"/>
      <c r="P368" s="194"/>
      <c r="Q368" s="194"/>
      <c r="R368" s="194"/>
      <c r="S368" s="194"/>
      <c r="T368" s="195"/>
      <c r="AT368" s="196" t="s">
        <v>155</v>
      </c>
      <c r="AU368" s="196" t="s">
        <v>151</v>
      </c>
      <c r="AV368" s="13" t="s">
        <v>92</v>
      </c>
      <c r="AW368" s="13" t="s">
        <v>42</v>
      </c>
      <c r="AX368" s="13" t="s">
        <v>82</v>
      </c>
      <c r="AY368" s="196" t="s">
        <v>139</v>
      </c>
    </row>
    <row r="369" spans="1:65" s="2" customFormat="1" ht="24.2" customHeight="1">
      <c r="A369" s="33"/>
      <c r="B369" s="34"/>
      <c r="C369" s="172" t="s">
        <v>1033</v>
      </c>
      <c r="D369" s="172" t="s">
        <v>142</v>
      </c>
      <c r="E369" s="173" t="s">
        <v>1034</v>
      </c>
      <c r="F369" s="174" t="s">
        <v>1035</v>
      </c>
      <c r="G369" s="175" t="s">
        <v>268</v>
      </c>
      <c r="H369" s="176">
        <v>37.594999999999999</v>
      </c>
      <c r="I369" s="177"/>
      <c r="J369" s="178">
        <f>ROUND(I369*H369,2)</f>
        <v>0</v>
      </c>
      <c r="K369" s="174" t="s">
        <v>216</v>
      </c>
      <c r="L369" s="38"/>
      <c r="M369" s="179" t="s">
        <v>44</v>
      </c>
      <c r="N369" s="180" t="s">
        <v>53</v>
      </c>
      <c r="O369" s="63"/>
      <c r="P369" s="181">
        <f>O369*H369</f>
        <v>0</v>
      </c>
      <c r="Q369" s="181">
        <v>0</v>
      </c>
      <c r="R369" s="181">
        <f>Q369*H369</f>
        <v>0</v>
      </c>
      <c r="S369" s="181">
        <v>0</v>
      </c>
      <c r="T369" s="182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83" t="s">
        <v>157</v>
      </c>
      <c r="AT369" s="183" t="s">
        <v>142</v>
      </c>
      <c r="AU369" s="183" t="s">
        <v>151</v>
      </c>
      <c r="AY369" s="15" t="s">
        <v>139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5" t="s">
        <v>90</v>
      </c>
      <c r="BK369" s="184">
        <f>ROUND(I369*H369,2)</f>
        <v>0</v>
      </c>
      <c r="BL369" s="15" t="s">
        <v>157</v>
      </c>
      <c r="BM369" s="183" t="s">
        <v>1036</v>
      </c>
    </row>
    <row r="370" spans="1:65" s="2" customFormat="1" ht="11.25">
      <c r="A370" s="33"/>
      <c r="B370" s="34"/>
      <c r="C370" s="35"/>
      <c r="D370" s="201" t="s">
        <v>218</v>
      </c>
      <c r="E370" s="35"/>
      <c r="F370" s="202" t="s">
        <v>1037</v>
      </c>
      <c r="G370" s="35"/>
      <c r="H370" s="35"/>
      <c r="I370" s="198"/>
      <c r="J370" s="35"/>
      <c r="K370" s="35"/>
      <c r="L370" s="38"/>
      <c r="M370" s="199"/>
      <c r="N370" s="200"/>
      <c r="O370" s="63"/>
      <c r="P370" s="63"/>
      <c r="Q370" s="63"/>
      <c r="R370" s="63"/>
      <c r="S370" s="63"/>
      <c r="T370" s="64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5" t="s">
        <v>218</v>
      </c>
      <c r="AU370" s="15" t="s">
        <v>151</v>
      </c>
    </row>
    <row r="371" spans="1:65" s="13" customFormat="1" ht="11.25">
      <c r="B371" s="185"/>
      <c r="C371" s="186"/>
      <c r="D371" s="187" t="s">
        <v>155</v>
      </c>
      <c r="E371" s="188" t="s">
        <v>44</v>
      </c>
      <c r="F371" s="189" t="s">
        <v>1038</v>
      </c>
      <c r="G371" s="186"/>
      <c r="H371" s="190">
        <v>17.594999999999999</v>
      </c>
      <c r="I371" s="191"/>
      <c r="J371" s="186"/>
      <c r="K371" s="186"/>
      <c r="L371" s="192"/>
      <c r="M371" s="193"/>
      <c r="N371" s="194"/>
      <c r="O371" s="194"/>
      <c r="P371" s="194"/>
      <c r="Q371" s="194"/>
      <c r="R371" s="194"/>
      <c r="S371" s="194"/>
      <c r="T371" s="195"/>
      <c r="AT371" s="196" t="s">
        <v>155</v>
      </c>
      <c r="AU371" s="196" t="s">
        <v>151</v>
      </c>
      <c r="AV371" s="13" t="s">
        <v>92</v>
      </c>
      <c r="AW371" s="13" t="s">
        <v>42</v>
      </c>
      <c r="AX371" s="13" t="s">
        <v>82</v>
      </c>
      <c r="AY371" s="196" t="s">
        <v>139</v>
      </c>
    </row>
    <row r="372" spans="1:65" s="13" customFormat="1" ht="11.25">
      <c r="B372" s="185"/>
      <c r="C372" s="186"/>
      <c r="D372" s="187" t="s">
        <v>155</v>
      </c>
      <c r="E372" s="188" t="s">
        <v>44</v>
      </c>
      <c r="F372" s="189" t="s">
        <v>1039</v>
      </c>
      <c r="G372" s="186"/>
      <c r="H372" s="190">
        <v>20</v>
      </c>
      <c r="I372" s="191"/>
      <c r="J372" s="186"/>
      <c r="K372" s="186"/>
      <c r="L372" s="192"/>
      <c r="M372" s="193"/>
      <c r="N372" s="194"/>
      <c r="O372" s="194"/>
      <c r="P372" s="194"/>
      <c r="Q372" s="194"/>
      <c r="R372" s="194"/>
      <c r="S372" s="194"/>
      <c r="T372" s="195"/>
      <c r="AT372" s="196" t="s">
        <v>155</v>
      </c>
      <c r="AU372" s="196" t="s">
        <v>151</v>
      </c>
      <c r="AV372" s="13" t="s">
        <v>92</v>
      </c>
      <c r="AW372" s="13" t="s">
        <v>42</v>
      </c>
      <c r="AX372" s="13" t="s">
        <v>82</v>
      </c>
      <c r="AY372" s="196" t="s">
        <v>139</v>
      </c>
    </row>
    <row r="373" spans="1:65" s="2" customFormat="1" ht="16.5" customHeight="1">
      <c r="A373" s="33"/>
      <c r="B373" s="34"/>
      <c r="C373" s="210" t="s">
        <v>1040</v>
      </c>
      <c r="D373" s="210" t="s">
        <v>282</v>
      </c>
      <c r="E373" s="211" t="s">
        <v>1041</v>
      </c>
      <c r="F373" s="212" t="s">
        <v>1042</v>
      </c>
      <c r="G373" s="213" t="s">
        <v>285</v>
      </c>
      <c r="H373" s="214">
        <v>75.19</v>
      </c>
      <c r="I373" s="215"/>
      <c r="J373" s="216">
        <f>ROUND(I373*H373,2)</f>
        <v>0</v>
      </c>
      <c r="K373" s="212" t="s">
        <v>216</v>
      </c>
      <c r="L373" s="217"/>
      <c r="M373" s="218" t="s">
        <v>44</v>
      </c>
      <c r="N373" s="219" t="s">
        <v>53</v>
      </c>
      <c r="O373" s="63"/>
      <c r="P373" s="181">
        <f>O373*H373</f>
        <v>0</v>
      </c>
      <c r="Q373" s="181">
        <v>1</v>
      </c>
      <c r="R373" s="181">
        <f>Q373*H373</f>
        <v>75.19</v>
      </c>
      <c r="S373" s="181">
        <v>0</v>
      </c>
      <c r="T373" s="18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83" t="s">
        <v>178</v>
      </c>
      <c r="AT373" s="183" t="s">
        <v>282</v>
      </c>
      <c r="AU373" s="183" t="s">
        <v>151</v>
      </c>
      <c r="AY373" s="15" t="s">
        <v>139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5" t="s">
        <v>90</v>
      </c>
      <c r="BK373" s="184">
        <f>ROUND(I373*H373,2)</f>
        <v>0</v>
      </c>
      <c r="BL373" s="15" t="s">
        <v>157</v>
      </c>
      <c r="BM373" s="183" t="s">
        <v>1043</v>
      </c>
    </row>
    <row r="374" spans="1:65" s="2" customFormat="1" ht="11.25">
      <c r="A374" s="33"/>
      <c r="B374" s="34"/>
      <c r="C374" s="35"/>
      <c r="D374" s="201" t="s">
        <v>218</v>
      </c>
      <c r="E374" s="35"/>
      <c r="F374" s="202" t="s">
        <v>1044</v>
      </c>
      <c r="G374" s="35"/>
      <c r="H374" s="35"/>
      <c r="I374" s="198"/>
      <c r="J374" s="35"/>
      <c r="K374" s="35"/>
      <c r="L374" s="38"/>
      <c r="M374" s="199"/>
      <c r="N374" s="200"/>
      <c r="O374" s="63"/>
      <c r="P374" s="63"/>
      <c r="Q374" s="63"/>
      <c r="R374" s="63"/>
      <c r="S374" s="63"/>
      <c r="T374" s="64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5" t="s">
        <v>218</v>
      </c>
      <c r="AU374" s="15" t="s">
        <v>151</v>
      </c>
    </row>
    <row r="375" spans="1:65" s="13" customFormat="1" ht="11.25">
      <c r="B375" s="185"/>
      <c r="C375" s="186"/>
      <c r="D375" s="187" t="s">
        <v>155</v>
      </c>
      <c r="E375" s="188" t="s">
        <v>44</v>
      </c>
      <c r="F375" s="189" t="s">
        <v>1045</v>
      </c>
      <c r="G375" s="186"/>
      <c r="H375" s="190">
        <v>75.19</v>
      </c>
      <c r="I375" s="191"/>
      <c r="J375" s="186"/>
      <c r="K375" s="186"/>
      <c r="L375" s="192"/>
      <c r="M375" s="193"/>
      <c r="N375" s="194"/>
      <c r="O375" s="194"/>
      <c r="P375" s="194"/>
      <c r="Q375" s="194"/>
      <c r="R375" s="194"/>
      <c r="S375" s="194"/>
      <c r="T375" s="195"/>
      <c r="AT375" s="196" t="s">
        <v>155</v>
      </c>
      <c r="AU375" s="196" t="s">
        <v>151</v>
      </c>
      <c r="AV375" s="13" t="s">
        <v>92</v>
      </c>
      <c r="AW375" s="13" t="s">
        <v>42</v>
      </c>
      <c r="AX375" s="13" t="s">
        <v>82</v>
      </c>
      <c r="AY375" s="196" t="s">
        <v>139</v>
      </c>
    </row>
    <row r="376" spans="1:65" s="2" customFormat="1" ht="16.5" customHeight="1">
      <c r="A376" s="33"/>
      <c r="B376" s="34"/>
      <c r="C376" s="172" t="s">
        <v>1046</v>
      </c>
      <c r="D376" s="172" t="s">
        <v>142</v>
      </c>
      <c r="E376" s="173" t="s">
        <v>1047</v>
      </c>
      <c r="F376" s="174" t="s">
        <v>1048</v>
      </c>
      <c r="G376" s="175" t="s">
        <v>457</v>
      </c>
      <c r="H376" s="176">
        <v>5.45</v>
      </c>
      <c r="I376" s="177"/>
      <c r="J376" s="178">
        <f>ROUND(I376*H376,2)</f>
        <v>0</v>
      </c>
      <c r="K376" s="174" t="s">
        <v>216</v>
      </c>
      <c r="L376" s="38"/>
      <c r="M376" s="179" t="s">
        <v>44</v>
      </c>
      <c r="N376" s="180" t="s">
        <v>53</v>
      </c>
      <c r="O376" s="63"/>
      <c r="P376" s="181">
        <f>O376*H376</f>
        <v>0</v>
      </c>
      <c r="Q376" s="181">
        <v>1.99325</v>
      </c>
      <c r="R376" s="181">
        <f>Q376*H376</f>
        <v>10.863212499999999</v>
      </c>
      <c r="S376" s="181">
        <v>0</v>
      </c>
      <c r="T376" s="182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83" t="s">
        <v>157</v>
      </c>
      <c r="AT376" s="183" t="s">
        <v>142</v>
      </c>
      <c r="AU376" s="183" t="s">
        <v>151</v>
      </c>
      <c r="AY376" s="15" t="s">
        <v>139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5" t="s">
        <v>90</v>
      </c>
      <c r="BK376" s="184">
        <f>ROUND(I376*H376,2)</f>
        <v>0</v>
      </c>
      <c r="BL376" s="15" t="s">
        <v>157</v>
      </c>
      <c r="BM376" s="183" t="s">
        <v>1049</v>
      </c>
    </row>
    <row r="377" spans="1:65" s="2" customFormat="1" ht="11.25">
      <c r="A377" s="33"/>
      <c r="B377" s="34"/>
      <c r="C377" s="35"/>
      <c r="D377" s="201" t="s">
        <v>218</v>
      </c>
      <c r="E377" s="35"/>
      <c r="F377" s="202" t="s">
        <v>1050</v>
      </c>
      <c r="G377" s="35"/>
      <c r="H377" s="35"/>
      <c r="I377" s="198"/>
      <c r="J377" s="35"/>
      <c r="K377" s="35"/>
      <c r="L377" s="38"/>
      <c r="M377" s="199"/>
      <c r="N377" s="200"/>
      <c r="O377" s="63"/>
      <c r="P377" s="63"/>
      <c r="Q377" s="63"/>
      <c r="R377" s="63"/>
      <c r="S377" s="63"/>
      <c r="T377" s="64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5" t="s">
        <v>218</v>
      </c>
      <c r="AU377" s="15" t="s">
        <v>151</v>
      </c>
    </row>
    <row r="378" spans="1:65" s="13" customFormat="1" ht="11.25">
      <c r="B378" s="185"/>
      <c r="C378" s="186"/>
      <c r="D378" s="187" t="s">
        <v>155</v>
      </c>
      <c r="E378" s="188" t="s">
        <v>44</v>
      </c>
      <c r="F378" s="189" t="s">
        <v>1051</v>
      </c>
      <c r="G378" s="186"/>
      <c r="H378" s="190">
        <v>5.45</v>
      </c>
      <c r="I378" s="191"/>
      <c r="J378" s="186"/>
      <c r="K378" s="186"/>
      <c r="L378" s="192"/>
      <c r="M378" s="193"/>
      <c r="N378" s="194"/>
      <c r="O378" s="194"/>
      <c r="P378" s="194"/>
      <c r="Q378" s="194"/>
      <c r="R378" s="194"/>
      <c r="S378" s="194"/>
      <c r="T378" s="195"/>
      <c r="AT378" s="196" t="s">
        <v>155</v>
      </c>
      <c r="AU378" s="196" t="s">
        <v>151</v>
      </c>
      <c r="AV378" s="13" t="s">
        <v>92</v>
      </c>
      <c r="AW378" s="13" t="s">
        <v>42</v>
      </c>
      <c r="AX378" s="13" t="s">
        <v>82</v>
      </c>
      <c r="AY378" s="196" t="s">
        <v>139</v>
      </c>
    </row>
    <row r="379" spans="1:65" s="2" customFormat="1" ht="16.5" customHeight="1">
      <c r="A379" s="33"/>
      <c r="B379" s="34"/>
      <c r="C379" s="210" t="s">
        <v>1052</v>
      </c>
      <c r="D379" s="210" t="s">
        <v>282</v>
      </c>
      <c r="E379" s="211" t="s">
        <v>1053</v>
      </c>
      <c r="F379" s="212" t="s">
        <v>1054</v>
      </c>
      <c r="G379" s="213" t="s">
        <v>457</v>
      </c>
      <c r="H379" s="214">
        <v>6</v>
      </c>
      <c r="I379" s="215"/>
      <c r="J379" s="216">
        <f>ROUND(I379*H379,2)</f>
        <v>0</v>
      </c>
      <c r="K379" s="212" t="s">
        <v>44</v>
      </c>
      <c r="L379" s="217"/>
      <c r="M379" s="218" t="s">
        <v>44</v>
      </c>
      <c r="N379" s="219" t="s">
        <v>53</v>
      </c>
      <c r="O379" s="63"/>
      <c r="P379" s="181">
        <f>O379*H379</f>
        <v>0</v>
      </c>
      <c r="Q379" s="181">
        <v>0.05</v>
      </c>
      <c r="R379" s="181">
        <f>Q379*H379</f>
        <v>0.30000000000000004</v>
      </c>
      <c r="S379" s="181">
        <v>0</v>
      </c>
      <c r="T379" s="182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83" t="s">
        <v>178</v>
      </c>
      <c r="AT379" s="183" t="s">
        <v>282</v>
      </c>
      <c r="AU379" s="183" t="s">
        <v>151</v>
      </c>
      <c r="AY379" s="15" t="s">
        <v>139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5" t="s">
        <v>90</v>
      </c>
      <c r="BK379" s="184">
        <f>ROUND(I379*H379,2)</f>
        <v>0</v>
      </c>
      <c r="BL379" s="15" t="s">
        <v>157</v>
      </c>
      <c r="BM379" s="183" t="s">
        <v>1055</v>
      </c>
    </row>
    <row r="380" spans="1:65" s="13" customFormat="1" ht="11.25">
      <c r="B380" s="185"/>
      <c r="C380" s="186"/>
      <c r="D380" s="187" t="s">
        <v>155</v>
      </c>
      <c r="E380" s="188" t="s">
        <v>44</v>
      </c>
      <c r="F380" s="189" t="s">
        <v>1056</v>
      </c>
      <c r="G380" s="186"/>
      <c r="H380" s="190">
        <v>6</v>
      </c>
      <c r="I380" s="191"/>
      <c r="J380" s="186"/>
      <c r="K380" s="186"/>
      <c r="L380" s="192"/>
      <c r="M380" s="193"/>
      <c r="N380" s="194"/>
      <c r="O380" s="194"/>
      <c r="P380" s="194"/>
      <c r="Q380" s="194"/>
      <c r="R380" s="194"/>
      <c r="S380" s="194"/>
      <c r="T380" s="195"/>
      <c r="AT380" s="196" t="s">
        <v>155</v>
      </c>
      <c r="AU380" s="196" t="s">
        <v>151</v>
      </c>
      <c r="AV380" s="13" t="s">
        <v>92</v>
      </c>
      <c r="AW380" s="13" t="s">
        <v>42</v>
      </c>
      <c r="AX380" s="13" t="s">
        <v>82</v>
      </c>
      <c r="AY380" s="196" t="s">
        <v>139</v>
      </c>
    </row>
    <row r="381" spans="1:65" s="2" customFormat="1" ht="16.5" customHeight="1">
      <c r="A381" s="33"/>
      <c r="B381" s="34"/>
      <c r="C381" s="172" t="s">
        <v>1057</v>
      </c>
      <c r="D381" s="172" t="s">
        <v>142</v>
      </c>
      <c r="E381" s="173" t="s">
        <v>1058</v>
      </c>
      <c r="F381" s="174" t="s">
        <v>1059</v>
      </c>
      <c r="G381" s="175" t="s">
        <v>316</v>
      </c>
      <c r="H381" s="176">
        <v>5.75</v>
      </c>
      <c r="I381" s="177"/>
      <c r="J381" s="178">
        <f>ROUND(I381*H381,2)</f>
        <v>0</v>
      </c>
      <c r="K381" s="174" t="s">
        <v>216</v>
      </c>
      <c r="L381" s="38"/>
      <c r="M381" s="179" t="s">
        <v>44</v>
      </c>
      <c r="N381" s="180" t="s">
        <v>53</v>
      </c>
      <c r="O381" s="63"/>
      <c r="P381" s="181">
        <f>O381*H381</f>
        <v>0</v>
      </c>
      <c r="Q381" s="181">
        <v>0.22797999999999999</v>
      </c>
      <c r="R381" s="181">
        <f>Q381*H381</f>
        <v>1.3108849999999999</v>
      </c>
      <c r="S381" s="181">
        <v>0</v>
      </c>
      <c r="T381" s="18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83" t="s">
        <v>157</v>
      </c>
      <c r="AT381" s="183" t="s">
        <v>142</v>
      </c>
      <c r="AU381" s="183" t="s">
        <v>151</v>
      </c>
      <c r="AY381" s="15" t="s">
        <v>139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5" t="s">
        <v>90</v>
      </c>
      <c r="BK381" s="184">
        <f>ROUND(I381*H381,2)</f>
        <v>0</v>
      </c>
      <c r="BL381" s="15" t="s">
        <v>157</v>
      </c>
      <c r="BM381" s="183" t="s">
        <v>1060</v>
      </c>
    </row>
    <row r="382" spans="1:65" s="2" customFormat="1" ht="11.25">
      <c r="A382" s="33"/>
      <c r="B382" s="34"/>
      <c r="C382" s="35"/>
      <c r="D382" s="201" t="s">
        <v>218</v>
      </c>
      <c r="E382" s="35"/>
      <c r="F382" s="202" t="s">
        <v>1061</v>
      </c>
      <c r="G382" s="35"/>
      <c r="H382" s="35"/>
      <c r="I382" s="198"/>
      <c r="J382" s="35"/>
      <c r="K382" s="35"/>
      <c r="L382" s="38"/>
      <c r="M382" s="199"/>
      <c r="N382" s="200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5" t="s">
        <v>218</v>
      </c>
      <c r="AU382" s="15" t="s">
        <v>151</v>
      </c>
    </row>
    <row r="383" spans="1:65" s="13" customFormat="1" ht="11.25">
      <c r="B383" s="185"/>
      <c r="C383" s="186"/>
      <c r="D383" s="187" t="s">
        <v>155</v>
      </c>
      <c r="E383" s="188" t="s">
        <v>44</v>
      </c>
      <c r="F383" s="189" t="s">
        <v>1062</v>
      </c>
      <c r="G383" s="186"/>
      <c r="H383" s="190">
        <v>5.75</v>
      </c>
      <c r="I383" s="191"/>
      <c r="J383" s="186"/>
      <c r="K383" s="186"/>
      <c r="L383" s="192"/>
      <c r="M383" s="193"/>
      <c r="N383" s="194"/>
      <c r="O383" s="194"/>
      <c r="P383" s="194"/>
      <c r="Q383" s="194"/>
      <c r="R383" s="194"/>
      <c r="S383" s="194"/>
      <c r="T383" s="195"/>
      <c r="AT383" s="196" t="s">
        <v>155</v>
      </c>
      <c r="AU383" s="196" t="s">
        <v>151</v>
      </c>
      <c r="AV383" s="13" t="s">
        <v>92</v>
      </c>
      <c r="AW383" s="13" t="s">
        <v>42</v>
      </c>
      <c r="AX383" s="13" t="s">
        <v>82</v>
      </c>
      <c r="AY383" s="196" t="s">
        <v>139</v>
      </c>
    </row>
    <row r="384" spans="1:65" s="2" customFormat="1" ht="24.2" customHeight="1">
      <c r="A384" s="33"/>
      <c r="B384" s="34"/>
      <c r="C384" s="172" t="s">
        <v>1063</v>
      </c>
      <c r="D384" s="172" t="s">
        <v>142</v>
      </c>
      <c r="E384" s="173" t="s">
        <v>1064</v>
      </c>
      <c r="F384" s="174" t="s">
        <v>1065</v>
      </c>
      <c r="G384" s="175" t="s">
        <v>268</v>
      </c>
      <c r="H384" s="176">
        <v>4.9909999999999997</v>
      </c>
      <c r="I384" s="177"/>
      <c r="J384" s="178">
        <f>ROUND(I384*H384,2)</f>
        <v>0</v>
      </c>
      <c r="K384" s="174" t="s">
        <v>216</v>
      </c>
      <c r="L384" s="38"/>
      <c r="M384" s="179" t="s">
        <v>44</v>
      </c>
      <c r="N384" s="180" t="s">
        <v>53</v>
      </c>
      <c r="O384" s="63"/>
      <c r="P384" s="181">
        <f>O384*H384</f>
        <v>0</v>
      </c>
      <c r="Q384" s="181">
        <v>2.4775800000000001</v>
      </c>
      <c r="R384" s="181">
        <f>Q384*H384</f>
        <v>12.36560178</v>
      </c>
      <c r="S384" s="181">
        <v>0</v>
      </c>
      <c r="T384" s="18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83" t="s">
        <v>157</v>
      </c>
      <c r="AT384" s="183" t="s">
        <v>142</v>
      </c>
      <c r="AU384" s="183" t="s">
        <v>151</v>
      </c>
      <c r="AY384" s="15" t="s">
        <v>139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5" t="s">
        <v>90</v>
      </c>
      <c r="BK384" s="184">
        <f>ROUND(I384*H384,2)</f>
        <v>0</v>
      </c>
      <c r="BL384" s="15" t="s">
        <v>157</v>
      </c>
      <c r="BM384" s="183" t="s">
        <v>1066</v>
      </c>
    </row>
    <row r="385" spans="1:65" s="2" customFormat="1" ht="11.25">
      <c r="A385" s="33"/>
      <c r="B385" s="34"/>
      <c r="C385" s="35"/>
      <c r="D385" s="201" t="s">
        <v>218</v>
      </c>
      <c r="E385" s="35"/>
      <c r="F385" s="202" t="s">
        <v>1067</v>
      </c>
      <c r="G385" s="35"/>
      <c r="H385" s="35"/>
      <c r="I385" s="198"/>
      <c r="J385" s="35"/>
      <c r="K385" s="35"/>
      <c r="L385" s="38"/>
      <c r="M385" s="199"/>
      <c r="N385" s="200"/>
      <c r="O385" s="63"/>
      <c r="P385" s="63"/>
      <c r="Q385" s="63"/>
      <c r="R385" s="63"/>
      <c r="S385" s="63"/>
      <c r="T385" s="64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5" t="s">
        <v>218</v>
      </c>
      <c r="AU385" s="15" t="s">
        <v>151</v>
      </c>
    </row>
    <row r="386" spans="1:65" s="13" customFormat="1" ht="11.25">
      <c r="B386" s="185"/>
      <c r="C386" s="186"/>
      <c r="D386" s="187" t="s">
        <v>155</v>
      </c>
      <c r="E386" s="188" t="s">
        <v>44</v>
      </c>
      <c r="F386" s="189" t="s">
        <v>1068</v>
      </c>
      <c r="G386" s="186"/>
      <c r="H386" s="190">
        <v>2.2949999999999999</v>
      </c>
      <c r="I386" s="191"/>
      <c r="J386" s="186"/>
      <c r="K386" s="186"/>
      <c r="L386" s="192"/>
      <c r="M386" s="193"/>
      <c r="N386" s="194"/>
      <c r="O386" s="194"/>
      <c r="P386" s="194"/>
      <c r="Q386" s="194"/>
      <c r="R386" s="194"/>
      <c r="S386" s="194"/>
      <c r="T386" s="195"/>
      <c r="AT386" s="196" t="s">
        <v>155</v>
      </c>
      <c r="AU386" s="196" t="s">
        <v>151</v>
      </c>
      <c r="AV386" s="13" t="s">
        <v>92</v>
      </c>
      <c r="AW386" s="13" t="s">
        <v>42</v>
      </c>
      <c r="AX386" s="13" t="s">
        <v>82</v>
      </c>
      <c r="AY386" s="196" t="s">
        <v>139</v>
      </c>
    </row>
    <row r="387" spans="1:65" s="13" customFormat="1" ht="11.25">
      <c r="B387" s="185"/>
      <c r="C387" s="186"/>
      <c r="D387" s="187" t="s">
        <v>155</v>
      </c>
      <c r="E387" s="188" t="s">
        <v>44</v>
      </c>
      <c r="F387" s="189" t="s">
        <v>1069</v>
      </c>
      <c r="G387" s="186"/>
      <c r="H387" s="190">
        <v>1.946</v>
      </c>
      <c r="I387" s="191"/>
      <c r="J387" s="186"/>
      <c r="K387" s="186"/>
      <c r="L387" s="192"/>
      <c r="M387" s="193"/>
      <c r="N387" s="194"/>
      <c r="O387" s="194"/>
      <c r="P387" s="194"/>
      <c r="Q387" s="194"/>
      <c r="R387" s="194"/>
      <c r="S387" s="194"/>
      <c r="T387" s="195"/>
      <c r="AT387" s="196" t="s">
        <v>155</v>
      </c>
      <c r="AU387" s="196" t="s">
        <v>151</v>
      </c>
      <c r="AV387" s="13" t="s">
        <v>92</v>
      </c>
      <c r="AW387" s="13" t="s">
        <v>42</v>
      </c>
      <c r="AX387" s="13" t="s">
        <v>82</v>
      </c>
      <c r="AY387" s="196" t="s">
        <v>139</v>
      </c>
    </row>
    <row r="388" spans="1:65" s="13" customFormat="1" ht="11.25">
      <c r="B388" s="185"/>
      <c r="C388" s="186"/>
      <c r="D388" s="187" t="s">
        <v>155</v>
      </c>
      <c r="E388" s="188" t="s">
        <v>44</v>
      </c>
      <c r="F388" s="189" t="s">
        <v>1070</v>
      </c>
      <c r="G388" s="186"/>
      <c r="H388" s="190">
        <v>0.75</v>
      </c>
      <c r="I388" s="191"/>
      <c r="J388" s="186"/>
      <c r="K388" s="186"/>
      <c r="L388" s="192"/>
      <c r="M388" s="193"/>
      <c r="N388" s="194"/>
      <c r="O388" s="194"/>
      <c r="P388" s="194"/>
      <c r="Q388" s="194"/>
      <c r="R388" s="194"/>
      <c r="S388" s="194"/>
      <c r="T388" s="195"/>
      <c r="AT388" s="196" t="s">
        <v>155</v>
      </c>
      <c r="AU388" s="196" t="s">
        <v>151</v>
      </c>
      <c r="AV388" s="13" t="s">
        <v>92</v>
      </c>
      <c r="AW388" s="13" t="s">
        <v>42</v>
      </c>
      <c r="AX388" s="13" t="s">
        <v>82</v>
      </c>
      <c r="AY388" s="196" t="s">
        <v>139</v>
      </c>
    </row>
    <row r="389" spans="1:65" s="2" customFormat="1" ht="16.5" customHeight="1">
      <c r="A389" s="33"/>
      <c r="B389" s="34"/>
      <c r="C389" s="210" t="s">
        <v>1071</v>
      </c>
      <c r="D389" s="210" t="s">
        <v>282</v>
      </c>
      <c r="E389" s="211" t="s">
        <v>1072</v>
      </c>
      <c r="F389" s="212" t="s">
        <v>1073</v>
      </c>
      <c r="G389" s="213" t="s">
        <v>457</v>
      </c>
      <c r="H389" s="214">
        <v>1</v>
      </c>
      <c r="I389" s="215"/>
      <c r="J389" s="216">
        <f>ROUND(I389*H389,2)</f>
        <v>0</v>
      </c>
      <c r="K389" s="212" t="s">
        <v>216</v>
      </c>
      <c r="L389" s="217"/>
      <c r="M389" s="218" t="s">
        <v>44</v>
      </c>
      <c r="N389" s="219" t="s">
        <v>53</v>
      </c>
      <c r="O389" s="63"/>
      <c r="P389" s="181">
        <f>O389*H389</f>
        <v>0</v>
      </c>
      <c r="Q389" s="181">
        <v>2.8400000000000002E-2</v>
      </c>
      <c r="R389" s="181">
        <f>Q389*H389</f>
        <v>2.8400000000000002E-2</v>
      </c>
      <c r="S389" s="181">
        <v>0</v>
      </c>
      <c r="T389" s="18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83" t="s">
        <v>178</v>
      </c>
      <c r="AT389" s="183" t="s">
        <v>282</v>
      </c>
      <c r="AU389" s="183" t="s">
        <v>151</v>
      </c>
      <c r="AY389" s="15" t="s">
        <v>139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15" t="s">
        <v>90</v>
      </c>
      <c r="BK389" s="184">
        <f>ROUND(I389*H389,2)</f>
        <v>0</v>
      </c>
      <c r="BL389" s="15" t="s">
        <v>157</v>
      </c>
      <c r="BM389" s="183" t="s">
        <v>1074</v>
      </c>
    </row>
    <row r="390" spans="1:65" s="2" customFormat="1" ht="11.25">
      <c r="A390" s="33"/>
      <c r="B390" s="34"/>
      <c r="C390" s="35"/>
      <c r="D390" s="201" t="s">
        <v>218</v>
      </c>
      <c r="E390" s="35"/>
      <c r="F390" s="202" t="s">
        <v>1075</v>
      </c>
      <c r="G390" s="35"/>
      <c r="H390" s="35"/>
      <c r="I390" s="198"/>
      <c r="J390" s="35"/>
      <c r="K390" s="35"/>
      <c r="L390" s="38"/>
      <c r="M390" s="199"/>
      <c r="N390" s="200"/>
      <c r="O390" s="63"/>
      <c r="P390" s="63"/>
      <c r="Q390" s="63"/>
      <c r="R390" s="63"/>
      <c r="S390" s="63"/>
      <c r="T390" s="64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5" t="s">
        <v>218</v>
      </c>
      <c r="AU390" s="15" t="s">
        <v>151</v>
      </c>
    </row>
    <row r="391" spans="1:65" s="13" customFormat="1" ht="11.25">
      <c r="B391" s="185"/>
      <c r="C391" s="186"/>
      <c r="D391" s="187" t="s">
        <v>155</v>
      </c>
      <c r="E391" s="188" t="s">
        <v>44</v>
      </c>
      <c r="F391" s="189" t="s">
        <v>1076</v>
      </c>
      <c r="G391" s="186"/>
      <c r="H391" s="190">
        <v>1</v>
      </c>
      <c r="I391" s="191"/>
      <c r="J391" s="186"/>
      <c r="K391" s="186"/>
      <c r="L391" s="192"/>
      <c r="M391" s="193"/>
      <c r="N391" s="194"/>
      <c r="O391" s="194"/>
      <c r="P391" s="194"/>
      <c r="Q391" s="194"/>
      <c r="R391" s="194"/>
      <c r="S391" s="194"/>
      <c r="T391" s="195"/>
      <c r="AT391" s="196" t="s">
        <v>155</v>
      </c>
      <c r="AU391" s="196" t="s">
        <v>151</v>
      </c>
      <c r="AV391" s="13" t="s">
        <v>92</v>
      </c>
      <c r="AW391" s="13" t="s">
        <v>42</v>
      </c>
      <c r="AX391" s="13" t="s">
        <v>82</v>
      </c>
      <c r="AY391" s="196" t="s">
        <v>139</v>
      </c>
    </row>
    <row r="392" spans="1:65" s="2" customFormat="1" ht="21.75" customHeight="1">
      <c r="A392" s="33"/>
      <c r="B392" s="34"/>
      <c r="C392" s="172" t="s">
        <v>1077</v>
      </c>
      <c r="D392" s="172" t="s">
        <v>142</v>
      </c>
      <c r="E392" s="173" t="s">
        <v>1078</v>
      </c>
      <c r="F392" s="174" t="s">
        <v>1079</v>
      </c>
      <c r="G392" s="175" t="s">
        <v>316</v>
      </c>
      <c r="H392" s="176">
        <v>33.435000000000002</v>
      </c>
      <c r="I392" s="177"/>
      <c r="J392" s="178">
        <f>ROUND(I392*H392,2)</f>
        <v>0</v>
      </c>
      <c r="K392" s="174" t="s">
        <v>216</v>
      </c>
      <c r="L392" s="38"/>
      <c r="M392" s="179" t="s">
        <v>44</v>
      </c>
      <c r="N392" s="180" t="s">
        <v>53</v>
      </c>
      <c r="O392" s="63"/>
      <c r="P392" s="181">
        <f>O392*H392</f>
        <v>0</v>
      </c>
      <c r="Q392" s="181">
        <v>4.6499999999999996E-3</v>
      </c>
      <c r="R392" s="181">
        <f>Q392*H392</f>
        <v>0.15547274999999999</v>
      </c>
      <c r="S392" s="181">
        <v>0</v>
      </c>
      <c r="T392" s="18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83" t="s">
        <v>157</v>
      </c>
      <c r="AT392" s="183" t="s">
        <v>142</v>
      </c>
      <c r="AU392" s="183" t="s">
        <v>151</v>
      </c>
      <c r="AY392" s="15" t="s">
        <v>139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5" t="s">
        <v>90</v>
      </c>
      <c r="BK392" s="184">
        <f>ROUND(I392*H392,2)</f>
        <v>0</v>
      </c>
      <c r="BL392" s="15" t="s">
        <v>157</v>
      </c>
      <c r="BM392" s="183" t="s">
        <v>1080</v>
      </c>
    </row>
    <row r="393" spans="1:65" s="2" customFormat="1" ht="11.25">
      <c r="A393" s="33"/>
      <c r="B393" s="34"/>
      <c r="C393" s="35"/>
      <c r="D393" s="201" t="s">
        <v>218</v>
      </c>
      <c r="E393" s="35"/>
      <c r="F393" s="202" t="s">
        <v>1081</v>
      </c>
      <c r="G393" s="35"/>
      <c r="H393" s="35"/>
      <c r="I393" s="198"/>
      <c r="J393" s="35"/>
      <c r="K393" s="35"/>
      <c r="L393" s="38"/>
      <c r="M393" s="199"/>
      <c r="N393" s="200"/>
      <c r="O393" s="63"/>
      <c r="P393" s="63"/>
      <c r="Q393" s="63"/>
      <c r="R393" s="63"/>
      <c r="S393" s="63"/>
      <c r="T393" s="64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5" t="s">
        <v>218</v>
      </c>
      <c r="AU393" s="15" t="s">
        <v>151</v>
      </c>
    </row>
    <row r="394" spans="1:65" s="13" customFormat="1" ht="11.25">
      <c r="B394" s="185"/>
      <c r="C394" s="186"/>
      <c r="D394" s="187" t="s">
        <v>155</v>
      </c>
      <c r="E394" s="188" t="s">
        <v>44</v>
      </c>
      <c r="F394" s="189" t="s">
        <v>1082</v>
      </c>
      <c r="G394" s="186"/>
      <c r="H394" s="190">
        <v>15.3</v>
      </c>
      <c r="I394" s="191"/>
      <c r="J394" s="186"/>
      <c r="K394" s="186"/>
      <c r="L394" s="192"/>
      <c r="M394" s="193"/>
      <c r="N394" s="194"/>
      <c r="O394" s="194"/>
      <c r="P394" s="194"/>
      <c r="Q394" s="194"/>
      <c r="R394" s="194"/>
      <c r="S394" s="194"/>
      <c r="T394" s="195"/>
      <c r="AT394" s="196" t="s">
        <v>155</v>
      </c>
      <c r="AU394" s="196" t="s">
        <v>151</v>
      </c>
      <c r="AV394" s="13" t="s">
        <v>92</v>
      </c>
      <c r="AW394" s="13" t="s">
        <v>42</v>
      </c>
      <c r="AX394" s="13" t="s">
        <v>82</v>
      </c>
      <c r="AY394" s="196" t="s">
        <v>139</v>
      </c>
    </row>
    <row r="395" spans="1:65" s="13" customFormat="1" ht="11.25">
      <c r="B395" s="185"/>
      <c r="C395" s="186"/>
      <c r="D395" s="187" t="s">
        <v>155</v>
      </c>
      <c r="E395" s="188" t="s">
        <v>44</v>
      </c>
      <c r="F395" s="189" t="s">
        <v>1083</v>
      </c>
      <c r="G395" s="186"/>
      <c r="H395" s="190">
        <v>12.135</v>
      </c>
      <c r="I395" s="191"/>
      <c r="J395" s="186"/>
      <c r="K395" s="186"/>
      <c r="L395" s="192"/>
      <c r="M395" s="193"/>
      <c r="N395" s="194"/>
      <c r="O395" s="194"/>
      <c r="P395" s="194"/>
      <c r="Q395" s="194"/>
      <c r="R395" s="194"/>
      <c r="S395" s="194"/>
      <c r="T395" s="195"/>
      <c r="AT395" s="196" t="s">
        <v>155</v>
      </c>
      <c r="AU395" s="196" t="s">
        <v>151</v>
      </c>
      <c r="AV395" s="13" t="s">
        <v>92</v>
      </c>
      <c r="AW395" s="13" t="s">
        <v>42</v>
      </c>
      <c r="AX395" s="13" t="s">
        <v>82</v>
      </c>
      <c r="AY395" s="196" t="s">
        <v>139</v>
      </c>
    </row>
    <row r="396" spans="1:65" s="13" customFormat="1" ht="11.25">
      <c r="B396" s="185"/>
      <c r="C396" s="186"/>
      <c r="D396" s="187" t="s">
        <v>155</v>
      </c>
      <c r="E396" s="188" t="s">
        <v>44</v>
      </c>
      <c r="F396" s="189" t="s">
        <v>1084</v>
      </c>
      <c r="G396" s="186"/>
      <c r="H396" s="190">
        <v>6</v>
      </c>
      <c r="I396" s="191"/>
      <c r="J396" s="186"/>
      <c r="K396" s="186"/>
      <c r="L396" s="192"/>
      <c r="M396" s="193"/>
      <c r="N396" s="194"/>
      <c r="O396" s="194"/>
      <c r="P396" s="194"/>
      <c r="Q396" s="194"/>
      <c r="R396" s="194"/>
      <c r="S396" s="194"/>
      <c r="T396" s="195"/>
      <c r="AT396" s="196" t="s">
        <v>155</v>
      </c>
      <c r="AU396" s="196" t="s">
        <v>151</v>
      </c>
      <c r="AV396" s="13" t="s">
        <v>92</v>
      </c>
      <c r="AW396" s="13" t="s">
        <v>42</v>
      </c>
      <c r="AX396" s="13" t="s">
        <v>82</v>
      </c>
      <c r="AY396" s="196" t="s">
        <v>139</v>
      </c>
    </row>
    <row r="397" spans="1:65" s="2" customFormat="1" ht="16.5" customHeight="1">
      <c r="A397" s="33"/>
      <c r="B397" s="34"/>
      <c r="C397" s="172" t="s">
        <v>1085</v>
      </c>
      <c r="D397" s="172" t="s">
        <v>142</v>
      </c>
      <c r="E397" s="173" t="s">
        <v>1086</v>
      </c>
      <c r="F397" s="174" t="s">
        <v>1087</v>
      </c>
      <c r="G397" s="175" t="s">
        <v>145</v>
      </c>
      <c r="H397" s="176">
        <v>3</v>
      </c>
      <c r="I397" s="177"/>
      <c r="J397" s="178">
        <f>ROUND(I397*H397,2)</f>
        <v>0</v>
      </c>
      <c r="K397" s="174" t="s">
        <v>216</v>
      </c>
      <c r="L397" s="38"/>
      <c r="M397" s="179" t="s">
        <v>44</v>
      </c>
      <c r="N397" s="180" t="s">
        <v>53</v>
      </c>
      <c r="O397" s="63"/>
      <c r="P397" s="181">
        <f>O397*H397</f>
        <v>0</v>
      </c>
      <c r="Q397" s="181">
        <v>0.21734000000000001</v>
      </c>
      <c r="R397" s="181">
        <f>Q397*H397</f>
        <v>0.65202000000000004</v>
      </c>
      <c r="S397" s="181">
        <v>0</v>
      </c>
      <c r="T397" s="18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83" t="s">
        <v>157</v>
      </c>
      <c r="AT397" s="183" t="s">
        <v>142</v>
      </c>
      <c r="AU397" s="183" t="s">
        <v>151</v>
      </c>
      <c r="AY397" s="15" t="s">
        <v>139</v>
      </c>
      <c r="BE397" s="184">
        <f>IF(N397="základní",J397,0)</f>
        <v>0</v>
      </c>
      <c r="BF397" s="184">
        <f>IF(N397="snížená",J397,0)</f>
        <v>0</v>
      </c>
      <c r="BG397" s="184">
        <f>IF(N397="zákl. přenesená",J397,0)</f>
        <v>0</v>
      </c>
      <c r="BH397" s="184">
        <f>IF(N397="sníž. přenesená",J397,0)</f>
        <v>0</v>
      </c>
      <c r="BI397" s="184">
        <f>IF(N397="nulová",J397,0)</f>
        <v>0</v>
      </c>
      <c r="BJ397" s="15" t="s">
        <v>90</v>
      </c>
      <c r="BK397" s="184">
        <f>ROUND(I397*H397,2)</f>
        <v>0</v>
      </c>
      <c r="BL397" s="15" t="s">
        <v>157</v>
      </c>
      <c r="BM397" s="183" t="s">
        <v>1088</v>
      </c>
    </row>
    <row r="398" spans="1:65" s="2" customFormat="1" ht="11.25">
      <c r="A398" s="33"/>
      <c r="B398" s="34"/>
      <c r="C398" s="35"/>
      <c r="D398" s="201" t="s">
        <v>218</v>
      </c>
      <c r="E398" s="35"/>
      <c r="F398" s="202" t="s">
        <v>1089</v>
      </c>
      <c r="G398" s="35"/>
      <c r="H398" s="35"/>
      <c r="I398" s="198"/>
      <c r="J398" s="35"/>
      <c r="K398" s="35"/>
      <c r="L398" s="38"/>
      <c r="M398" s="199"/>
      <c r="N398" s="200"/>
      <c r="O398" s="63"/>
      <c r="P398" s="63"/>
      <c r="Q398" s="63"/>
      <c r="R398" s="63"/>
      <c r="S398" s="63"/>
      <c r="T398" s="64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5" t="s">
        <v>218</v>
      </c>
      <c r="AU398" s="15" t="s">
        <v>151</v>
      </c>
    </row>
    <row r="399" spans="1:65" s="13" customFormat="1" ht="11.25">
      <c r="B399" s="185"/>
      <c r="C399" s="186"/>
      <c r="D399" s="187" t="s">
        <v>155</v>
      </c>
      <c r="E399" s="188" t="s">
        <v>44</v>
      </c>
      <c r="F399" s="189" t="s">
        <v>1090</v>
      </c>
      <c r="G399" s="186"/>
      <c r="H399" s="190">
        <v>3</v>
      </c>
      <c r="I399" s="191"/>
      <c r="J399" s="186"/>
      <c r="K399" s="186"/>
      <c r="L399" s="192"/>
      <c r="M399" s="193"/>
      <c r="N399" s="194"/>
      <c r="O399" s="194"/>
      <c r="P399" s="194"/>
      <c r="Q399" s="194"/>
      <c r="R399" s="194"/>
      <c r="S399" s="194"/>
      <c r="T399" s="195"/>
      <c r="AT399" s="196" t="s">
        <v>155</v>
      </c>
      <c r="AU399" s="196" t="s">
        <v>151</v>
      </c>
      <c r="AV399" s="13" t="s">
        <v>92</v>
      </c>
      <c r="AW399" s="13" t="s">
        <v>42</v>
      </c>
      <c r="AX399" s="13" t="s">
        <v>82</v>
      </c>
      <c r="AY399" s="196" t="s">
        <v>139</v>
      </c>
    </row>
    <row r="400" spans="1:65" s="2" customFormat="1" ht="24.2" customHeight="1">
      <c r="A400" s="33"/>
      <c r="B400" s="34"/>
      <c r="C400" s="210" t="s">
        <v>1091</v>
      </c>
      <c r="D400" s="210" t="s">
        <v>282</v>
      </c>
      <c r="E400" s="211" t="s">
        <v>1092</v>
      </c>
      <c r="F400" s="212" t="s">
        <v>1093</v>
      </c>
      <c r="G400" s="213" t="s">
        <v>145</v>
      </c>
      <c r="H400" s="214">
        <v>2</v>
      </c>
      <c r="I400" s="215"/>
      <c r="J400" s="216">
        <f>ROUND(I400*H400,2)</f>
        <v>0</v>
      </c>
      <c r="K400" s="212" t="s">
        <v>44</v>
      </c>
      <c r="L400" s="217"/>
      <c r="M400" s="218" t="s">
        <v>44</v>
      </c>
      <c r="N400" s="219" t="s">
        <v>53</v>
      </c>
      <c r="O400" s="63"/>
      <c r="P400" s="181">
        <f>O400*H400</f>
        <v>0</v>
      </c>
      <c r="Q400" s="181">
        <v>5.1200000000000002E-2</v>
      </c>
      <c r="R400" s="181">
        <f>Q400*H400</f>
        <v>0.1024</v>
      </c>
      <c r="S400" s="181">
        <v>0</v>
      </c>
      <c r="T400" s="182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83" t="s">
        <v>178</v>
      </c>
      <c r="AT400" s="183" t="s">
        <v>282</v>
      </c>
      <c r="AU400" s="183" t="s">
        <v>151</v>
      </c>
      <c r="AY400" s="15" t="s">
        <v>139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5" t="s">
        <v>90</v>
      </c>
      <c r="BK400" s="184">
        <f>ROUND(I400*H400,2)</f>
        <v>0</v>
      </c>
      <c r="BL400" s="15" t="s">
        <v>157</v>
      </c>
      <c r="BM400" s="183" t="s">
        <v>1094</v>
      </c>
    </row>
    <row r="401" spans="1:65" s="2" customFormat="1" ht="24.2" customHeight="1">
      <c r="A401" s="33"/>
      <c r="B401" s="34"/>
      <c r="C401" s="210" t="s">
        <v>1095</v>
      </c>
      <c r="D401" s="210" t="s">
        <v>282</v>
      </c>
      <c r="E401" s="211" t="s">
        <v>1096</v>
      </c>
      <c r="F401" s="212" t="s">
        <v>1097</v>
      </c>
      <c r="G401" s="213" t="s">
        <v>145</v>
      </c>
      <c r="H401" s="214">
        <v>1</v>
      </c>
      <c r="I401" s="215"/>
      <c r="J401" s="216">
        <f>ROUND(I401*H401,2)</f>
        <v>0</v>
      </c>
      <c r="K401" s="212" t="s">
        <v>44</v>
      </c>
      <c r="L401" s="217"/>
      <c r="M401" s="218" t="s">
        <v>44</v>
      </c>
      <c r="N401" s="219" t="s">
        <v>53</v>
      </c>
      <c r="O401" s="63"/>
      <c r="P401" s="181">
        <f>O401*H401</f>
        <v>0</v>
      </c>
      <c r="Q401" s="181">
        <v>5.1200000000000002E-2</v>
      </c>
      <c r="R401" s="181">
        <f>Q401*H401</f>
        <v>5.1200000000000002E-2</v>
      </c>
      <c r="S401" s="181">
        <v>0</v>
      </c>
      <c r="T401" s="18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83" t="s">
        <v>178</v>
      </c>
      <c r="AT401" s="183" t="s">
        <v>282</v>
      </c>
      <c r="AU401" s="183" t="s">
        <v>151</v>
      </c>
      <c r="AY401" s="15" t="s">
        <v>139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5" t="s">
        <v>90</v>
      </c>
      <c r="BK401" s="184">
        <f>ROUND(I401*H401,2)</f>
        <v>0</v>
      </c>
      <c r="BL401" s="15" t="s">
        <v>157</v>
      </c>
      <c r="BM401" s="183" t="s">
        <v>1098</v>
      </c>
    </row>
    <row r="402" spans="1:65" s="2" customFormat="1" ht="24.2" customHeight="1">
      <c r="A402" s="33"/>
      <c r="B402" s="34"/>
      <c r="C402" s="172" t="s">
        <v>1099</v>
      </c>
      <c r="D402" s="172" t="s">
        <v>142</v>
      </c>
      <c r="E402" s="173" t="s">
        <v>1100</v>
      </c>
      <c r="F402" s="174" t="s">
        <v>1101</v>
      </c>
      <c r="G402" s="175" t="s">
        <v>145</v>
      </c>
      <c r="H402" s="176">
        <v>1</v>
      </c>
      <c r="I402" s="177"/>
      <c r="J402" s="178">
        <f>ROUND(I402*H402,2)</f>
        <v>0</v>
      </c>
      <c r="K402" s="174" t="s">
        <v>216</v>
      </c>
      <c r="L402" s="38"/>
      <c r="M402" s="179" t="s">
        <v>44</v>
      </c>
      <c r="N402" s="180" t="s">
        <v>53</v>
      </c>
      <c r="O402" s="63"/>
      <c r="P402" s="181">
        <f>O402*H402</f>
        <v>0</v>
      </c>
      <c r="Q402" s="181">
        <v>2.3765000000000001</v>
      </c>
      <c r="R402" s="181">
        <f>Q402*H402</f>
        <v>2.3765000000000001</v>
      </c>
      <c r="S402" s="181">
        <v>0</v>
      </c>
      <c r="T402" s="182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83" t="s">
        <v>157</v>
      </c>
      <c r="AT402" s="183" t="s">
        <v>142</v>
      </c>
      <c r="AU402" s="183" t="s">
        <v>151</v>
      </c>
      <c r="AY402" s="15" t="s">
        <v>139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5" t="s">
        <v>90</v>
      </c>
      <c r="BK402" s="184">
        <f>ROUND(I402*H402,2)</f>
        <v>0</v>
      </c>
      <c r="BL402" s="15" t="s">
        <v>157</v>
      </c>
      <c r="BM402" s="183" t="s">
        <v>1102</v>
      </c>
    </row>
    <row r="403" spans="1:65" s="2" customFormat="1" ht="11.25">
      <c r="A403" s="33"/>
      <c r="B403" s="34"/>
      <c r="C403" s="35"/>
      <c r="D403" s="201" t="s">
        <v>218</v>
      </c>
      <c r="E403" s="35"/>
      <c r="F403" s="202" t="s">
        <v>1103</v>
      </c>
      <c r="G403" s="35"/>
      <c r="H403" s="35"/>
      <c r="I403" s="198"/>
      <c r="J403" s="35"/>
      <c r="K403" s="35"/>
      <c r="L403" s="38"/>
      <c r="M403" s="199"/>
      <c r="N403" s="200"/>
      <c r="O403" s="63"/>
      <c r="P403" s="63"/>
      <c r="Q403" s="63"/>
      <c r="R403" s="63"/>
      <c r="S403" s="63"/>
      <c r="T403" s="64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5" t="s">
        <v>218</v>
      </c>
      <c r="AU403" s="15" t="s">
        <v>151</v>
      </c>
    </row>
    <row r="404" spans="1:65" s="13" customFormat="1" ht="11.25">
      <c r="B404" s="185"/>
      <c r="C404" s="186"/>
      <c r="D404" s="187" t="s">
        <v>155</v>
      </c>
      <c r="E404" s="188" t="s">
        <v>44</v>
      </c>
      <c r="F404" s="189" t="s">
        <v>1104</v>
      </c>
      <c r="G404" s="186"/>
      <c r="H404" s="190">
        <v>1</v>
      </c>
      <c r="I404" s="191"/>
      <c r="J404" s="186"/>
      <c r="K404" s="186"/>
      <c r="L404" s="192"/>
      <c r="M404" s="193"/>
      <c r="N404" s="194"/>
      <c r="O404" s="194"/>
      <c r="P404" s="194"/>
      <c r="Q404" s="194"/>
      <c r="R404" s="194"/>
      <c r="S404" s="194"/>
      <c r="T404" s="195"/>
      <c r="AT404" s="196" t="s">
        <v>155</v>
      </c>
      <c r="AU404" s="196" t="s">
        <v>151</v>
      </c>
      <c r="AV404" s="13" t="s">
        <v>92</v>
      </c>
      <c r="AW404" s="13" t="s">
        <v>42</v>
      </c>
      <c r="AX404" s="13" t="s">
        <v>82</v>
      </c>
      <c r="AY404" s="196" t="s">
        <v>139</v>
      </c>
    </row>
    <row r="405" spans="1:65" s="2" customFormat="1" ht="16.5" customHeight="1">
      <c r="A405" s="33"/>
      <c r="B405" s="34"/>
      <c r="C405" s="210" t="s">
        <v>1105</v>
      </c>
      <c r="D405" s="210" t="s">
        <v>282</v>
      </c>
      <c r="E405" s="211" t="s">
        <v>1106</v>
      </c>
      <c r="F405" s="212" t="s">
        <v>1107</v>
      </c>
      <c r="G405" s="213" t="s">
        <v>145</v>
      </c>
      <c r="H405" s="214">
        <v>1</v>
      </c>
      <c r="I405" s="215"/>
      <c r="J405" s="216">
        <f>ROUND(I405*H405,2)</f>
        <v>0</v>
      </c>
      <c r="K405" s="212" t="s">
        <v>216</v>
      </c>
      <c r="L405" s="217"/>
      <c r="M405" s="218" t="s">
        <v>44</v>
      </c>
      <c r="N405" s="219" t="s">
        <v>53</v>
      </c>
      <c r="O405" s="63"/>
      <c r="P405" s="181">
        <f>O405*H405</f>
        <v>0</v>
      </c>
      <c r="Q405" s="181">
        <v>0.26400000000000001</v>
      </c>
      <c r="R405" s="181">
        <f>Q405*H405</f>
        <v>0.26400000000000001</v>
      </c>
      <c r="S405" s="181">
        <v>0</v>
      </c>
      <c r="T405" s="18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83" t="s">
        <v>178</v>
      </c>
      <c r="AT405" s="183" t="s">
        <v>282</v>
      </c>
      <c r="AU405" s="183" t="s">
        <v>151</v>
      </c>
      <c r="AY405" s="15" t="s">
        <v>139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5" t="s">
        <v>90</v>
      </c>
      <c r="BK405" s="184">
        <f>ROUND(I405*H405,2)</f>
        <v>0</v>
      </c>
      <c r="BL405" s="15" t="s">
        <v>157</v>
      </c>
      <c r="BM405" s="183" t="s">
        <v>1108</v>
      </c>
    </row>
    <row r="406" spans="1:65" s="2" customFormat="1" ht="11.25">
      <c r="A406" s="33"/>
      <c r="B406" s="34"/>
      <c r="C406" s="35"/>
      <c r="D406" s="201" t="s">
        <v>218</v>
      </c>
      <c r="E406" s="35"/>
      <c r="F406" s="202" t="s">
        <v>1109</v>
      </c>
      <c r="G406" s="35"/>
      <c r="H406" s="35"/>
      <c r="I406" s="198"/>
      <c r="J406" s="35"/>
      <c r="K406" s="35"/>
      <c r="L406" s="38"/>
      <c r="M406" s="199"/>
      <c r="N406" s="200"/>
      <c r="O406" s="63"/>
      <c r="P406" s="63"/>
      <c r="Q406" s="63"/>
      <c r="R406" s="63"/>
      <c r="S406" s="63"/>
      <c r="T406" s="64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5" t="s">
        <v>218</v>
      </c>
      <c r="AU406" s="15" t="s">
        <v>151</v>
      </c>
    </row>
    <row r="407" spans="1:65" s="2" customFormat="1" ht="16.5" customHeight="1">
      <c r="A407" s="33"/>
      <c r="B407" s="34"/>
      <c r="C407" s="210" t="s">
        <v>1110</v>
      </c>
      <c r="D407" s="210" t="s">
        <v>282</v>
      </c>
      <c r="E407" s="211" t="s">
        <v>1111</v>
      </c>
      <c r="F407" s="212" t="s">
        <v>1112</v>
      </c>
      <c r="G407" s="213" t="s">
        <v>145</v>
      </c>
      <c r="H407" s="214">
        <v>1</v>
      </c>
      <c r="I407" s="215"/>
      <c r="J407" s="216">
        <f>ROUND(I407*H407,2)</f>
        <v>0</v>
      </c>
      <c r="K407" s="212" t="s">
        <v>216</v>
      </c>
      <c r="L407" s="217"/>
      <c r="M407" s="218" t="s">
        <v>44</v>
      </c>
      <c r="N407" s="219" t="s">
        <v>53</v>
      </c>
      <c r="O407" s="63"/>
      <c r="P407" s="181">
        <f>O407*H407</f>
        <v>0</v>
      </c>
      <c r="Q407" s="181">
        <v>0.4</v>
      </c>
      <c r="R407" s="181">
        <f>Q407*H407</f>
        <v>0.4</v>
      </c>
      <c r="S407" s="181">
        <v>0</v>
      </c>
      <c r="T407" s="18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83" t="s">
        <v>178</v>
      </c>
      <c r="AT407" s="183" t="s">
        <v>282</v>
      </c>
      <c r="AU407" s="183" t="s">
        <v>151</v>
      </c>
      <c r="AY407" s="15" t="s">
        <v>139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15" t="s">
        <v>90</v>
      </c>
      <c r="BK407" s="184">
        <f>ROUND(I407*H407,2)</f>
        <v>0</v>
      </c>
      <c r="BL407" s="15" t="s">
        <v>157</v>
      </c>
      <c r="BM407" s="183" t="s">
        <v>1113</v>
      </c>
    </row>
    <row r="408" spans="1:65" s="2" customFormat="1" ht="11.25">
      <c r="A408" s="33"/>
      <c r="B408" s="34"/>
      <c r="C408" s="35"/>
      <c r="D408" s="201" t="s">
        <v>218</v>
      </c>
      <c r="E408" s="35"/>
      <c r="F408" s="202" t="s">
        <v>1114</v>
      </c>
      <c r="G408" s="35"/>
      <c r="H408" s="35"/>
      <c r="I408" s="198"/>
      <c r="J408" s="35"/>
      <c r="K408" s="35"/>
      <c r="L408" s="38"/>
      <c r="M408" s="199"/>
      <c r="N408" s="200"/>
      <c r="O408" s="63"/>
      <c r="P408" s="63"/>
      <c r="Q408" s="63"/>
      <c r="R408" s="63"/>
      <c r="S408" s="63"/>
      <c r="T408" s="64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5" t="s">
        <v>218</v>
      </c>
      <c r="AU408" s="15" t="s">
        <v>151</v>
      </c>
    </row>
    <row r="409" spans="1:65" s="2" customFormat="1" ht="16.5" customHeight="1">
      <c r="A409" s="33"/>
      <c r="B409" s="34"/>
      <c r="C409" s="210" t="s">
        <v>1115</v>
      </c>
      <c r="D409" s="210" t="s">
        <v>282</v>
      </c>
      <c r="E409" s="211" t="s">
        <v>1116</v>
      </c>
      <c r="F409" s="212" t="s">
        <v>1117</v>
      </c>
      <c r="G409" s="213" t="s">
        <v>145</v>
      </c>
      <c r="H409" s="214">
        <v>1</v>
      </c>
      <c r="I409" s="215"/>
      <c r="J409" s="216">
        <f>ROUND(I409*H409,2)</f>
        <v>0</v>
      </c>
      <c r="K409" s="212" t="s">
        <v>216</v>
      </c>
      <c r="L409" s="217"/>
      <c r="M409" s="218" t="s">
        <v>44</v>
      </c>
      <c r="N409" s="219" t="s">
        <v>53</v>
      </c>
      <c r="O409" s="63"/>
      <c r="P409" s="181">
        <f>O409*H409</f>
        <v>0</v>
      </c>
      <c r="Q409" s="181">
        <v>0.218</v>
      </c>
      <c r="R409" s="181">
        <f>Q409*H409</f>
        <v>0.218</v>
      </c>
      <c r="S409" s="181">
        <v>0</v>
      </c>
      <c r="T409" s="18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83" t="s">
        <v>178</v>
      </c>
      <c r="AT409" s="183" t="s">
        <v>282</v>
      </c>
      <c r="AU409" s="183" t="s">
        <v>151</v>
      </c>
      <c r="AY409" s="15" t="s">
        <v>139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5" t="s">
        <v>90</v>
      </c>
      <c r="BK409" s="184">
        <f>ROUND(I409*H409,2)</f>
        <v>0</v>
      </c>
      <c r="BL409" s="15" t="s">
        <v>157</v>
      </c>
      <c r="BM409" s="183" t="s">
        <v>1118</v>
      </c>
    </row>
    <row r="410" spans="1:65" s="2" customFormat="1" ht="11.25">
      <c r="A410" s="33"/>
      <c r="B410" s="34"/>
      <c r="C410" s="35"/>
      <c r="D410" s="201" t="s">
        <v>218</v>
      </c>
      <c r="E410" s="35"/>
      <c r="F410" s="202" t="s">
        <v>1119</v>
      </c>
      <c r="G410" s="35"/>
      <c r="H410" s="35"/>
      <c r="I410" s="198"/>
      <c r="J410" s="35"/>
      <c r="K410" s="35"/>
      <c r="L410" s="38"/>
      <c r="M410" s="199"/>
      <c r="N410" s="200"/>
      <c r="O410" s="63"/>
      <c r="P410" s="63"/>
      <c r="Q410" s="63"/>
      <c r="R410" s="63"/>
      <c r="S410" s="63"/>
      <c r="T410" s="64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5" t="s">
        <v>218</v>
      </c>
      <c r="AU410" s="15" t="s">
        <v>151</v>
      </c>
    </row>
    <row r="411" spans="1:65" s="13" customFormat="1" ht="11.25">
      <c r="B411" s="185"/>
      <c r="C411" s="186"/>
      <c r="D411" s="187" t="s">
        <v>155</v>
      </c>
      <c r="E411" s="188" t="s">
        <v>44</v>
      </c>
      <c r="F411" s="189" t="s">
        <v>1120</v>
      </c>
      <c r="G411" s="186"/>
      <c r="H411" s="190">
        <v>1</v>
      </c>
      <c r="I411" s="191"/>
      <c r="J411" s="186"/>
      <c r="K411" s="186"/>
      <c r="L411" s="192"/>
      <c r="M411" s="193"/>
      <c r="N411" s="194"/>
      <c r="O411" s="194"/>
      <c r="P411" s="194"/>
      <c r="Q411" s="194"/>
      <c r="R411" s="194"/>
      <c r="S411" s="194"/>
      <c r="T411" s="195"/>
      <c r="AT411" s="196" t="s">
        <v>155</v>
      </c>
      <c r="AU411" s="196" t="s">
        <v>151</v>
      </c>
      <c r="AV411" s="13" t="s">
        <v>92</v>
      </c>
      <c r="AW411" s="13" t="s">
        <v>42</v>
      </c>
      <c r="AX411" s="13" t="s">
        <v>82</v>
      </c>
      <c r="AY411" s="196" t="s">
        <v>139</v>
      </c>
    </row>
    <row r="412" spans="1:65" s="12" customFormat="1" ht="22.9" customHeight="1">
      <c r="B412" s="156"/>
      <c r="C412" s="157"/>
      <c r="D412" s="158" t="s">
        <v>81</v>
      </c>
      <c r="E412" s="170" t="s">
        <v>183</v>
      </c>
      <c r="F412" s="170" t="s">
        <v>453</v>
      </c>
      <c r="G412" s="157"/>
      <c r="H412" s="157"/>
      <c r="I412" s="160"/>
      <c r="J412" s="171">
        <f>BK412</f>
        <v>0</v>
      </c>
      <c r="K412" s="157"/>
      <c r="L412" s="162"/>
      <c r="M412" s="163"/>
      <c r="N412" s="164"/>
      <c r="O412" s="164"/>
      <c r="P412" s="165">
        <f>P413+SUM(P414:P416)</f>
        <v>0</v>
      </c>
      <c r="Q412" s="164"/>
      <c r="R412" s="165">
        <f>R413+SUM(R414:R416)</f>
        <v>0</v>
      </c>
      <c r="S412" s="164"/>
      <c r="T412" s="166">
        <f>T413+SUM(T414:T416)</f>
        <v>21.811599999999999</v>
      </c>
      <c r="AR412" s="167" t="s">
        <v>90</v>
      </c>
      <c r="AT412" s="168" t="s">
        <v>81</v>
      </c>
      <c r="AU412" s="168" t="s">
        <v>90</v>
      </c>
      <c r="AY412" s="167" t="s">
        <v>139</v>
      </c>
      <c r="BK412" s="169">
        <f>BK413+SUM(BK414:BK416)</f>
        <v>0</v>
      </c>
    </row>
    <row r="413" spans="1:65" s="2" customFormat="1" ht="16.5" customHeight="1">
      <c r="A413" s="33"/>
      <c r="B413" s="34"/>
      <c r="C413" s="172" t="s">
        <v>1121</v>
      </c>
      <c r="D413" s="172" t="s">
        <v>142</v>
      </c>
      <c r="E413" s="173" t="s">
        <v>462</v>
      </c>
      <c r="F413" s="174" t="s">
        <v>463</v>
      </c>
      <c r="G413" s="175" t="s">
        <v>457</v>
      </c>
      <c r="H413" s="176">
        <v>25.9</v>
      </c>
      <c r="I413" s="177"/>
      <c r="J413" s="178">
        <f>ROUND(I413*H413,2)</f>
        <v>0</v>
      </c>
      <c r="K413" s="174" t="s">
        <v>216</v>
      </c>
      <c r="L413" s="38"/>
      <c r="M413" s="179" t="s">
        <v>44</v>
      </c>
      <c r="N413" s="180" t="s">
        <v>53</v>
      </c>
      <c r="O413" s="63"/>
      <c r="P413" s="181">
        <f>O413*H413</f>
        <v>0</v>
      </c>
      <c r="Q413" s="181">
        <v>0</v>
      </c>
      <c r="R413" s="181">
        <f>Q413*H413</f>
        <v>0</v>
      </c>
      <c r="S413" s="181">
        <v>0</v>
      </c>
      <c r="T413" s="182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83" t="s">
        <v>157</v>
      </c>
      <c r="AT413" s="183" t="s">
        <v>142</v>
      </c>
      <c r="AU413" s="183" t="s">
        <v>92</v>
      </c>
      <c r="AY413" s="15" t="s">
        <v>139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5" t="s">
        <v>90</v>
      </c>
      <c r="BK413" s="184">
        <f>ROUND(I413*H413,2)</f>
        <v>0</v>
      </c>
      <c r="BL413" s="15" t="s">
        <v>157</v>
      </c>
      <c r="BM413" s="183" t="s">
        <v>1122</v>
      </c>
    </row>
    <row r="414" spans="1:65" s="2" customFormat="1" ht="11.25">
      <c r="A414" s="33"/>
      <c r="B414" s="34"/>
      <c r="C414" s="35"/>
      <c r="D414" s="201" t="s">
        <v>218</v>
      </c>
      <c r="E414" s="35"/>
      <c r="F414" s="202" t="s">
        <v>465</v>
      </c>
      <c r="G414" s="35"/>
      <c r="H414" s="35"/>
      <c r="I414" s="198"/>
      <c r="J414" s="35"/>
      <c r="K414" s="35"/>
      <c r="L414" s="38"/>
      <c r="M414" s="199"/>
      <c r="N414" s="200"/>
      <c r="O414" s="63"/>
      <c r="P414" s="63"/>
      <c r="Q414" s="63"/>
      <c r="R414" s="63"/>
      <c r="S414" s="63"/>
      <c r="T414" s="64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5" t="s">
        <v>218</v>
      </c>
      <c r="AU414" s="15" t="s">
        <v>92</v>
      </c>
    </row>
    <row r="415" spans="1:65" s="13" customFormat="1" ht="11.25">
      <c r="B415" s="185"/>
      <c r="C415" s="186"/>
      <c r="D415" s="187" t="s">
        <v>155</v>
      </c>
      <c r="E415" s="188" t="s">
        <v>44</v>
      </c>
      <c r="F415" s="189" t="s">
        <v>1123</v>
      </c>
      <c r="G415" s="186"/>
      <c r="H415" s="190">
        <v>25.9</v>
      </c>
      <c r="I415" s="191"/>
      <c r="J415" s="186"/>
      <c r="K415" s="186"/>
      <c r="L415" s="192"/>
      <c r="M415" s="193"/>
      <c r="N415" s="194"/>
      <c r="O415" s="194"/>
      <c r="P415" s="194"/>
      <c r="Q415" s="194"/>
      <c r="R415" s="194"/>
      <c r="S415" s="194"/>
      <c r="T415" s="195"/>
      <c r="AT415" s="196" t="s">
        <v>155</v>
      </c>
      <c r="AU415" s="196" t="s">
        <v>92</v>
      </c>
      <c r="AV415" s="13" t="s">
        <v>92</v>
      </c>
      <c r="AW415" s="13" t="s">
        <v>42</v>
      </c>
      <c r="AX415" s="13" t="s">
        <v>82</v>
      </c>
      <c r="AY415" s="196" t="s">
        <v>139</v>
      </c>
    </row>
    <row r="416" spans="1:65" s="12" customFormat="1" ht="20.85" customHeight="1">
      <c r="B416" s="156"/>
      <c r="C416" s="157"/>
      <c r="D416" s="158" t="s">
        <v>81</v>
      </c>
      <c r="E416" s="170" t="s">
        <v>1085</v>
      </c>
      <c r="F416" s="170" t="s">
        <v>1124</v>
      </c>
      <c r="G416" s="157"/>
      <c r="H416" s="157"/>
      <c r="I416" s="160"/>
      <c r="J416" s="171">
        <f>BK416</f>
        <v>0</v>
      </c>
      <c r="K416" s="157"/>
      <c r="L416" s="162"/>
      <c r="M416" s="163"/>
      <c r="N416" s="164"/>
      <c r="O416" s="164"/>
      <c r="P416" s="165">
        <f>SUM(P417:P429)</f>
        <v>0</v>
      </c>
      <c r="Q416" s="164"/>
      <c r="R416" s="165">
        <f>SUM(R417:R429)</f>
        <v>0</v>
      </c>
      <c r="S416" s="164"/>
      <c r="T416" s="166">
        <f>SUM(T417:T429)</f>
        <v>21.811599999999999</v>
      </c>
      <c r="AR416" s="167" t="s">
        <v>90</v>
      </c>
      <c r="AT416" s="168" t="s">
        <v>81</v>
      </c>
      <c r="AU416" s="168" t="s">
        <v>92</v>
      </c>
      <c r="AY416" s="167" t="s">
        <v>139</v>
      </c>
      <c r="BK416" s="169">
        <f>SUM(BK417:BK429)</f>
        <v>0</v>
      </c>
    </row>
    <row r="417" spans="1:65" s="2" customFormat="1" ht="33" customHeight="1">
      <c r="A417" s="33"/>
      <c r="B417" s="34"/>
      <c r="C417" s="172" t="s">
        <v>1125</v>
      </c>
      <c r="D417" s="172" t="s">
        <v>142</v>
      </c>
      <c r="E417" s="173" t="s">
        <v>1126</v>
      </c>
      <c r="F417" s="174" t="s">
        <v>1127</v>
      </c>
      <c r="G417" s="175" t="s">
        <v>268</v>
      </c>
      <c r="H417" s="176">
        <v>0.69099999999999995</v>
      </c>
      <c r="I417" s="177"/>
      <c r="J417" s="178">
        <f>ROUND(I417*H417,2)</f>
        <v>0</v>
      </c>
      <c r="K417" s="174" t="s">
        <v>216</v>
      </c>
      <c r="L417" s="38"/>
      <c r="M417" s="179" t="s">
        <v>44</v>
      </c>
      <c r="N417" s="180" t="s">
        <v>53</v>
      </c>
      <c r="O417" s="63"/>
      <c r="P417" s="181">
        <f>O417*H417</f>
        <v>0</v>
      </c>
      <c r="Q417" s="181">
        <v>0</v>
      </c>
      <c r="R417" s="181">
        <f>Q417*H417</f>
        <v>0</v>
      </c>
      <c r="S417" s="181">
        <v>1.6</v>
      </c>
      <c r="T417" s="182">
        <f>S417*H417</f>
        <v>1.1055999999999999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83" t="s">
        <v>157</v>
      </c>
      <c r="AT417" s="183" t="s">
        <v>142</v>
      </c>
      <c r="AU417" s="183" t="s">
        <v>151</v>
      </c>
      <c r="AY417" s="15" t="s">
        <v>139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5" t="s">
        <v>90</v>
      </c>
      <c r="BK417" s="184">
        <f>ROUND(I417*H417,2)</f>
        <v>0</v>
      </c>
      <c r="BL417" s="15" t="s">
        <v>157</v>
      </c>
      <c r="BM417" s="183" t="s">
        <v>1128</v>
      </c>
    </row>
    <row r="418" spans="1:65" s="2" customFormat="1" ht="11.25">
      <c r="A418" s="33"/>
      <c r="B418" s="34"/>
      <c r="C418" s="35"/>
      <c r="D418" s="201" t="s">
        <v>218</v>
      </c>
      <c r="E418" s="35"/>
      <c r="F418" s="202" t="s">
        <v>1129</v>
      </c>
      <c r="G418" s="35"/>
      <c r="H418" s="35"/>
      <c r="I418" s="198"/>
      <c r="J418" s="35"/>
      <c r="K418" s="35"/>
      <c r="L418" s="38"/>
      <c r="M418" s="199"/>
      <c r="N418" s="200"/>
      <c r="O418" s="63"/>
      <c r="P418" s="63"/>
      <c r="Q418" s="63"/>
      <c r="R418" s="63"/>
      <c r="S418" s="63"/>
      <c r="T418" s="64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5" t="s">
        <v>218</v>
      </c>
      <c r="AU418" s="15" t="s">
        <v>151</v>
      </c>
    </row>
    <row r="419" spans="1:65" s="13" customFormat="1" ht="11.25">
      <c r="B419" s="185"/>
      <c r="C419" s="186"/>
      <c r="D419" s="187" t="s">
        <v>155</v>
      </c>
      <c r="E419" s="188" t="s">
        <v>44</v>
      </c>
      <c r="F419" s="189" t="s">
        <v>1130</v>
      </c>
      <c r="G419" s="186"/>
      <c r="H419" s="190">
        <v>0.69099999999999995</v>
      </c>
      <c r="I419" s="191"/>
      <c r="J419" s="186"/>
      <c r="K419" s="186"/>
      <c r="L419" s="192"/>
      <c r="M419" s="193"/>
      <c r="N419" s="194"/>
      <c r="O419" s="194"/>
      <c r="P419" s="194"/>
      <c r="Q419" s="194"/>
      <c r="R419" s="194"/>
      <c r="S419" s="194"/>
      <c r="T419" s="195"/>
      <c r="AT419" s="196" t="s">
        <v>155</v>
      </c>
      <c r="AU419" s="196" t="s">
        <v>151</v>
      </c>
      <c r="AV419" s="13" t="s">
        <v>92</v>
      </c>
      <c r="AW419" s="13" t="s">
        <v>42</v>
      </c>
      <c r="AX419" s="13" t="s">
        <v>82</v>
      </c>
      <c r="AY419" s="196" t="s">
        <v>139</v>
      </c>
    </row>
    <row r="420" spans="1:65" s="2" customFormat="1" ht="24.2" customHeight="1">
      <c r="A420" s="33"/>
      <c r="B420" s="34"/>
      <c r="C420" s="172" t="s">
        <v>1131</v>
      </c>
      <c r="D420" s="172" t="s">
        <v>142</v>
      </c>
      <c r="E420" s="173" t="s">
        <v>1132</v>
      </c>
      <c r="F420" s="174" t="s">
        <v>1133</v>
      </c>
      <c r="G420" s="175" t="s">
        <v>268</v>
      </c>
      <c r="H420" s="176">
        <v>0.995</v>
      </c>
      <c r="I420" s="177"/>
      <c r="J420" s="178">
        <f>ROUND(I420*H420,2)</f>
        <v>0</v>
      </c>
      <c r="K420" s="174" t="s">
        <v>216</v>
      </c>
      <c r="L420" s="38"/>
      <c r="M420" s="179" t="s">
        <v>44</v>
      </c>
      <c r="N420" s="180" t="s">
        <v>53</v>
      </c>
      <c r="O420" s="63"/>
      <c r="P420" s="181">
        <f>O420*H420</f>
        <v>0</v>
      </c>
      <c r="Q420" s="181">
        <v>0</v>
      </c>
      <c r="R420" s="181">
        <f>Q420*H420</f>
        <v>0</v>
      </c>
      <c r="S420" s="181">
        <v>2.8</v>
      </c>
      <c r="T420" s="182">
        <f>S420*H420</f>
        <v>2.786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83" t="s">
        <v>157</v>
      </c>
      <c r="AT420" s="183" t="s">
        <v>142</v>
      </c>
      <c r="AU420" s="183" t="s">
        <v>151</v>
      </c>
      <c r="AY420" s="15" t="s">
        <v>139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5" t="s">
        <v>90</v>
      </c>
      <c r="BK420" s="184">
        <f>ROUND(I420*H420,2)</f>
        <v>0</v>
      </c>
      <c r="BL420" s="15" t="s">
        <v>157</v>
      </c>
      <c r="BM420" s="183" t="s">
        <v>1134</v>
      </c>
    </row>
    <row r="421" spans="1:65" s="2" customFormat="1" ht="11.25">
      <c r="A421" s="33"/>
      <c r="B421" s="34"/>
      <c r="C421" s="35"/>
      <c r="D421" s="201" t="s">
        <v>218</v>
      </c>
      <c r="E421" s="35"/>
      <c r="F421" s="202" t="s">
        <v>1135</v>
      </c>
      <c r="G421" s="35"/>
      <c r="H421" s="35"/>
      <c r="I421" s="198"/>
      <c r="J421" s="35"/>
      <c r="K421" s="35"/>
      <c r="L421" s="38"/>
      <c r="M421" s="199"/>
      <c r="N421" s="200"/>
      <c r="O421" s="63"/>
      <c r="P421" s="63"/>
      <c r="Q421" s="63"/>
      <c r="R421" s="63"/>
      <c r="S421" s="63"/>
      <c r="T421" s="64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5" t="s">
        <v>218</v>
      </c>
      <c r="AU421" s="15" t="s">
        <v>151</v>
      </c>
    </row>
    <row r="422" spans="1:65" s="13" customFormat="1" ht="11.25">
      <c r="B422" s="185"/>
      <c r="C422" s="186"/>
      <c r="D422" s="187" t="s">
        <v>155</v>
      </c>
      <c r="E422" s="188" t="s">
        <v>44</v>
      </c>
      <c r="F422" s="189" t="s">
        <v>1136</v>
      </c>
      <c r="G422" s="186"/>
      <c r="H422" s="190">
        <v>0.995</v>
      </c>
      <c r="I422" s="191"/>
      <c r="J422" s="186"/>
      <c r="K422" s="186"/>
      <c r="L422" s="192"/>
      <c r="M422" s="193"/>
      <c r="N422" s="194"/>
      <c r="O422" s="194"/>
      <c r="P422" s="194"/>
      <c r="Q422" s="194"/>
      <c r="R422" s="194"/>
      <c r="S422" s="194"/>
      <c r="T422" s="195"/>
      <c r="AT422" s="196" t="s">
        <v>155</v>
      </c>
      <c r="AU422" s="196" t="s">
        <v>151</v>
      </c>
      <c r="AV422" s="13" t="s">
        <v>92</v>
      </c>
      <c r="AW422" s="13" t="s">
        <v>42</v>
      </c>
      <c r="AX422" s="13" t="s">
        <v>82</v>
      </c>
      <c r="AY422" s="196" t="s">
        <v>139</v>
      </c>
    </row>
    <row r="423" spans="1:65" s="2" customFormat="1" ht="33" customHeight="1">
      <c r="A423" s="33"/>
      <c r="B423" s="34"/>
      <c r="C423" s="172" t="s">
        <v>1137</v>
      </c>
      <c r="D423" s="172" t="s">
        <v>142</v>
      </c>
      <c r="E423" s="173" t="s">
        <v>1138</v>
      </c>
      <c r="F423" s="174" t="s">
        <v>1139</v>
      </c>
      <c r="G423" s="175" t="s">
        <v>268</v>
      </c>
      <c r="H423" s="176">
        <v>0.4</v>
      </c>
      <c r="I423" s="177"/>
      <c r="J423" s="178">
        <f>ROUND(I423*H423,2)</f>
        <v>0</v>
      </c>
      <c r="K423" s="174" t="s">
        <v>216</v>
      </c>
      <c r="L423" s="38"/>
      <c r="M423" s="179" t="s">
        <v>44</v>
      </c>
      <c r="N423" s="180" t="s">
        <v>53</v>
      </c>
      <c r="O423" s="63"/>
      <c r="P423" s="181">
        <f>O423*H423</f>
        <v>0</v>
      </c>
      <c r="Q423" s="181">
        <v>0</v>
      </c>
      <c r="R423" s="181">
        <f>Q423*H423</f>
        <v>0</v>
      </c>
      <c r="S423" s="181">
        <v>2.8</v>
      </c>
      <c r="T423" s="182">
        <f>S423*H423</f>
        <v>1.1199999999999999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83" t="s">
        <v>157</v>
      </c>
      <c r="AT423" s="183" t="s">
        <v>142</v>
      </c>
      <c r="AU423" s="183" t="s">
        <v>151</v>
      </c>
      <c r="AY423" s="15" t="s">
        <v>139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5" t="s">
        <v>90</v>
      </c>
      <c r="BK423" s="184">
        <f>ROUND(I423*H423,2)</f>
        <v>0</v>
      </c>
      <c r="BL423" s="15" t="s">
        <v>157</v>
      </c>
      <c r="BM423" s="183" t="s">
        <v>1140</v>
      </c>
    </row>
    <row r="424" spans="1:65" s="2" customFormat="1" ht="11.25">
      <c r="A424" s="33"/>
      <c r="B424" s="34"/>
      <c r="C424" s="35"/>
      <c r="D424" s="201" t="s">
        <v>218</v>
      </c>
      <c r="E424" s="35"/>
      <c r="F424" s="202" t="s">
        <v>1141</v>
      </c>
      <c r="G424" s="35"/>
      <c r="H424" s="35"/>
      <c r="I424" s="198"/>
      <c r="J424" s="35"/>
      <c r="K424" s="35"/>
      <c r="L424" s="38"/>
      <c r="M424" s="199"/>
      <c r="N424" s="200"/>
      <c r="O424" s="63"/>
      <c r="P424" s="63"/>
      <c r="Q424" s="63"/>
      <c r="R424" s="63"/>
      <c r="S424" s="63"/>
      <c r="T424" s="64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5" t="s">
        <v>218</v>
      </c>
      <c r="AU424" s="15" t="s">
        <v>151</v>
      </c>
    </row>
    <row r="425" spans="1:65" s="13" customFormat="1" ht="11.25">
      <c r="B425" s="185"/>
      <c r="C425" s="186"/>
      <c r="D425" s="187" t="s">
        <v>155</v>
      </c>
      <c r="E425" s="188" t="s">
        <v>44</v>
      </c>
      <c r="F425" s="189" t="s">
        <v>1142</v>
      </c>
      <c r="G425" s="186"/>
      <c r="H425" s="190">
        <v>0.4</v>
      </c>
      <c r="I425" s="191"/>
      <c r="J425" s="186"/>
      <c r="K425" s="186"/>
      <c r="L425" s="192"/>
      <c r="M425" s="193"/>
      <c r="N425" s="194"/>
      <c r="O425" s="194"/>
      <c r="P425" s="194"/>
      <c r="Q425" s="194"/>
      <c r="R425" s="194"/>
      <c r="S425" s="194"/>
      <c r="T425" s="195"/>
      <c r="AT425" s="196" t="s">
        <v>155</v>
      </c>
      <c r="AU425" s="196" t="s">
        <v>151</v>
      </c>
      <c r="AV425" s="13" t="s">
        <v>92</v>
      </c>
      <c r="AW425" s="13" t="s">
        <v>42</v>
      </c>
      <c r="AX425" s="13" t="s">
        <v>82</v>
      </c>
      <c r="AY425" s="196" t="s">
        <v>139</v>
      </c>
    </row>
    <row r="426" spans="1:65" s="2" customFormat="1" ht="33" customHeight="1">
      <c r="A426" s="33"/>
      <c r="B426" s="34"/>
      <c r="C426" s="172" t="s">
        <v>1143</v>
      </c>
      <c r="D426" s="172" t="s">
        <v>142</v>
      </c>
      <c r="E426" s="173" t="s">
        <v>1144</v>
      </c>
      <c r="F426" s="174" t="s">
        <v>1145</v>
      </c>
      <c r="G426" s="175" t="s">
        <v>268</v>
      </c>
      <c r="H426" s="176">
        <v>6</v>
      </c>
      <c r="I426" s="177"/>
      <c r="J426" s="178">
        <f>ROUND(I426*H426,2)</f>
        <v>0</v>
      </c>
      <c r="K426" s="174" t="s">
        <v>216</v>
      </c>
      <c r="L426" s="38"/>
      <c r="M426" s="179" t="s">
        <v>44</v>
      </c>
      <c r="N426" s="180" t="s">
        <v>53</v>
      </c>
      <c r="O426" s="63"/>
      <c r="P426" s="181">
        <f>O426*H426</f>
        <v>0</v>
      </c>
      <c r="Q426" s="181">
        <v>0</v>
      </c>
      <c r="R426" s="181">
        <f>Q426*H426</f>
        <v>0</v>
      </c>
      <c r="S426" s="181">
        <v>2.8</v>
      </c>
      <c r="T426" s="182">
        <f>S426*H426</f>
        <v>16.799999999999997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83" t="s">
        <v>157</v>
      </c>
      <c r="AT426" s="183" t="s">
        <v>142</v>
      </c>
      <c r="AU426" s="183" t="s">
        <v>151</v>
      </c>
      <c r="AY426" s="15" t="s">
        <v>139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5" t="s">
        <v>90</v>
      </c>
      <c r="BK426" s="184">
        <f>ROUND(I426*H426,2)</f>
        <v>0</v>
      </c>
      <c r="BL426" s="15" t="s">
        <v>157</v>
      </c>
      <c r="BM426" s="183" t="s">
        <v>1146</v>
      </c>
    </row>
    <row r="427" spans="1:65" s="2" customFormat="1" ht="11.25">
      <c r="A427" s="33"/>
      <c r="B427" s="34"/>
      <c r="C427" s="35"/>
      <c r="D427" s="201" t="s">
        <v>218</v>
      </c>
      <c r="E427" s="35"/>
      <c r="F427" s="202" t="s">
        <v>1147</v>
      </c>
      <c r="G427" s="35"/>
      <c r="H427" s="35"/>
      <c r="I427" s="198"/>
      <c r="J427" s="35"/>
      <c r="K427" s="35"/>
      <c r="L427" s="38"/>
      <c r="M427" s="199"/>
      <c r="N427" s="200"/>
      <c r="O427" s="63"/>
      <c r="P427" s="63"/>
      <c r="Q427" s="63"/>
      <c r="R427" s="63"/>
      <c r="S427" s="63"/>
      <c r="T427" s="64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5" t="s">
        <v>218</v>
      </c>
      <c r="AU427" s="15" t="s">
        <v>151</v>
      </c>
    </row>
    <row r="428" spans="1:65" s="13" customFormat="1" ht="11.25">
      <c r="B428" s="185"/>
      <c r="C428" s="186"/>
      <c r="D428" s="187" t="s">
        <v>155</v>
      </c>
      <c r="E428" s="188" t="s">
        <v>44</v>
      </c>
      <c r="F428" s="189" t="s">
        <v>1148</v>
      </c>
      <c r="G428" s="186"/>
      <c r="H428" s="190">
        <v>2</v>
      </c>
      <c r="I428" s="191"/>
      <c r="J428" s="186"/>
      <c r="K428" s="186"/>
      <c r="L428" s="192"/>
      <c r="M428" s="193"/>
      <c r="N428" s="194"/>
      <c r="O428" s="194"/>
      <c r="P428" s="194"/>
      <c r="Q428" s="194"/>
      <c r="R428" s="194"/>
      <c r="S428" s="194"/>
      <c r="T428" s="195"/>
      <c r="AT428" s="196" t="s">
        <v>155</v>
      </c>
      <c r="AU428" s="196" t="s">
        <v>151</v>
      </c>
      <c r="AV428" s="13" t="s">
        <v>92</v>
      </c>
      <c r="AW428" s="13" t="s">
        <v>42</v>
      </c>
      <c r="AX428" s="13" t="s">
        <v>82</v>
      </c>
      <c r="AY428" s="196" t="s">
        <v>139</v>
      </c>
    </row>
    <row r="429" spans="1:65" s="13" customFormat="1" ht="11.25">
      <c r="B429" s="185"/>
      <c r="C429" s="186"/>
      <c r="D429" s="187" t="s">
        <v>155</v>
      </c>
      <c r="E429" s="188" t="s">
        <v>44</v>
      </c>
      <c r="F429" s="189" t="s">
        <v>1149</v>
      </c>
      <c r="G429" s="186"/>
      <c r="H429" s="190">
        <v>4</v>
      </c>
      <c r="I429" s="191"/>
      <c r="J429" s="186"/>
      <c r="K429" s="186"/>
      <c r="L429" s="192"/>
      <c r="M429" s="193"/>
      <c r="N429" s="194"/>
      <c r="O429" s="194"/>
      <c r="P429" s="194"/>
      <c r="Q429" s="194"/>
      <c r="R429" s="194"/>
      <c r="S429" s="194"/>
      <c r="T429" s="195"/>
      <c r="AT429" s="196" t="s">
        <v>155</v>
      </c>
      <c r="AU429" s="196" t="s">
        <v>151</v>
      </c>
      <c r="AV429" s="13" t="s">
        <v>92</v>
      </c>
      <c r="AW429" s="13" t="s">
        <v>42</v>
      </c>
      <c r="AX429" s="13" t="s">
        <v>82</v>
      </c>
      <c r="AY429" s="196" t="s">
        <v>139</v>
      </c>
    </row>
    <row r="430" spans="1:65" s="12" customFormat="1" ht="22.9" customHeight="1">
      <c r="B430" s="156"/>
      <c r="C430" s="157"/>
      <c r="D430" s="158" t="s">
        <v>81</v>
      </c>
      <c r="E430" s="170" t="s">
        <v>1150</v>
      </c>
      <c r="F430" s="170" t="s">
        <v>1151</v>
      </c>
      <c r="G430" s="157"/>
      <c r="H430" s="157"/>
      <c r="I430" s="160"/>
      <c r="J430" s="171">
        <f>BK430</f>
        <v>0</v>
      </c>
      <c r="K430" s="157"/>
      <c r="L430" s="162"/>
      <c r="M430" s="163"/>
      <c r="N430" s="164"/>
      <c r="O430" s="164"/>
      <c r="P430" s="165">
        <f>SUM(P431:P439)</f>
        <v>0</v>
      </c>
      <c r="Q430" s="164"/>
      <c r="R430" s="165">
        <f>SUM(R431:R439)</f>
        <v>0</v>
      </c>
      <c r="S430" s="164"/>
      <c r="T430" s="166">
        <f>SUM(T431:T439)</f>
        <v>0</v>
      </c>
      <c r="AR430" s="167" t="s">
        <v>90</v>
      </c>
      <c r="AT430" s="168" t="s">
        <v>81</v>
      </c>
      <c r="AU430" s="168" t="s">
        <v>90</v>
      </c>
      <c r="AY430" s="167" t="s">
        <v>139</v>
      </c>
      <c r="BK430" s="169">
        <f>SUM(BK431:BK439)</f>
        <v>0</v>
      </c>
    </row>
    <row r="431" spans="1:65" s="2" customFormat="1" ht="24.2" customHeight="1">
      <c r="A431" s="33"/>
      <c r="B431" s="34"/>
      <c r="C431" s="172" t="s">
        <v>1152</v>
      </c>
      <c r="D431" s="172" t="s">
        <v>142</v>
      </c>
      <c r="E431" s="173" t="s">
        <v>1153</v>
      </c>
      <c r="F431" s="174" t="s">
        <v>1154</v>
      </c>
      <c r="G431" s="175" t="s">
        <v>285</v>
      </c>
      <c r="H431" s="176">
        <v>21.812000000000001</v>
      </c>
      <c r="I431" s="177"/>
      <c r="J431" s="178">
        <f>ROUND(I431*H431,2)</f>
        <v>0</v>
      </c>
      <c r="K431" s="174" t="s">
        <v>216</v>
      </c>
      <c r="L431" s="38"/>
      <c r="M431" s="179" t="s">
        <v>44</v>
      </c>
      <c r="N431" s="180" t="s">
        <v>53</v>
      </c>
      <c r="O431" s="63"/>
      <c r="P431" s="181">
        <f>O431*H431</f>
        <v>0</v>
      </c>
      <c r="Q431" s="181">
        <v>0</v>
      </c>
      <c r="R431" s="181">
        <f>Q431*H431</f>
        <v>0</v>
      </c>
      <c r="S431" s="181">
        <v>0</v>
      </c>
      <c r="T431" s="18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83" t="s">
        <v>157</v>
      </c>
      <c r="AT431" s="183" t="s">
        <v>142</v>
      </c>
      <c r="AU431" s="183" t="s">
        <v>92</v>
      </c>
      <c r="AY431" s="15" t="s">
        <v>139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15" t="s">
        <v>90</v>
      </c>
      <c r="BK431" s="184">
        <f>ROUND(I431*H431,2)</f>
        <v>0</v>
      </c>
      <c r="BL431" s="15" t="s">
        <v>157</v>
      </c>
      <c r="BM431" s="183" t="s">
        <v>1155</v>
      </c>
    </row>
    <row r="432" spans="1:65" s="2" customFormat="1" ht="11.25">
      <c r="A432" s="33"/>
      <c r="B432" s="34"/>
      <c r="C432" s="35"/>
      <c r="D432" s="201" t="s">
        <v>218</v>
      </c>
      <c r="E432" s="35"/>
      <c r="F432" s="202" t="s">
        <v>1156</v>
      </c>
      <c r="G432" s="35"/>
      <c r="H432" s="35"/>
      <c r="I432" s="198"/>
      <c r="J432" s="35"/>
      <c r="K432" s="35"/>
      <c r="L432" s="38"/>
      <c r="M432" s="199"/>
      <c r="N432" s="200"/>
      <c r="O432" s="63"/>
      <c r="P432" s="63"/>
      <c r="Q432" s="63"/>
      <c r="R432" s="63"/>
      <c r="S432" s="63"/>
      <c r="T432" s="64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5" t="s">
        <v>218</v>
      </c>
      <c r="AU432" s="15" t="s">
        <v>92</v>
      </c>
    </row>
    <row r="433" spans="1:65" s="13" customFormat="1" ht="11.25">
      <c r="B433" s="185"/>
      <c r="C433" s="186"/>
      <c r="D433" s="187" t="s">
        <v>155</v>
      </c>
      <c r="E433" s="188" t="s">
        <v>44</v>
      </c>
      <c r="F433" s="189" t="s">
        <v>1157</v>
      </c>
      <c r="G433" s="186"/>
      <c r="H433" s="190">
        <v>21.812000000000001</v>
      </c>
      <c r="I433" s="191"/>
      <c r="J433" s="186"/>
      <c r="K433" s="186"/>
      <c r="L433" s="192"/>
      <c r="M433" s="193"/>
      <c r="N433" s="194"/>
      <c r="O433" s="194"/>
      <c r="P433" s="194"/>
      <c r="Q433" s="194"/>
      <c r="R433" s="194"/>
      <c r="S433" s="194"/>
      <c r="T433" s="195"/>
      <c r="AT433" s="196" t="s">
        <v>155</v>
      </c>
      <c r="AU433" s="196" t="s">
        <v>92</v>
      </c>
      <c r="AV433" s="13" t="s">
        <v>92</v>
      </c>
      <c r="AW433" s="13" t="s">
        <v>42</v>
      </c>
      <c r="AX433" s="13" t="s">
        <v>82</v>
      </c>
      <c r="AY433" s="196" t="s">
        <v>139</v>
      </c>
    </row>
    <row r="434" spans="1:65" s="2" customFormat="1" ht="24.2" customHeight="1">
      <c r="A434" s="33"/>
      <c r="B434" s="34"/>
      <c r="C434" s="172" t="s">
        <v>1158</v>
      </c>
      <c r="D434" s="172" t="s">
        <v>142</v>
      </c>
      <c r="E434" s="173" t="s">
        <v>1159</v>
      </c>
      <c r="F434" s="174" t="s">
        <v>1160</v>
      </c>
      <c r="G434" s="175" t="s">
        <v>285</v>
      </c>
      <c r="H434" s="176">
        <v>21.812000000000001</v>
      </c>
      <c r="I434" s="177"/>
      <c r="J434" s="178">
        <f>ROUND(I434*H434,2)</f>
        <v>0</v>
      </c>
      <c r="K434" s="174" t="s">
        <v>216</v>
      </c>
      <c r="L434" s="38"/>
      <c r="M434" s="179" t="s">
        <v>44</v>
      </c>
      <c r="N434" s="180" t="s">
        <v>53</v>
      </c>
      <c r="O434" s="63"/>
      <c r="P434" s="181">
        <f>O434*H434</f>
        <v>0</v>
      </c>
      <c r="Q434" s="181">
        <v>0</v>
      </c>
      <c r="R434" s="181">
        <f>Q434*H434</f>
        <v>0</v>
      </c>
      <c r="S434" s="181">
        <v>0</v>
      </c>
      <c r="T434" s="182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83" t="s">
        <v>157</v>
      </c>
      <c r="AT434" s="183" t="s">
        <v>142</v>
      </c>
      <c r="AU434" s="183" t="s">
        <v>92</v>
      </c>
      <c r="AY434" s="15" t="s">
        <v>139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5" t="s">
        <v>90</v>
      </c>
      <c r="BK434" s="184">
        <f>ROUND(I434*H434,2)</f>
        <v>0</v>
      </c>
      <c r="BL434" s="15" t="s">
        <v>157</v>
      </c>
      <c r="BM434" s="183" t="s">
        <v>1161</v>
      </c>
    </row>
    <row r="435" spans="1:65" s="2" customFormat="1" ht="11.25">
      <c r="A435" s="33"/>
      <c r="B435" s="34"/>
      <c r="C435" s="35"/>
      <c r="D435" s="201" t="s">
        <v>218</v>
      </c>
      <c r="E435" s="35"/>
      <c r="F435" s="202" t="s">
        <v>1162</v>
      </c>
      <c r="G435" s="35"/>
      <c r="H435" s="35"/>
      <c r="I435" s="198"/>
      <c r="J435" s="35"/>
      <c r="K435" s="35"/>
      <c r="L435" s="38"/>
      <c r="M435" s="199"/>
      <c r="N435" s="200"/>
      <c r="O435" s="63"/>
      <c r="P435" s="63"/>
      <c r="Q435" s="63"/>
      <c r="R435" s="63"/>
      <c r="S435" s="63"/>
      <c r="T435" s="64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5" t="s">
        <v>218</v>
      </c>
      <c r="AU435" s="15" t="s">
        <v>92</v>
      </c>
    </row>
    <row r="436" spans="1:65" s="2" customFormat="1" ht="24.2" customHeight="1">
      <c r="A436" s="33"/>
      <c r="B436" s="34"/>
      <c r="C436" s="172" t="s">
        <v>1163</v>
      </c>
      <c r="D436" s="172" t="s">
        <v>142</v>
      </c>
      <c r="E436" s="173" t="s">
        <v>1164</v>
      </c>
      <c r="F436" s="174" t="s">
        <v>1165</v>
      </c>
      <c r="G436" s="175" t="s">
        <v>285</v>
      </c>
      <c r="H436" s="176">
        <v>305.36799999999999</v>
      </c>
      <c r="I436" s="177"/>
      <c r="J436" s="178">
        <f>ROUND(I436*H436,2)</f>
        <v>0</v>
      </c>
      <c r="K436" s="174" t="s">
        <v>216</v>
      </c>
      <c r="L436" s="38"/>
      <c r="M436" s="179" t="s">
        <v>44</v>
      </c>
      <c r="N436" s="180" t="s">
        <v>53</v>
      </c>
      <c r="O436" s="63"/>
      <c r="P436" s="181">
        <f>O436*H436</f>
        <v>0</v>
      </c>
      <c r="Q436" s="181">
        <v>0</v>
      </c>
      <c r="R436" s="181">
        <f>Q436*H436</f>
        <v>0</v>
      </c>
      <c r="S436" s="181">
        <v>0</v>
      </c>
      <c r="T436" s="182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83" t="s">
        <v>157</v>
      </c>
      <c r="AT436" s="183" t="s">
        <v>142</v>
      </c>
      <c r="AU436" s="183" t="s">
        <v>92</v>
      </c>
      <c r="AY436" s="15" t="s">
        <v>139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5" t="s">
        <v>90</v>
      </c>
      <c r="BK436" s="184">
        <f>ROUND(I436*H436,2)</f>
        <v>0</v>
      </c>
      <c r="BL436" s="15" t="s">
        <v>157</v>
      </c>
      <c r="BM436" s="183" t="s">
        <v>1166</v>
      </c>
    </row>
    <row r="437" spans="1:65" s="2" customFormat="1" ht="11.25">
      <c r="A437" s="33"/>
      <c r="B437" s="34"/>
      <c r="C437" s="35"/>
      <c r="D437" s="201" t="s">
        <v>218</v>
      </c>
      <c r="E437" s="35"/>
      <c r="F437" s="202" t="s">
        <v>1167</v>
      </c>
      <c r="G437" s="35"/>
      <c r="H437" s="35"/>
      <c r="I437" s="198"/>
      <c r="J437" s="35"/>
      <c r="K437" s="35"/>
      <c r="L437" s="38"/>
      <c r="M437" s="199"/>
      <c r="N437" s="200"/>
      <c r="O437" s="63"/>
      <c r="P437" s="63"/>
      <c r="Q437" s="63"/>
      <c r="R437" s="63"/>
      <c r="S437" s="63"/>
      <c r="T437" s="64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5" t="s">
        <v>218</v>
      </c>
      <c r="AU437" s="15" t="s">
        <v>92</v>
      </c>
    </row>
    <row r="438" spans="1:65" s="2" customFormat="1" ht="29.25">
      <c r="A438" s="33"/>
      <c r="B438" s="34"/>
      <c r="C438" s="35"/>
      <c r="D438" s="187" t="s">
        <v>187</v>
      </c>
      <c r="E438" s="35"/>
      <c r="F438" s="197" t="s">
        <v>1168</v>
      </c>
      <c r="G438" s="35"/>
      <c r="H438" s="35"/>
      <c r="I438" s="198"/>
      <c r="J438" s="35"/>
      <c r="K438" s="35"/>
      <c r="L438" s="38"/>
      <c r="M438" s="199"/>
      <c r="N438" s="200"/>
      <c r="O438" s="63"/>
      <c r="P438" s="63"/>
      <c r="Q438" s="63"/>
      <c r="R438" s="63"/>
      <c r="S438" s="63"/>
      <c r="T438" s="64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5" t="s">
        <v>187</v>
      </c>
      <c r="AU438" s="15" t="s">
        <v>92</v>
      </c>
    </row>
    <row r="439" spans="1:65" s="13" customFormat="1" ht="11.25">
      <c r="B439" s="185"/>
      <c r="C439" s="186"/>
      <c r="D439" s="187" t="s">
        <v>155</v>
      </c>
      <c r="E439" s="186"/>
      <c r="F439" s="189" t="s">
        <v>1169</v>
      </c>
      <c r="G439" s="186"/>
      <c r="H439" s="190">
        <v>305.36799999999999</v>
      </c>
      <c r="I439" s="191"/>
      <c r="J439" s="186"/>
      <c r="K439" s="186"/>
      <c r="L439" s="192"/>
      <c r="M439" s="193"/>
      <c r="N439" s="194"/>
      <c r="O439" s="194"/>
      <c r="P439" s="194"/>
      <c r="Q439" s="194"/>
      <c r="R439" s="194"/>
      <c r="S439" s="194"/>
      <c r="T439" s="195"/>
      <c r="AT439" s="196" t="s">
        <v>155</v>
      </c>
      <c r="AU439" s="196" t="s">
        <v>92</v>
      </c>
      <c r="AV439" s="13" t="s">
        <v>92</v>
      </c>
      <c r="AW439" s="13" t="s">
        <v>4</v>
      </c>
      <c r="AX439" s="13" t="s">
        <v>90</v>
      </c>
      <c r="AY439" s="196" t="s">
        <v>139</v>
      </c>
    </row>
    <row r="440" spans="1:65" s="12" customFormat="1" ht="22.9" customHeight="1">
      <c r="B440" s="156"/>
      <c r="C440" s="157"/>
      <c r="D440" s="158" t="s">
        <v>81</v>
      </c>
      <c r="E440" s="170" t="s">
        <v>466</v>
      </c>
      <c r="F440" s="170" t="s">
        <v>467</v>
      </c>
      <c r="G440" s="157"/>
      <c r="H440" s="157"/>
      <c r="I440" s="160"/>
      <c r="J440" s="171">
        <f>BK440</f>
        <v>0</v>
      </c>
      <c r="K440" s="157"/>
      <c r="L440" s="162"/>
      <c r="M440" s="163"/>
      <c r="N440" s="164"/>
      <c r="O440" s="164"/>
      <c r="P440" s="165">
        <f>SUM(P441:P443)</f>
        <v>0</v>
      </c>
      <c r="Q440" s="164"/>
      <c r="R440" s="165">
        <f>SUM(R441:R443)</f>
        <v>0</v>
      </c>
      <c r="S440" s="164"/>
      <c r="T440" s="166">
        <f>SUM(T441:T443)</f>
        <v>0</v>
      </c>
      <c r="AR440" s="167" t="s">
        <v>90</v>
      </c>
      <c r="AT440" s="168" t="s">
        <v>81</v>
      </c>
      <c r="AU440" s="168" t="s">
        <v>90</v>
      </c>
      <c r="AY440" s="167" t="s">
        <v>139</v>
      </c>
      <c r="BK440" s="169">
        <f>SUM(BK441:BK443)</f>
        <v>0</v>
      </c>
    </row>
    <row r="441" spans="1:65" s="2" customFormat="1" ht="24.2" customHeight="1">
      <c r="A441" s="33"/>
      <c r="B441" s="34"/>
      <c r="C441" s="172" t="s">
        <v>1170</v>
      </c>
      <c r="D441" s="172" t="s">
        <v>142</v>
      </c>
      <c r="E441" s="173" t="s">
        <v>469</v>
      </c>
      <c r="F441" s="174" t="s">
        <v>470</v>
      </c>
      <c r="G441" s="175" t="s">
        <v>285</v>
      </c>
      <c r="H441" s="176">
        <v>7728.8469999999998</v>
      </c>
      <c r="I441" s="177"/>
      <c r="J441" s="178">
        <f>ROUND(I441*H441,2)</f>
        <v>0</v>
      </c>
      <c r="K441" s="174" t="s">
        <v>216</v>
      </c>
      <c r="L441" s="38"/>
      <c r="M441" s="179" t="s">
        <v>44</v>
      </c>
      <c r="N441" s="180" t="s">
        <v>53</v>
      </c>
      <c r="O441" s="63"/>
      <c r="P441" s="181">
        <f>O441*H441</f>
        <v>0</v>
      </c>
      <c r="Q441" s="181">
        <v>0</v>
      </c>
      <c r="R441" s="181">
        <f>Q441*H441</f>
        <v>0</v>
      </c>
      <c r="S441" s="181">
        <v>0</v>
      </c>
      <c r="T441" s="182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83" t="s">
        <v>157</v>
      </c>
      <c r="AT441" s="183" t="s">
        <v>142</v>
      </c>
      <c r="AU441" s="183" t="s">
        <v>92</v>
      </c>
      <c r="AY441" s="15" t="s">
        <v>139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5" t="s">
        <v>90</v>
      </c>
      <c r="BK441" s="184">
        <f>ROUND(I441*H441,2)</f>
        <v>0</v>
      </c>
      <c r="BL441" s="15" t="s">
        <v>157</v>
      </c>
      <c r="BM441" s="183" t="s">
        <v>1171</v>
      </c>
    </row>
    <row r="442" spans="1:65" s="2" customFormat="1" ht="11.25">
      <c r="A442" s="33"/>
      <c r="B442" s="34"/>
      <c r="C442" s="35"/>
      <c r="D442" s="201" t="s">
        <v>218</v>
      </c>
      <c r="E442" s="35"/>
      <c r="F442" s="202" t="s">
        <v>472</v>
      </c>
      <c r="G442" s="35"/>
      <c r="H442" s="35"/>
      <c r="I442" s="198"/>
      <c r="J442" s="35"/>
      <c r="K442" s="35"/>
      <c r="L442" s="38"/>
      <c r="M442" s="199"/>
      <c r="N442" s="200"/>
      <c r="O442" s="63"/>
      <c r="P442" s="63"/>
      <c r="Q442" s="63"/>
      <c r="R442" s="63"/>
      <c r="S442" s="63"/>
      <c r="T442" s="64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5" t="s">
        <v>218</v>
      </c>
      <c r="AU442" s="15" t="s">
        <v>92</v>
      </c>
    </row>
    <row r="443" spans="1:65" s="2" customFormat="1" ht="19.5">
      <c r="A443" s="33"/>
      <c r="B443" s="34"/>
      <c r="C443" s="35"/>
      <c r="D443" s="187" t="s">
        <v>187</v>
      </c>
      <c r="E443" s="35"/>
      <c r="F443" s="197" t="s">
        <v>473</v>
      </c>
      <c r="G443" s="35"/>
      <c r="H443" s="35"/>
      <c r="I443" s="198"/>
      <c r="J443" s="35"/>
      <c r="K443" s="35"/>
      <c r="L443" s="38"/>
      <c r="M443" s="220"/>
      <c r="N443" s="221"/>
      <c r="O443" s="205"/>
      <c r="P443" s="205"/>
      <c r="Q443" s="205"/>
      <c r="R443" s="205"/>
      <c r="S443" s="205"/>
      <c r="T443" s="22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5" t="s">
        <v>187</v>
      </c>
      <c r="AU443" s="15" t="s">
        <v>92</v>
      </c>
    </row>
    <row r="444" spans="1:65" s="2" customFormat="1" ht="6.95" customHeight="1">
      <c r="A444" s="33"/>
      <c r="B444" s="46"/>
      <c r="C444" s="47"/>
      <c r="D444" s="47"/>
      <c r="E444" s="47"/>
      <c r="F444" s="47"/>
      <c r="G444" s="47"/>
      <c r="H444" s="47"/>
      <c r="I444" s="47"/>
      <c r="J444" s="47"/>
      <c r="K444" s="47"/>
      <c r="L444" s="38"/>
      <c r="M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</row>
  </sheetData>
  <sheetProtection algorithmName="SHA-512" hashValue="fKwu3cIdShf1mGeJxk4zS7xyqP+IQZVlStnFr31Ai+ZTbYFi/bV7MXawyXsDKbm0xhmZrOrvR+IS/vestrH6ow==" saltValue="qdiHoPzceaFthuyPU2f/GcJj1Gut1h0YvuBn3DMWO9vmI7FuPTIceq45wDA3Y+A+zaQtLao5N0iLUIA4o6kt+g==" spinCount="100000" sheet="1" objects="1" scenarios="1" formatColumns="0" formatRows="0" autoFilter="0"/>
  <autoFilter ref="C89:K443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3" r:id="rId3"/>
    <hyperlink ref="F112" r:id="rId4"/>
    <hyperlink ref="F115" r:id="rId5"/>
    <hyperlink ref="F118" r:id="rId6"/>
    <hyperlink ref="F121" r:id="rId7"/>
    <hyperlink ref="F124" r:id="rId8"/>
    <hyperlink ref="F130" r:id="rId9"/>
    <hyperlink ref="F132" r:id="rId10"/>
    <hyperlink ref="F136" r:id="rId11"/>
    <hyperlink ref="F138" r:id="rId12"/>
    <hyperlink ref="F142" r:id="rId13"/>
    <hyperlink ref="F153" r:id="rId14"/>
    <hyperlink ref="F157" r:id="rId15"/>
    <hyperlink ref="F160" r:id="rId16"/>
    <hyperlink ref="F164" r:id="rId17"/>
    <hyperlink ref="F168" r:id="rId18"/>
    <hyperlink ref="F170" r:id="rId19"/>
    <hyperlink ref="F174" r:id="rId20"/>
    <hyperlink ref="F178" r:id="rId21"/>
    <hyperlink ref="F180" r:id="rId22"/>
    <hyperlink ref="F182" r:id="rId23"/>
    <hyperlink ref="F186" r:id="rId24"/>
    <hyperlink ref="F189" r:id="rId25"/>
    <hyperlink ref="F191" r:id="rId26"/>
    <hyperlink ref="F193" r:id="rId27"/>
    <hyperlink ref="F196" r:id="rId28"/>
    <hyperlink ref="F198" r:id="rId29"/>
    <hyperlink ref="F202" r:id="rId30"/>
    <hyperlink ref="F204" r:id="rId31"/>
    <hyperlink ref="F206" r:id="rId32"/>
    <hyperlink ref="F210" r:id="rId33"/>
    <hyperlink ref="F212" r:id="rId34"/>
    <hyperlink ref="F216" r:id="rId35"/>
    <hyperlink ref="F218" r:id="rId36"/>
    <hyperlink ref="F220" r:id="rId37"/>
    <hyperlink ref="F224" r:id="rId38"/>
    <hyperlink ref="F230" r:id="rId39"/>
    <hyperlink ref="F232" r:id="rId40"/>
    <hyperlink ref="F234" r:id="rId41"/>
    <hyperlink ref="F236" r:id="rId42"/>
    <hyperlink ref="F238" r:id="rId43"/>
    <hyperlink ref="F240" r:id="rId44"/>
    <hyperlink ref="F242" r:id="rId45"/>
    <hyperlink ref="F244" r:id="rId46"/>
    <hyperlink ref="F246" r:id="rId47"/>
    <hyperlink ref="F249" r:id="rId48"/>
    <hyperlink ref="F252" r:id="rId49"/>
    <hyperlink ref="F255" r:id="rId50"/>
    <hyperlink ref="F258" r:id="rId51"/>
    <hyperlink ref="F261" r:id="rId52"/>
    <hyperlink ref="F264" r:id="rId53"/>
    <hyperlink ref="F273" r:id="rId54"/>
    <hyperlink ref="F276" r:id="rId55"/>
    <hyperlink ref="F279" r:id="rId56"/>
    <hyperlink ref="F282" r:id="rId57"/>
    <hyperlink ref="F285" r:id="rId58"/>
    <hyperlink ref="F290" r:id="rId59"/>
    <hyperlink ref="F293" r:id="rId60"/>
    <hyperlink ref="F296" r:id="rId61"/>
    <hyperlink ref="F300" r:id="rId62"/>
    <hyperlink ref="F304" r:id="rId63"/>
    <hyperlink ref="F308" r:id="rId64"/>
    <hyperlink ref="F311" r:id="rId65"/>
    <hyperlink ref="F317" r:id="rId66"/>
    <hyperlink ref="F319" r:id="rId67"/>
    <hyperlink ref="F322" r:id="rId68"/>
    <hyperlink ref="F325" r:id="rId69"/>
    <hyperlink ref="F328" r:id="rId70"/>
    <hyperlink ref="F330" r:id="rId71"/>
    <hyperlink ref="F333" r:id="rId72"/>
    <hyperlink ref="F337" r:id="rId73"/>
    <hyperlink ref="F340" r:id="rId74"/>
    <hyperlink ref="F343" r:id="rId75"/>
    <hyperlink ref="F347" r:id="rId76"/>
    <hyperlink ref="F352" r:id="rId77"/>
    <hyperlink ref="F355" r:id="rId78"/>
    <hyperlink ref="F358" r:id="rId79"/>
    <hyperlink ref="F361" r:id="rId80"/>
    <hyperlink ref="F364" r:id="rId81"/>
    <hyperlink ref="F370" r:id="rId82"/>
    <hyperlink ref="F374" r:id="rId83"/>
    <hyperlink ref="F377" r:id="rId84"/>
    <hyperlink ref="F382" r:id="rId85"/>
    <hyperlink ref="F385" r:id="rId86"/>
    <hyperlink ref="F390" r:id="rId87"/>
    <hyperlink ref="F393" r:id="rId88"/>
    <hyperlink ref="F398" r:id="rId89"/>
    <hyperlink ref="F403" r:id="rId90"/>
    <hyperlink ref="F406" r:id="rId91"/>
    <hyperlink ref="F408" r:id="rId92"/>
    <hyperlink ref="F410" r:id="rId93"/>
    <hyperlink ref="F414" r:id="rId94"/>
    <hyperlink ref="F418" r:id="rId95"/>
    <hyperlink ref="F421" r:id="rId96"/>
    <hyperlink ref="F424" r:id="rId97"/>
    <hyperlink ref="F427" r:id="rId98"/>
    <hyperlink ref="F432" r:id="rId99"/>
    <hyperlink ref="F435" r:id="rId100"/>
    <hyperlink ref="F437" r:id="rId101"/>
    <hyperlink ref="F442" r:id="rId102"/>
  </hyperlinks>
  <pageMargins left="0.39374999999999999" right="0.39374999999999999" top="0.39374999999999999" bottom="0.39374999999999999" header="0" footer="0"/>
  <pageSetup paperSize="9" scale="84" fitToHeight="100" orientation="landscape" blackAndWhite="1" r:id="rId103"/>
  <headerFooter>
    <oddFooter>&amp;CStrana &amp;P z &amp;N</oddFooter>
  </headerFooter>
  <drawing r:id="rId10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5" t="s">
        <v>107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8"/>
      <c r="AT3" s="15" t="s">
        <v>92</v>
      </c>
    </row>
    <row r="4" spans="1:46" s="1" customFormat="1" ht="24.95" hidden="1" customHeight="1">
      <c r="B4" s="18"/>
      <c r="D4" s="102" t="s">
        <v>109</v>
      </c>
      <c r="L4" s="18"/>
      <c r="M4" s="103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4" t="s">
        <v>16</v>
      </c>
      <c r="L6" s="18"/>
    </row>
    <row r="7" spans="1:46" s="1" customFormat="1" ht="16.5" hidden="1" customHeight="1">
      <c r="B7" s="18"/>
      <c r="E7" s="266" t="str">
        <f>'Rekapitulace stavby'!K6</f>
        <v>PD Polní cesty RCV17, RCV18 a RCV21, Cehnice - 2021/02</v>
      </c>
      <c r="F7" s="267"/>
      <c r="G7" s="267"/>
      <c r="H7" s="267"/>
      <c r="L7" s="18"/>
    </row>
    <row r="8" spans="1:46" s="2" customFormat="1" ht="12" hidden="1" customHeight="1">
      <c r="A8" s="33"/>
      <c r="B8" s="38"/>
      <c r="C8" s="33"/>
      <c r="D8" s="104" t="s">
        <v>110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68" t="s">
        <v>1172</v>
      </c>
      <c r="F9" s="269"/>
      <c r="G9" s="269"/>
      <c r="H9" s="269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4" t="s">
        <v>18</v>
      </c>
      <c r="E11" s="33"/>
      <c r="F11" s="106" t="s">
        <v>108</v>
      </c>
      <c r="G11" s="33"/>
      <c r="H11" s="33"/>
      <c r="I11" s="104" t="s">
        <v>20</v>
      </c>
      <c r="J11" s="106" t="s">
        <v>255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4" t="s">
        <v>22</v>
      </c>
      <c r="E12" s="33"/>
      <c r="F12" s="106" t="s">
        <v>23</v>
      </c>
      <c r="G12" s="33"/>
      <c r="H12" s="33"/>
      <c r="I12" s="104" t="s">
        <v>24</v>
      </c>
      <c r="J12" s="107" t="str">
        <f>'Rekapitulace stavby'!AN8</f>
        <v>14. 1. 2021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4" t="s">
        <v>30</v>
      </c>
      <c r="E14" s="33"/>
      <c r="F14" s="33"/>
      <c r="G14" s="33"/>
      <c r="H14" s="33"/>
      <c r="I14" s="104" t="s">
        <v>31</v>
      </c>
      <c r="J14" s="106" t="s">
        <v>32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6" t="s">
        <v>33</v>
      </c>
      <c r="F15" s="33"/>
      <c r="G15" s="33"/>
      <c r="H15" s="33"/>
      <c r="I15" s="104" t="s">
        <v>34</v>
      </c>
      <c r="J15" s="106" t="s">
        <v>35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4" t="s">
        <v>36</v>
      </c>
      <c r="E17" s="33"/>
      <c r="F17" s="33"/>
      <c r="G17" s="33"/>
      <c r="H17" s="33"/>
      <c r="I17" s="104" t="s">
        <v>31</v>
      </c>
      <c r="J17" s="28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70" t="str">
        <f>'Rekapitulace stavby'!E14</f>
        <v>Vyplň údaj</v>
      </c>
      <c r="F18" s="271"/>
      <c r="G18" s="271"/>
      <c r="H18" s="271"/>
      <c r="I18" s="104" t="s">
        <v>34</v>
      </c>
      <c r="J18" s="28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4" t="s">
        <v>38</v>
      </c>
      <c r="E20" s="33"/>
      <c r="F20" s="33"/>
      <c r="G20" s="33"/>
      <c r="H20" s="33"/>
      <c r="I20" s="104" t="s">
        <v>31</v>
      </c>
      <c r="J20" s="106" t="s">
        <v>39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6" t="s">
        <v>40</v>
      </c>
      <c r="F21" s="33"/>
      <c r="G21" s="33"/>
      <c r="H21" s="33"/>
      <c r="I21" s="104" t="s">
        <v>34</v>
      </c>
      <c r="J21" s="106" t="s">
        <v>41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4" t="s">
        <v>43</v>
      </c>
      <c r="E23" s="33"/>
      <c r="F23" s="33"/>
      <c r="G23" s="33"/>
      <c r="H23" s="33"/>
      <c r="I23" s="104" t="s">
        <v>31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34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4" t="s">
        <v>46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8"/>
      <c r="B27" s="109"/>
      <c r="C27" s="108"/>
      <c r="D27" s="108"/>
      <c r="E27" s="272" t="s">
        <v>44</v>
      </c>
      <c r="F27" s="272"/>
      <c r="G27" s="272"/>
      <c r="H27" s="272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2" t="s">
        <v>48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4" t="s">
        <v>50</v>
      </c>
      <c r="G32" s="33"/>
      <c r="H32" s="33"/>
      <c r="I32" s="114" t="s">
        <v>49</v>
      </c>
      <c r="J32" s="114" t="s">
        <v>51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5" t="s">
        <v>52</v>
      </c>
      <c r="E33" s="104" t="s">
        <v>53</v>
      </c>
      <c r="F33" s="116">
        <f>ROUND((SUM(BE82:BE123)),  2)</f>
        <v>0</v>
      </c>
      <c r="G33" s="33"/>
      <c r="H33" s="33"/>
      <c r="I33" s="117">
        <v>0.21</v>
      </c>
      <c r="J33" s="116">
        <f>ROUND(((SUM(BE82:BE123))*I33),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4" t="s">
        <v>54</v>
      </c>
      <c r="F34" s="116">
        <f>ROUND((SUM(BF82:BF123)),  2)</f>
        <v>0</v>
      </c>
      <c r="G34" s="33"/>
      <c r="H34" s="33"/>
      <c r="I34" s="117">
        <v>0.15</v>
      </c>
      <c r="J34" s="116">
        <f>ROUND(((SUM(BF82:BF123))*I34),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55</v>
      </c>
      <c r="F35" s="116">
        <f>ROUND((SUM(BG82:BG123)),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56</v>
      </c>
      <c r="F36" s="116">
        <f>ROUND((SUM(BH82:BH123)),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57</v>
      </c>
      <c r="F37" s="116">
        <f>ROUND((SUM(BI82:BI123)),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8"/>
      <c r="D39" s="119" t="s">
        <v>58</v>
      </c>
      <c r="E39" s="120"/>
      <c r="F39" s="120"/>
      <c r="G39" s="121" t="s">
        <v>59</v>
      </c>
      <c r="H39" s="122" t="s">
        <v>60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hidden="1" customHeight="1">
      <c r="A45" s="33"/>
      <c r="B45" s="34"/>
      <c r="C45" s="21" t="s">
        <v>112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73" t="str">
        <f>E7</f>
        <v>PD Polní cesty RCV17, RCV18 a RCV21, Cehnice - 2021/02</v>
      </c>
      <c r="F48" s="274"/>
      <c r="G48" s="274"/>
      <c r="H48" s="27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110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26" t="str">
        <f>E9</f>
        <v>SO801 - Náhradní výsadba</v>
      </c>
      <c r="F50" s="275"/>
      <c r="G50" s="275"/>
      <c r="H50" s="275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7" t="s">
        <v>22</v>
      </c>
      <c r="D52" s="35"/>
      <c r="E52" s="35"/>
      <c r="F52" s="25" t="str">
        <f>F12</f>
        <v>Cehnice</v>
      </c>
      <c r="G52" s="35"/>
      <c r="H52" s="35"/>
      <c r="I52" s="27" t="s">
        <v>24</v>
      </c>
      <c r="J52" s="58" t="str">
        <f>IF(J12="","",J12)</f>
        <v>14. 1. 2021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hidden="1" customHeight="1">
      <c r="A54" s="33"/>
      <c r="B54" s="34"/>
      <c r="C54" s="27" t="s">
        <v>30</v>
      </c>
      <c r="D54" s="35"/>
      <c r="E54" s="35"/>
      <c r="F54" s="25" t="str">
        <f>E15</f>
        <v>Česká republika - Státní pozemkový úřad</v>
      </c>
      <c r="G54" s="35"/>
      <c r="H54" s="35"/>
      <c r="I54" s="27" t="s">
        <v>38</v>
      </c>
      <c r="J54" s="31" t="str">
        <f>E21</f>
        <v>ATELIÉR DoPI,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hidden="1" customHeight="1">
      <c r="A55" s="33"/>
      <c r="B55" s="34"/>
      <c r="C55" s="27" t="s">
        <v>36</v>
      </c>
      <c r="D55" s="35"/>
      <c r="E55" s="35"/>
      <c r="F55" s="25" t="str">
        <f>IF(E18="","",E18)</f>
        <v>Vyplň údaj</v>
      </c>
      <c r="G55" s="35"/>
      <c r="H55" s="35"/>
      <c r="I55" s="27" t="s">
        <v>43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29" t="s">
        <v>113</v>
      </c>
      <c r="D57" s="130"/>
      <c r="E57" s="130"/>
      <c r="F57" s="130"/>
      <c r="G57" s="130"/>
      <c r="H57" s="130"/>
      <c r="I57" s="130"/>
      <c r="J57" s="131" t="s">
        <v>114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hidden="1" customHeight="1">
      <c r="A59" s="33"/>
      <c r="B59" s="34"/>
      <c r="C59" s="132" t="s">
        <v>80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5" t="s">
        <v>115</v>
      </c>
    </row>
    <row r="60" spans="1:47" s="9" customFormat="1" ht="24.95" hidden="1" customHeight="1">
      <c r="B60" s="133"/>
      <c r="C60" s="134"/>
      <c r="D60" s="135" t="s">
        <v>256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hidden="1" customHeight="1">
      <c r="B61" s="139"/>
      <c r="C61" s="140"/>
      <c r="D61" s="141" t="s">
        <v>257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4.85" hidden="1" customHeight="1">
      <c r="B62" s="139"/>
      <c r="C62" s="140"/>
      <c r="D62" s="141" t="s">
        <v>259</v>
      </c>
      <c r="E62" s="142"/>
      <c r="F62" s="142"/>
      <c r="G62" s="142"/>
      <c r="H62" s="142"/>
      <c r="I62" s="142"/>
      <c r="J62" s="143">
        <f>J85</f>
        <v>0</v>
      </c>
      <c r="K62" s="140"/>
      <c r="L62" s="144"/>
    </row>
    <row r="63" spans="1:47" s="2" customFormat="1" ht="21.75" hidden="1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hidden="1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ht="11.25" hidden="1"/>
    <row r="66" spans="1:31" ht="11.25" hidden="1"/>
    <row r="67" spans="1:31" ht="11.25" hidden="1"/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1" t="s">
        <v>123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7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273" t="str">
        <f>E7</f>
        <v>PD Polní cesty RCV17, RCV18 a RCV21, Cehnice - 2021/02</v>
      </c>
      <c r="F72" s="274"/>
      <c r="G72" s="274"/>
      <c r="H72" s="274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7" t="s">
        <v>110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226" t="str">
        <f>E9</f>
        <v>SO801 - Náhradní výsadba</v>
      </c>
      <c r="F74" s="275"/>
      <c r="G74" s="275"/>
      <c r="H74" s="27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7" t="s">
        <v>22</v>
      </c>
      <c r="D76" s="35"/>
      <c r="E76" s="35"/>
      <c r="F76" s="25" t="str">
        <f>F12</f>
        <v>Cehnice</v>
      </c>
      <c r="G76" s="35"/>
      <c r="H76" s="35"/>
      <c r="I76" s="27" t="s">
        <v>24</v>
      </c>
      <c r="J76" s="58" t="str">
        <f>IF(J12="","",J12)</f>
        <v>14. 1. 2021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7" t="s">
        <v>30</v>
      </c>
      <c r="D78" s="35"/>
      <c r="E78" s="35"/>
      <c r="F78" s="25" t="str">
        <f>E15</f>
        <v>Česká republika - Státní pozemkový úřad</v>
      </c>
      <c r="G78" s="35"/>
      <c r="H78" s="35"/>
      <c r="I78" s="27" t="s">
        <v>38</v>
      </c>
      <c r="J78" s="31" t="str">
        <f>E21</f>
        <v>ATELIÉR DoPI,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7" t="s">
        <v>36</v>
      </c>
      <c r="D79" s="35"/>
      <c r="E79" s="35"/>
      <c r="F79" s="25" t="str">
        <f>IF(E18="","",E18)</f>
        <v>Vyplň údaj</v>
      </c>
      <c r="G79" s="35"/>
      <c r="H79" s="35"/>
      <c r="I79" s="27" t="s">
        <v>43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124</v>
      </c>
      <c r="D81" s="148" t="s">
        <v>67</v>
      </c>
      <c r="E81" s="148" t="s">
        <v>63</v>
      </c>
      <c r="F81" s="148" t="s">
        <v>64</v>
      </c>
      <c r="G81" s="148" t="s">
        <v>125</v>
      </c>
      <c r="H81" s="148" t="s">
        <v>126</v>
      </c>
      <c r="I81" s="148" t="s">
        <v>127</v>
      </c>
      <c r="J81" s="148" t="s">
        <v>114</v>
      </c>
      <c r="K81" s="149" t="s">
        <v>128</v>
      </c>
      <c r="L81" s="150"/>
      <c r="M81" s="67" t="s">
        <v>44</v>
      </c>
      <c r="N81" s="68" t="s">
        <v>52</v>
      </c>
      <c r="O81" s="68" t="s">
        <v>129</v>
      </c>
      <c r="P81" s="68" t="s">
        <v>130</v>
      </c>
      <c r="Q81" s="68" t="s">
        <v>131</v>
      </c>
      <c r="R81" s="68" t="s">
        <v>132</v>
      </c>
      <c r="S81" s="68" t="s">
        <v>133</v>
      </c>
      <c r="T81" s="69" t="s">
        <v>134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135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2.3632999999999997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5" t="s">
        <v>81</v>
      </c>
      <c r="AU82" s="15" t="s">
        <v>115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81</v>
      </c>
      <c r="E83" s="159" t="s">
        <v>263</v>
      </c>
      <c r="F83" s="159" t="s">
        <v>264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</f>
        <v>0</v>
      </c>
      <c r="Q83" s="164"/>
      <c r="R83" s="165">
        <f>R84</f>
        <v>2.3632999999999997</v>
      </c>
      <c r="S83" s="164"/>
      <c r="T83" s="166">
        <f>T84</f>
        <v>0</v>
      </c>
      <c r="AR83" s="167" t="s">
        <v>90</v>
      </c>
      <c r="AT83" s="168" t="s">
        <v>81</v>
      </c>
      <c r="AU83" s="168" t="s">
        <v>82</v>
      </c>
      <c r="AY83" s="167" t="s">
        <v>139</v>
      </c>
      <c r="BK83" s="169">
        <f>BK84</f>
        <v>0</v>
      </c>
    </row>
    <row r="84" spans="1:65" s="12" customFormat="1" ht="22.9" customHeight="1">
      <c r="B84" s="156"/>
      <c r="C84" s="157"/>
      <c r="D84" s="158" t="s">
        <v>81</v>
      </c>
      <c r="E84" s="170" t="s">
        <v>90</v>
      </c>
      <c r="F84" s="170" t="s">
        <v>265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P85</f>
        <v>0</v>
      </c>
      <c r="Q84" s="164"/>
      <c r="R84" s="165">
        <f>R85</f>
        <v>2.3632999999999997</v>
      </c>
      <c r="S84" s="164"/>
      <c r="T84" s="166">
        <f>T85</f>
        <v>0</v>
      </c>
      <c r="AR84" s="167" t="s">
        <v>90</v>
      </c>
      <c r="AT84" s="168" t="s">
        <v>81</v>
      </c>
      <c r="AU84" s="168" t="s">
        <v>90</v>
      </c>
      <c r="AY84" s="167" t="s">
        <v>139</v>
      </c>
      <c r="BK84" s="169">
        <f>BK85</f>
        <v>0</v>
      </c>
    </row>
    <row r="85" spans="1:65" s="12" customFormat="1" ht="20.85" customHeight="1">
      <c r="B85" s="156"/>
      <c r="C85" s="157"/>
      <c r="D85" s="158" t="s">
        <v>81</v>
      </c>
      <c r="E85" s="170" t="s">
        <v>232</v>
      </c>
      <c r="F85" s="170" t="s">
        <v>344</v>
      </c>
      <c r="G85" s="157"/>
      <c r="H85" s="157"/>
      <c r="I85" s="160"/>
      <c r="J85" s="171">
        <f>BK85</f>
        <v>0</v>
      </c>
      <c r="K85" s="157"/>
      <c r="L85" s="162"/>
      <c r="M85" s="163"/>
      <c r="N85" s="164"/>
      <c r="O85" s="164"/>
      <c r="P85" s="165">
        <f>SUM(P86:P123)</f>
        <v>0</v>
      </c>
      <c r="Q85" s="164"/>
      <c r="R85" s="165">
        <f>SUM(R86:R123)</f>
        <v>2.3632999999999997</v>
      </c>
      <c r="S85" s="164"/>
      <c r="T85" s="166">
        <f>SUM(T86:T123)</f>
        <v>0</v>
      </c>
      <c r="AR85" s="167" t="s">
        <v>90</v>
      </c>
      <c r="AT85" s="168" t="s">
        <v>81</v>
      </c>
      <c r="AU85" s="168" t="s">
        <v>92</v>
      </c>
      <c r="AY85" s="167" t="s">
        <v>139</v>
      </c>
      <c r="BK85" s="169">
        <f>SUM(BK86:BK123)</f>
        <v>0</v>
      </c>
    </row>
    <row r="86" spans="1:65" s="2" customFormat="1" ht="24.2" customHeight="1">
      <c r="A86" s="33"/>
      <c r="B86" s="34"/>
      <c r="C86" s="172" t="s">
        <v>90</v>
      </c>
      <c r="D86" s="172" t="s">
        <v>142</v>
      </c>
      <c r="E86" s="173" t="s">
        <v>607</v>
      </c>
      <c r="F86" s="174" t="s">
        <v>608</v>
      </c>
      <c r="G86" s="175" t="s">
        <v>316</v>
      </c>
      <c r="H86" s="176">
        <v>1856</v>
      </c>
      <c r="I86" s="177"/>
      <c r="J86" s="178">
        <f>ROUND(I86*H86,2)</f>
        <v>0</v>
      </c>
      <c r="K86" s="174" t="s">
        <v>216</v>
      </c>
      <c r="L86" s="38"/>
      <c r="M86" s="179" t="s">
        <v>44</v>
      </c>
      <c r="N86" s="180" t="s">
        <v>53</v>
      </c>
      <c r="O86" s="63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3" t="s">
        <v>157</v>
      </c>
      <c r="AT86" s="183" t="s">
        <v>142</v>
      </c>
      <c r="AU86" s="183" t="s">
        <v>151</v>
      </c>
      <c r="AY86" s="15" t="s">
        <v>139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5" t="s">
        <v>90</v>
      </c>
      <c r="BK86" s="184">
        <f>ROUND(I86*H86,2)</f>
        <v>0</v>
      </c>
      <c r="BL86" s="15" t="s">
        <v>157</v>
      </c>
      <c r="BM86" s="183" t="s">
        <v>1173</v>
      </c>
    </row>
    <row r="87" spans="1:65" s="2" customFormat="1" ht="11.25">
      <c r="A87" s="33"/>
      <c r="B87" s="34"/>
      <c r="C87" s="35"/>
      <c r="D87" s="201" t="s">
        <v>218</v>
      </c>
      <c r="E87" s="35"/>
      <c r="F87" s="202" t="s">
        <v>610</v>
      </c>
      <c r="G87" s="35"/>
      <c r="H87" s="35"/>
      <c r="I87" s="198"/>
      <c r="J87" s="35"/>
      <c r="K87" s="35"/>
      <c r="L87" s="38"/>
      <c r="M87" s="199"/>
      <c r="N87" s="200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5" t="s">
        <v>218</v>
      </c>
      <c r="AU87" s="15" t="s">
        <v>151</v>
      </c>
    </row>
    <row r="88" spans="1:65" s="13" customFormat="1" ht="11.25">
      <c r="B88" s="185"/>
      <c r="C88" s="186"/>
      <c r="D88" s="187" t="s">
        <v>155</v>
      </c>
      <c r="E88" s="188" t="s">
        <v>44</v>
      </c>
      <c r="F88" s="189" t="s">
        <v>1174</v>
      </c>
      <c r="G88" s="186"/>
      <c r="H88" s="190">
        <v>1856</v>
      </c>
      <c r="I88" s="191"/>
      <c r="J88" s="186"/>
      <c r="K88" s="186"/>
      <c r="L88" s="192"/>
      <c r="M88" s="193"/>
      <c r="N88" s="194"/>
      <c r="O88" s="194"/>
      <c r="P88" s="194"/>
      <c r="Q88" s="194"/>
      <c r="R88" s="194"/>
      <c r="S88" s="194"/>
      <c r="T88" s="195"/>
      <c r="AT88" s="196" t="s">
        <v>155</v>
      </c>
      <c r="AU88" s="196" t="s">
        <v>151</v>
      </c>
      <c r="AV88" s="13" t="s">
        <v>92</v>
      </c>
      <c r="AW88" s="13" t="s">
        <v>42</v>
      </c>
      <c r="AX88" s="13" t="s">
        <v>82</v>
      </c>
      <c r="AY88" s="196" t="s">
        <v>139</v>
      </c>
    </row>
    <row r="89" spans="1:65" s="2" customFormat="1" ht="16.5" customHeight="1">
      <c r="A89" s="33"/>
      <c r="B89" s="34"/>
      <c r="C89" s="210" t="s">
        <v>92</v>
      </c>
      <c r="D89" s="210" t="s">
        <v>282</v>
      </c>
      <c r="E89" s="211" t="s">
        <v>377</v>
      </c>
      <c r="F89" s="212" t="s">
        <v>378</v>
      </c>
      <c r="G89" s="213" t="s">
        <v>379</v>
      </c>
      <c r="H89" s="214">
        <v>27.84</v>
      </c>
      <c r="I89" s="215"/>
      <c r="J89" s="216">
        <f>ROUND(I89*H89,2)</f>
        <v>0</v>
      </c>
      <c r="K89" s="212" t="s">
        <v>44</v>
      </c>
      <c r="L89" s="217"/>
      <c r="M89" s="218" t="s">
        <v>44</v>
      </c>
      <c r="N89" s="219" t="s">
        <v>53</v>
      </c>
      <c r="O89" s="63"/>
      <c r="P89" s="181">
        <f>O89*H89</f>
        <v>0</v>
      </c>
      <c r="Q89" s="181">
        <v>1E-3</v>
      </c>
      <c r="R89" s="181">
        <f>Q89*H89</f>
        <v>2.784E-2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178</v>
      </c>
      <c r="AT89" s="183" t="s">
        <v>282</v>
      </c>
      <c r="AU89" s="183" t="s">
        <v>151</v>
      </c>
      <c r="AY89" s="15" t="s">
        <v>139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90</v>
      </c>
      <c r="BK89" s="184">
        <f>ROUND(I89*H89,2)</f>
        <v>0</v>
      </c>
      <c r="BL89" s="15" t="s">
        <v>157</v>
      </c>
      <c r="BM89" s="183" t="s">
        <v>1175</v>
      </c>
    </row>
    <row r="90" spans="1:65" s="13" customFormat="1" ht="11.25">
      <c r="B90" s="185"/>
      <c r="C90" s="186"/>
      <c r="D90" s="187" t="s">
        <v>155</v>
      </c>
      <c r="E90" s="188" t="s">
        <v>44</v>
      </c>
      <c r="F90" s="189" t="s">
        <v>1176</v>
      </c>
      <c r="G90" s="186"/>
      <c r="H90" s="190">
        <v>27.84</v>
      </c>
      <c r="I90" s="191"/>
      <c r="J90" s="186"/>
      <c r="K90" s="186"/>
      <c r="L90" s="192"/>
      <c r="M90" s="193"/>
      <c r="N90" s="194"/>
      <c r="O90" s="194"/>
      <c r="P90" s="194"/>
      <c r="Q90" s="194"/>
      <c r="R90" s="194"/>
      <c r="S90" s="194"/>
      <c r="T90" s="195"/>
      <c r="AT90" s="196" t="s">
        <v>155</v>
      </c>
      <c r="AU90" s="196" t="s">
        <v>151</v>
      </c>
      <c r="AV90" s="13" t="s">
        <v>92</v>
      </c>
      <c r="AW90" s="13" t="s">
        <v>42</v>
      </c>
      <c r="AX90" s="13" t="s">
        <v>82</v>
      </c>
      <c r="AY90" s="196" t="s">
        <v>139</v>
      </c>
    </row>
    <row r="91" spans="1:65" s="2" customFormat="1" ht="24.2" customHeight="1">
      <c r="A91" s="33"/>
      <c r="B91" s="34"/>
      <c r="C91" s="172" t="s">
        <v>151</v>
      </c>
      <c r="D91" s="172" t="s">
        <v>142</v>
      </c>
      <c r="E91" s="173" t="s">
        <v>1177</v>
      </c>
      <c r="F91" s="174" t="s">
        <v>1178</v>
      </c>
      <c r="G91" s="175" t="s">
        <v>145</v>
      </c>
      <c r="H91" s="176">
        <v>34</v>
      </c>
      <c r="I91" s="177"/>
      <c r="J91" s="178">
        <f>ROUND(I91*H91,2)</f>
        <v>0</v>
      </c>
      <c r="K91" s="174" t="s">
        <v>216</v>
      </c>
      <c r="L91" s="38"/>
      <c r="M91" s="179" t="s">
        <v>44</v>
      </c>
      <c r="N91" s="180" t="s">
        <v>53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157</v>
      </c>
      <c r="AT91" s="183" t="s">
        <v>142</v>
      </c>
      <c r="AU91" s="183" t="s">
        <v>151</v>
      </c>
      <c r="AY91" s="15" t="s">
        <v>139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90</v>
      </c>
      <c r="BK91" s="184">
        <f>ROUND(I91*H91,2)</f>
        <v>0</v>
      </c>
      <c r="BL91" s="15" t="s">
        <v>157</v>
      </c>
      <c r="BM91" s="183" t="s">
        <v>1179</v>
      </c>
    </row>
    <row r="92" spans="1:65" s="2" customFormat="1" ht="11.25">
      <c r="A92" s="33"/>
      <c r="B92" s="34"/>
      <c r="C92" s="35"/>
      <c r="D92" s="201" t="s">
        <v>218</v>
      </c>
      <c r="E92" s="35"/>
      <c r="F92" s="202" t="s">
        <v>1180</v>
      </c>
      <c r="G92" s="35"/>
      <c r="H92" s="35"/>
      <c r="I92" s="198"/>
      <c r="J92" s="35"/>
      <c r="K92" s="35"/>
      <c r="L92" s="38"/>
      <c r="M92" s="199"/>
      <c r="N92" s="200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5" t="s">
        <v>218</v>
      </c>
      <c r="AU92" s="15" t="s">
        <v>151</v>
      </c>
    </row>
    <row r="93" spans="1:65" s="13" customFormat="1" ht="11.25">
      <c r="B93" s="185"/>
      <c r="C93" s="186"/>
      <c r="D93" s="187" t="s">
        <v>155</v>
      </c>
      <c r="E93" s="188" t="s">
        <v>44</v>
      </c>
      <c r="F93" s="189" t="s">
        <v>1181</v>
      </c>
      <c r="G93" s="186"/>
      <c r="H93" s="190">
        <v>34</v>
      </c>
      <c r="I93" s="191"/>
      <c r="J93" s="186"/>
      <c r="K93" s="186"/>
      <c r="L93" s="192"/>
      <c r="M93" s="193"/>
      <c r="N93" s="194"/>
      <c r="O93" s="194"/>
      <c r="P93" s="194"/>
      <c r="Q93" s="194"/>
      <c r="R93" s="194"/>
      <c r="S93" s="194"/>
      <c r="T93" s="195"/>
      <c r="AT93" s="196" t="s">
        <v>155</v>
      </c>
      <c r="AU93" s="196" t="s">
        <v>151</v>
      </c>
      <c r="AV93" s="13" t="s">
        <v>92</v>
      </c>
      <c r="AW93" s="13" t="s">
        <v>42</v>
      </c>
      <c r="AX93" s="13" t="s">
        <v>82</v>
      </c>
      <c r="AY93" s="196" t="s">
        <v>139</v>
      </c>
    </row>
    <row r="94" spans="1:65" s="2" customFormat="1" ht="16.5" customHeight="1">
      <c r="A94" s="33"/>
      <c r="B94" s="34"/>
      <c r="C94" s="210" t="s">
        <v>157</v>
      </c>
      <c r="D94" s="210" t="s">
        <v>282</v>
      </c>
      <c r="E94" s="211" t="s">
        <v>1182</v>
      </c>
      <c r="F94" s="212" t="s">
        <v>1183</v>
      </c>
      <c r="G94" s="213" t="s">
        <v>268</v>
      </c>
      <c r="H94" s="214">
        <v>5.0999999999999996</v>
      </c>
      <c r="I94" s="215"/>
      <c r="J94" s="216">
        <f>ROUND(I94*H94,2)</f>
        <v>0</v>
      </c>
      <c r="K94" s="212" t="s">
        <v>216</v>
      </c>
      <c r="L94" s="217"/>
      <c r="M94" s="218" t="s">
        <v>44</v>
      </c>
      <c r="N94" s="219" t="s">
        <v>53</v>
      </c>
      <c r="O94" s="63"/>
      <c r="P94" s="181">
        <f>O94*H94</f>
        <v>0</v>
      </c>
      <c r="Q94" s="181">
        <v>0.22</v>
      </c>
      <c r="R94" s="181">
        <f>Q94*H94</f>
        <v>1.1219999999999999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178</v>
      </c>
      <c r="AT94" s="183" t="s">
        <v>282</v>
      </c>
      <c r="AU94" s="183" t="s">
        <v>151</v>
      </c>
      <c r="AY94" s="15" t="s">
        <v>139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90</v>
      </c>
      <c r="BK94" s="184">
        <f>ROUND(I94*H94,2)</f>
        <v>0</v>
      </c>
      <c r="BL94" s="15" t="s">
        <v>157</v>
      </c>
      <c r="BM94" s="183" t="s">
        <v>1184</v>
      </c>
    </row>
    <row r="95" spans="1:65" s="2" customFormat="1" ht="11.25">
      <c r="A95" s="33"/>
      <c r="B95" s="34"/>
      <c r="C95" s="35"/>
      <c r="D95" s="201" t="s">
        <v>218</v>
      </c>
      <c r="E95" s="35"/>
      <c r="F95" s="202" t="s">
        <v>1185</v>
      </c>
      <c r="G95" s="35"/>
      <c r="H95" s="35"/>
      <c r="I95" s="198"/>
      <c r="J95" s="35"/>
      <c r="K95" s="35"/>
      <c r="L95" s="38"/>
      <c r="M95" s="199"/>
      <c r="N95" s="200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5" t="s">
        <v>218</v>
      </c>
      <c r="AU95" s="15" t="s">
        <v>151</v>
      </c>
    </row>
    <row r="96" spans="1:65" s="13" customFormat="1" ht="11.25">
      <c r="B96" s="185"/>
      <c r="C96" s="186"/>
      <c r="D96" s="187" t="s">
        <v>155</v>
      </c>
      <c r="E96" s="188" t="s">
        <v>44</v>
      </c>
      <c r="F96" s="189" t="s">
        <v>1186</v>
      </c>
      <c r="G96" s="186"/>
      <c r="H96" s="190">
        <v>5.0999999999999996</v>
      </c>
      <c r="I96" s="191"/>
      <c r="J96" s="186"/>
      <c r="K96" s="186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155</v>
      </c>
      <c r="AU96" s="196" t="s">
        <v>151</v>
      </c>
      <c r="AV96" s="13" t="s">
        <v>92</v>
      </c>
      <c r="AW96" s="13" t="s">
        <v>42</v>
      </c>
      <c r="AX96" s="13" t="s">
        <v>82</v>
      </c>
      <c r="AY96" s="196" t="s">
        <v>139</v>
      </c>
    </row>
    <row r="97" spans="1:65" s="2" customFormat="1" ht="24.2" customHeight="1">
      <c r="A97" s="33"/>
      <c r="B97" s="34"/>
      <c r="C97" s="172" t="s">
        <v>138</v>
      </c>
      <c r="D97" s="172" t="s">
        <v>142</v>
      </c>
      <c r="E97" s="173" t="s">
        <v>1187</v>
      </c>
      <c r="F97" s="174" t="s">
        <v>1188</v>
      </c>
      <c r="G97" s="175" t="s">
        <v>316</v>
      </c>
      <c r="H97" s="176">
        <v>5.0999999999999996</v>
      </c>
      <c r="I97" s="177"/>
      <c r="J97" s="178">
        <f>ROUND(I97*H97,2)</f>
        <v>0</v>
      </c>
      <c r="K97" s="174" t="s">
        <v>216</v>
      </c>
      <c r="L97" s="38"/>
      <c r="M97" s="179" t="s">
        <v>44</v>
      </c>
      <c r="N97" s="180" t="s">
        <v>53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157</v>
      </c>
      <c r="AT97" s="183" t="s">
        <v>142</v>
      </c>
      <c r="AU97" s="183" t="s">
        <v>151</v>
      </c>
      <c r="AY97" s="15" t="s">
        <v>139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90</v>
      </c>
      <c r="BK97" s="184">
        <f>ROUND(I97*H97,2)</f>
        <v>0</v>
      </c>
      <c r="BL97" s="15" t="s">
        <v>157</v>
      </c>
      <c r="BM97" s="183" t="s">
        <v>1189</v>
      </c>
    </row>
    <row r="98" spans="1:65" s="2" customFormat="1" ht="11.25">
      <c r="A98" s="33"/>
      <c r="B98" s="34"/>
      <c r="C98" s="35"/>
      <c r="D98" s="201" t="s">
        <v>218</v>
      </c>
      <c r="E98" s="35"/>
      <c r="F98" s="202" t="s">
        <v>1190</v>
      </c>
      <c r="G98" s="35"/>
      <c r="H98" s="35"/>
      <c r="I98" s="198"/>
      <c r="J98" s="35"/>
      <c r="K98" s="35"/>
      <c r="L98" s="38"/>
      <c r="M98" s="199"/>
      <c r="N98" s="200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5" t="s">
        <v>218</v>
      </c>
      <c r="AU98" s="15" t="s">
        <v>151</v>
      </c>
    </row>
    <row r="99" spans="1:65" s="13" customFormat="1" ht="11.25">
      <c r="B99" s="185"/>
      <c r="C99" s="186"/>
      <c r="D99" s="187" t="s">
        <v>155</v>
      </c>
      <c r="E99" s="188" t="s">
        <v>44</v>
      </c>
      <c r="F99" s="189" t="s">
        <v>1191</v>
      </c>
      <c r="G99" s="186"/>
      <c r="H99" s="190">
        <v>5.0999999999999996</v>
      </c>
      <c r="I99" s="191"/>
      <c r="J99" s="186"/>
      <c r="K99" s="186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155</v>
      </c>
      <c r="AU99" s="196" t="s">
        <v>151</v>
      </c>
      <c r="AV99" s="13" t="s">
        <v>92</v>
      </c>
      <c r="AW99" s="13" t="s">
        <v>42</v>
      </c>
      <c r="AX99" s="13" t="s">
        <v>82</v>
      </c>
      <c r="AY99" s="196" t="s">
        <v>139</v>
      </c>
    </row>
    <row r="100" spans="1:65" s="2" customFormat="1" ht="24.2" customHeight="1">
      <c r="A100" s="33"/>
      <c r="B100" s="34"/>
      <c r="C100" s="172" t="s">
        <v>167</v>
      </c>
      <c r="D100" s="172" t="s">
        <v>142</v>
      </c>
      <c r="E100" s="173" t="s">
        <v>1192</v>
      </c>
      <c r="F100" s="174" t="s">
        <v>1193</v>
      </c>
      <c r="G100" s="175" t="s">
        <v>145</v>
      </c>
      <c r="H100" s="176">
        <v>34</v>
      </c>
      <c r="I100" s="177"/>
      <c r="J100" s="178">
        <f>ROUND(I100*H100,2)</f>
        <v>0</v>
      </c>
      <c r="K100" s="174" t="s">
        <v>216</v>
      </c>
      <c r="L100" s="38"/>
      <c r="M100" s="179" t="s">
        <v>44</v>
      </c>
      <c r="N100" s="180" t="s">
        <v>53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157</v>
      </c>
      <c r="AT100" s="183" t="s">
        <v>142</v>
      </c>
      <c r="AU100" s="183" t="s">
        <v>151</v>
      </c>
      <c r="AY100" s="15" t="s">
        <v>139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90</v>
      </c>
      <c r="BK100" s="184">
        <f>ROUND(I100*H100,2)</f>
        <v>0</v>
      </c>
      <c r="BL100" s="15" t="s">
        <v>157</v>
      </c>
      <c r="BM100" s="183" t="s">
        <v>1194</v>
      </c>
    </row>
    <row r="101" spans="1:65" s="2" customFormat="1" ht="11.25">
      <c r="A101" s="33"/>
      <c r="B101" s="34"/>
      <c r="C101" s="35"/>
      <c r="D101" s="201" t="s">
        <v>218</v>
      </c>
      <c r="E101" s="35"/>
      <c r="F101" s="202" t="s">
        <v>1195</v>
      </c>
      <c r="G101" s="35"/>
      <c r="H101" s="35"/>
      <c r="I101" s="198"/>
      <c r="J101" s="35"/>
      <c r="K101" s="35"/>
      <c r="L101" s="38"/>
      <c r="M101" s="199"/>
      <c r="N101" s="200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5" t="s">
        <v>218</v>
      </c>
      <c r="AU101" s="15" t="s">
        <v>151</v>
      </c>
    </row>
    <row r="102" spans="1:65" s="13" customFormat="1" ht="11.25">
      <c r="B102" s="185"/>
      <c r="C102" s="186"/>
      <c r="D102" s="187" t="s">
        <v>155</v>
      </c>
      <c r="E102" s="188" t="s">
        <v>44</v>
      </c>
      <c r="F102" s="189" t="s">
        <v>1196</v>
      </c>
      <c r="G102" s="186"/>
      <c r="H102" s="190">
        <v>34</v>
      </c>
      <c r="I102" s="191"/>
      <c r="J102" s="186"/>
      <c r="K102" s="186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155</v>
      </c>
      <c r="AU102" s="196" t="s">
        <v>151</v>
      </c>
      <c r="AV102" s="13" t="s">
        <v>92</v>
      </c>
      <c r="AW102" s="13" t="s">
        <v>42</v>
      </c>
      <c r="AX102" s="13" t="s">
        <v>82</v>
      </c>
      <c r="AY102" s="196" t="s">
        <v>139</v>
      </c>
    </row>
    <row r="103" spans="1:65" s="2" customFormat="1" ht="24.2" customHeight="1">
      <c r="A103" s="33"/>
      <c r="B103" s="34"/>
      <c r="C103" s="210" t="s">
        <v>172</v>
      </c>
      <c r="D103" s="210" t="s">
        <v>282</v>
      </c>
      <c r="E103" s="211" t="s">
        <v>1197</v>
      </c>
      <c r="F103" s="212" t="s">
        <v>1198</v>
      </c>
      <c r="G103" s="213" t="s">
        <v>145</v>
      </c>
      <c r="H103" s="214">
        <v>34</v>
      </c>
      <c r="I103" s="215"/>
      <c r="J103" s="216">
        <f>ROUND(I103*H103,2)</f>
        <v>0</v>
      </c>
      <c r="K103" s="212" t="s">
        <v>44</v>
      </c>
      <c r="L103" s="217"/>
      <c r="M103" s="218" t="s">
        <v>44</v>
      </c>
      <c r="N103" s="219" t="s">
        <v>53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178</v>
      </c>
      <c r="AT103" s="183" t="s">
        <v>282</v>
      </c>
      <c r="AU103" s="183" t="s">
        <v>151</v>
      </c>
      <c r="AY103" s="15" t="s">
        <v>139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90</v>
      </c>
      <c r="BK103" s="184">
        <f>ROUND(I103*H103,2)</f>
        <v>0</v>
      </c>
      <c r="BL103" s="15" t="s">
        <v>157</v>
      </c>
      <c r="BM103" s="183" t="s">
        <v>1199</v>
      </c>
    </row>
    <row r="104" spans="1:65" s="2" customFormat="1" ht="16.5" customHeight="1">
      <c r="A104" s="33"/>
      <c r="B104" s="34"/>
      <c r="C104" s="172" t="s">
        <v>178</v>
      </c>
      <c r="D104" s="172" t="s">
        <v>142</v>
      </c>
      <c r="E104" s="173" t="s">
        <v>1200</v>
      </c>
      <c r="F104" s="174" t="s">
        <v>1201</v>
      </c>
      <c r="G104" s="175" t="s">
        <v>145</v>
      </c>
      <c r="H104" s="176">
        <v>34</v>
      </c>
      <c r="I104" s="177"/>
      <c r="J104" s="178">
        <f>ROUND(I104*H104,2)</f>
        <v>0</v>
      </c>
      <c r="K104" s="174" t="s">
        <v>216</v>
      </c>
      <c r="L104" s="38"/>
      <c r="M104" s="179" t="s">
        <v>44</v>
      </c>
      <c r="N104" s="180" t="s">
        <v>53</v>
      </c>
      <c r="O104" s="63"/>
      <c r="P104" s="181">
        <f>O104*H104</f>
        <v>0</v>
      </c>
      <c r="Q104" s="181">
        <v>6.0000000000000002E-5</v>
      </c>
      <c r="R104" s="181">
        <f>Q104*H104</f>
        <v>2.0400000000000001E-3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157</v>
      </c>
      <c r="AT104" s="183" t="s">
        <v>142</v>
      </c>
      <c r="AU104" s="183" t="s">
        <v>151</v>
      </c>
      <c r="AY104" s="15" t="s">
        <v>139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90</v>
      </c>
      <c r="BK104" s="184">
        <f>ROUND(I104*H104,2)</f>
        <v>0</v>
      </c>
      <c r="BL104" s="15" t="s">
        <v>157</v>
      </c>
      <c r="BM104" s="183" t="s">
        <v>1202</v>
      </c>
    </row>
    <row r="105" spans="1:65" s="2" customFormat="1" ht="11.25">
      <c r="A105" s="33"/>
      <c r="B105" s="34"/>
      <c r="C105" s="35"/>
      <c r="D105" s="201" t="s">
        <v>218</v>
      </c>
      <c r="E105" s="35"/>
      <c r="F105" s="202" t="s">
        <v>1203</v>
      </c>
      <c r="G105" s="35"/>
      <c r="H105" s="35"/>
      <c r="I105" s="198"/>
      <c r="J105" s="35"/>
      <c r="K105" s="35"/>
      <c r="L105" s="38"/>
      <c r="M105" s="199"/>
      <c r="N105" s="200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5" t="s">
        <v>218</v>
      </c>
      <c r="AU105" s="15" t="s">
        <v>151</v>
      </c>
    </row>
    <row r="106" spans="1:65" s="2" customFormat="1" ht="16.5" customHeight="1">
      <c r="A106" s="33"/>
      <c r="B106" s="34"/>
      <c r="C106" s="210" t="s">
        <v>183</v>
      </c>
      <c r="D106" s="210" t="s">
        <v>282</v>
      </c>
      <c r="E106" s="211" t="s">
        <v>1204</v>
      </c>
      <c r="F106" s="212" t="s">
        <v>1205</v>
      </c>
      <c r="G106" s="213" t="s">
        <v>145</v>
      </c>
      <c r="H106" s="214">
        <v>102</v>
      </c>
      <c r="I106" s="215"/>
      <c r="J106" s="216">
        <f>ROUND(I106*H106,2)</f>
        <v>0</v>
      </c>
      <c r="K106" s="212" t="s">
        <v>216</v>
      </c>
      <c r="L106" s="217"/>
      <c r="M106" s="218" t="s">
        <v>44</v>
      </c>
      <c r="N106" s="219" t="s">
        <v>53</v>
      </c>
      <c r="O106" s="63"/>
      <c r="P106" s="181">
        <f>O106*H106</f>
        <v>0</v>
      </c>
      <c r="Q106" s="181">
        <v>7.0899999999999999E-3</v>
      </c>
      <c r="R106" s="181">
        <f>Q106*H106</f>
        <v>0.72318000000000005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178</v>
      </c>
      <c r="AT106" s="183" t="s">
        <v>282</v>
      </c>
      <c r="AU106" s="183" t="s">
        <v>151</v>
      </c>
      <c r="AY106" s="15" t="s">
        <v>139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90</v>
      </c>
      <c r="BK106" s="184">
        <f>ROUND(I106*H106,2)</f>
        <v>0</v>
      </c>
      <c r="BL106" s="15" t="s">
        <v>157</v>
      </c>
      <c r="BM106" s="183" t="s">
        <v>1206</v>
      </c>
    </row>
    <row r="107" spans="1:65" s="2" customFormat="1" ht="11.25">
      <c r="A107" s="33"/>
      <c r="B107" s="34"/>
      <c r="C107" s="35"/>
      <c r="D107" s="201" t="s">
        <v>218</v>
      </c>
      <c r="E107" s="35"/>
      <c r="F107" s="202" t="s">
        <v>1207</v>
      </c>
      <c r="G107" s="35"/>
      <c r="H107" s="35"/>
      <c r="I107" s="198"/>
      <c r="J107" s="35"/>
      <c r="K107" s="35"/>
      <c r="L107" s="38"/>
      <c r="M107" s="199"/>
      <c r="N107" s="200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5" t="s">
        <v>218</v>
      </c>
      <c r="AU107" s="15" t="s">
        <v>151</v>
      </c>
    </row>
    <row r="108" spans="1:65" s="13" customFormat="1" ht="11.25">
      <c r="B108" s="185"/>
      <c r="C108" s="186"/>
      <c r="D108" s="187" t="s">
        <v>155</v>
      </c>
      <c r="E108" s="188" t="s">
        <v>44</v>
      </c>
      <c r="F108" s="189" t="s">
        <v>1208</v>
      </c>
      <c r="G108" s="186"/>
      <c r="H108" s="190">
        <v>102</v>
      </c>
      <c r="I108" s="191"/>
      <c r="J108" s="186"/>
      <c r="K108" s="186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155</v>
      </c>
      <c r="AU108" s="196" t="s">
        <v>151</v>
      </c>
      <c r="AV108" s="13" t="s">
        <v>92</v>
      </c>
      <c r="AW108" s="13" t="s">
        <v>42</v>
      </c>
      <c r="AX108" s="13" t="s">
        <v>82</v>
      </c>
      <c r="AY108" s="196" t="s">
        <v>139</v>
      </c>
    </row>
    <row r="109" spans="1:65" s="2" customFormat="1" ht="16.5" customHeight="1">
      <c r="A109" s="33"/>
      <c r="B109" s="34"/>
      <c r="C109" s="210" t="s">
        <v>190</v>
      </c>
      <c r="D109" s="210" t="s">
        <v>282</v>
      </c>
      <c r="E109" s="211" t="s">
        <v>1209</v>
      </c>
      <c r="F109" s="212" t="s">
        <v>1210</v>
      </c>
      <c r="G109" s="213" t="s">
        <v>145</v>
      </c>
      <c r="H109" s="214">
        <v>102</v>
      </c>
      <c r="I109" s="215"/>
      <c r="J109" s="216">
        <f>ROUND(I109*H109,2)</f>
        <v>0</v>
      </c>
      <c r="K109" s="212" t="s">
        <v>44</v>
      </c>
      <c r="L109" s="217"/>
      <c r="M109" s="218" t="s">
        <v>44</v>
      </c>
      <c r="N109" s="219" t="s">
        <v>53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178</v>
      </c>
      <c r="AT109" s="183" t="s">
        <v>282</v>
      </c>
      <c r="AU109" s="183" t="s">
        <v>151</v>
      </c>
      <c r="AY109" s="15" t="s">
        <v>139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90</v>
      </c>
      <c r="BK109" s="184">
        <f>ROUND(I109*H109,2)</f>
        <v>0</v>
      </c>
      <c r="BL109" s="15" t="s">
        <v>157</v>
      </c>
      <c r="BM109" s="183" t="s">
        <v>1211</v>
      </c>
    </row>
    <row r="110" spans="1:65" s="13" customFormat="1" ht="11.25">
      <c r="B110" s="185"/>
      <c r="C110" s="186"/>
      <c r="D110" s="187" t="s">
        <v>155</v>
      </c>
      <c r="E110" s="188" t="s">
        <v>44</v>
      </c>
      <c r="F110" s="189" t="s">
        <v>1208</v>
      </c>
      <c r="G110" s="186"/>
      <c r="H110" s="190">
        <v>102</v>
      </c>
      <c r="I110" s="191"/>
      <c r="J110" s="186"/>
      <c r="K110" s="186"/>
      <c r="L110" s="192"/>
      <c r="M110" s="193"/>
      <c r="N110" s="194"/>
      <c r="O110" s="194"/>
      <c r="P110" s="194"/>
      <c r="Q110" s="194"/>
      <c r="R110" s="194"/>
      <c r="S110" s="194"/>
      <c r="T110" s="195"/>
      <c r="AT110" s="196" t="s">
        <v>155</v>
      </c>
      <c r="AU110" s="196" t="s">
        <v>151</v>
      </c>
      <c r="AV110" s="13" t="s">
        <v>92</v>
      </c>
      <c r="AW110" s="13" t="s">
        <v>42</v>
      </c>
      <c r="AX110" s="13" t="s">
        <v>82</v>
      </c>
      <c r="AY110" s="196" t="s">
        <v>139</v>
      </c>
    </row>
    <row r="111" spans="1:65" s="2" customFormat="1" ht="16.5" customHeight="1">
      <c r="A111" s="33"/>
      <c r="B111" s="34"/>
      <c r="C111" s="210" t="s">
        <v>196</v>
      </c>
      <c r="D111" s="210" t="s">
        <v>282</v>
      </c>
      <c r="E111" s="211" t="s">
        <v>1212</v>
      </c>
      <c r="F111" s="212" t="s">
        <v>1213</v>
      </c>
      <c r="G111" s="213" t="s">
        <v>457</v>
      </c>
      <c r="H111" s="214">
        <v>68</v>
      </c>
      <c r="I111" s="215"/>
      <c r="J111" s="216">
        <f>ROUND(I111*H111,2)</f>
        <v>0</v>
      </c>
      <c r="K111" s="212" t="s">
        <v>44</v>
      </c>
      <c r="L111" s="217"/>
      <c r="M111" s="218" t="s">
        <v>44</v>
      </c>
      <c r="N111" s="219" t="s">
        <v>53</v>
      </c>
      <c r="O111" s="63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3" t="s">
        <v>178</v>
      </c>
      <c r="AT111" s="183" t="s">
        <v>282</v>
      </c>
      <c r="AU111" s="183" t="s">
        <v>151</v>
      </c>
      <c r="AY111" s="15" t="s">
        <v>139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90</v>
      </c>
      <c r="BK111" s="184">
        <f>ROUND(I111*H111,2)</f>
        <v>0</v>
      </c>
      <c r="BL111" s="15" t="s">
        <v>157</v>
      </c>
      <c r="BM111" s="183" t="s">
        <v>1214</v>
      </c>
    </row>
    <row r="112" spans="1:65" s="13" customFormat="1" ht="11.25">
      <c r="B112" s="185"/>
      <c r="C112" s="186"/>
      <c r="D112" s="187" t="s">
        <v>155</v>
      </c>
      <c r="E112" s="188" t="s">
        <v>44</v>
      </c>
      <c r="F112" s="189" t="s">
        <v>1215</v>
      </c>
      <c r="G112" s="186"/>
      <c r="H112" s="190">
        <v>68</v>
      </c>
      <c r="I112" s="191"/>
      <c r="J112" s="186"/>
      <c r="K112" s="186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155</v>
      </c>
      <c r="AU112" s="196" t="s">
        <v>151</v>
      </c>
      <c r="AV112" s="13" t="s">
        <v>92</v>
      </c>
      <c r="AW112" s="13" t="s">
        <v>42</v>
      </c>
      <c r="AX112" s="13" t="s">
        <v>82</v>
      </c>
      <c r="AY112" s="196" t="s">
        <v>139</v>
      </c>
    </row>
    <row r="113" spans="1:65" s="2" customFormat="1" ht="21.75" customHeight="1">
      <c r="A113" s="33"/>
      <c r="B113" s="34"/>
      <c r="C113" s="172" t="s">
        <v>199</v>
      </c>
      <c r="D113" s="172" t="s">
        <v>142</v>
      </c>
      <c r="E113" s="173" t="s">
        <v>1216</v>
      </c>
      <c r="F113" s="174" t="s">
        <v>1217</v>
      </c>
      <c r="G113" s="175" t="s">
        <v>316</v>
      </c>
      <c r="H113" s="176">
        <v>34</v>
      </c>
      <c r="I113" s="177"/>
      <c r="J113" s="178">
        <f>ROUND(I113*H113,2)</f>
        <v>0</v>
      </c>
      <c r="K113" s="174" t="s">
        <v>216</v>
      </c>
      <c r="L113" s="38"/>
      <c r="M113" s="179" t="s">
        <v>44</v>
      </c>
      <c r="N113" s="180" t="s">
        <v>53</v>
      </c>
      <c r="O113" s="63"/>
      <c r="P113" s="181">
        <f>O113*H113</f>
        <v>0</v>
      </c>
      <c r="Q113" s="181">
        <v>3.6000000000000002E-4</v>
      </c>
      <c r="R113" s="181">
        <f>Q113*H113</f>
        <v>1.2240000000000001E-2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157</v>
      </c>
      <c r="AT113" s="183" t="s">
        <v>142</v>
      </c>
      <c r="AU113" s="183" t="s">
        <v>151</v>
      </c>
      <c r="AY113" s="15" t="s">
        <v>139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90</v>
      </c>
      <c r="BK113" s="184">
        <f>ROUND(I113*H113,2)</f>
        <v>0</v>
      </c>
      <c r="BL113" s="15" t="s">
        <v>157</v>
      </c>
      <c r="BM113" s="183" t="s">
        <v>1218</v>
      </c>
    </row>
    <row r="114" spans="1:65" s="2" customFormat="1" ht="11.25">
      <c r="A114" s="33"/>
      <c r="B114" s="34"/>
      <c r="C114" s="35"/>
      <c r="D114" s="201" t="s">
        <v>218</v>
      </c>
      <c r="E114" s="35"/>
      <c r="F114" s="202" t="s">
        <v>1219</v>
      </c>
      <c r="G114" s="35"/>
      <c r="H114" s="35"/>
      <c r="I114" s="198"/>
      <c r="J114" s="35"/>
      <c r="K114" s="35"/>
      <c r="L114" s="38"/>
      <c r="M114" s="199"/>
      <c r="N114" s="200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5" t="s">
        <v>218</v>
      </c>
      <c r="AU114" s="15" t="s">
        <v>151</v>
      </c>
    </row>
    <row r="115" spans="1:65" s="13" customFormat="1" ht="11.25">
      <c r="B115" s="185"/>
      <c r="C115" s="186"/>
      <c r="D115" s="187" t="s">
        <v>155</v>
      </c>
      <c r="E115" s="188" t="s">
        <v>44</v>
      </c>
      <c r="F115" s="189" t="s">
        <v>1220</v>
      </c>
      <c r="G115" s="186"/>
      <c r="H115" s="190">
        <v>34</v>
      </c>
      <c r="I115" s="191"/>
      <c r="J115" s="186"/>
      <c r="K115" s="186"/>
      <c r="L115" s="192"/>
      <c r="M115" s="193"/>
      <c r="N115" s="194"/>
      <c r="O115" s="194"/>
      <c r="P115" s="194"/>
      <c r="Q115" s="194"/>
      <c r="R115" s="194"/>
      <c r="S115" s="194"/>
      <c r="T115" s="195"/>
      <c r="AT115" s="196" t="s">
        <v>155</v>
      </c>
      <c r="AU115" s="196" t="s">
        <v>151</v>
      </c>
      <c r="AV115" s="13" t="s">
        <v>92</v>
      </c>
      <c r="AW115" s="13" t="s">
        <v>42</v>
      </c>
      <c r="AX115" s="13" t="s">
        <v>82</v>
      </c>
      <c r="AY115" s="196" t="s">
        <v>139</v>
      </c>
    </row>
    <row r="116" spans="1:65" s="2" customFormat="1" ht="16.5" customHeight="1">
      <c r="A116" s="33"/>
      <c r="B116" s="34"/>
      <c r="C116" s="172" t="s">
        <v>203</v>
      </c>
      <c r="D116" s="172" t="s">
        <v>142</v>
      </c>
      <c r="E116" s="173" t="s">
        <v>1221</v>
      </c>
      <c r="F116" s="174" t="s">
        <v>1222</v>
      </c>
      <c r="G116" s="175" t="s">
        <v>145</v>
      </c>
      <c r="H116" s="176">
        <v>34</v>
      </c>
      <c r="I116" s="177"/>
      <c r="J116" s="178">
        <f>ROUND(I116*H116,2)</f>
        <v>0</v>
      </c>
      <c r="K116" s="174" t="s">
        <v>216</v>
      </c>
      <c r="L116" s="38"/>
      <c r="M116" s="179" t="s">
        <v>44</v>
      </c>
      <c r="N116" s="180" t="s">
        <v>53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157</v>
      </c>
      <c r="AT116" s="183" t="s">
        <v>142</v>
      </c>
      <c r="AU116" s="183" t="s">
        <v>151</v>
      </c>
      <c r="AY116" s="15" t="s">
        <v>139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5" t="s">
        <v>90</v>
      </c>
      <c r="BK116" s="184">
        <f>ROUND(I116*H116,2)</f>
        <v>0</v>
      </c>
      <c r="BL116" s="15" t="s">
        <v>157</v>
      </c>
      <c r="BM116" s="183" t="s">
        <v>1223</v>
      </c>
    </row>
    <row r="117" spans="1:65" s="2" customFormat="1" ht="11.25">
      <c r="A117" s="33"/>
      <c r="B117" s="34"/>
      <c r="C117" s="35"/>
      <c r="D117" s="201" t="s">
        <v>218</v>
      </c>
      <c r="E117" s="35"/>
      <c r="F117" s="202" t="s">
        <v>1224</v>
      </c>
      <c r="G117" s="35"/>
      <c r="H117" s="35"/>
      <c r="I117" s="198"/>
      <c r="J117" s="35"/>
      <c r="K117" s="35"/>
      <c r="L117" s="38"/>
      <c r="M117" s="199"/>
      <c r="N117" s="200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5" t="s">
        <v>218</v>
      </c>
      <c r="AU117" s="15" t="s">
        <v>151</v>
      </c>
    </row>
    <row r="118" spans="1:65" s="2" customFormat="1" ht="16.5" customHeight="1">
      <c r="A118" s="33"/>
      <c r="B118" s="34"/>
      <c r="C118" s="172" t="s">
        <v>210</v>
      </c>
      <c r="D118" s="172" t="s">
        <v>142</v>
      </c>
      <c r="E118" s="173" t="s">
        <v>1225</v>
      </c>
      <c r="F118" s="174" t="s">
        <v>1226</v>
      </c>
      <c r="G118" s="175" t="s">
        <v>316</v>
      </c>
      <c r="H118" s="176">
        <v>23.8</v>
      </c>
      <c r="I118" s="177"/>
      <c r="J118" s="178">
        <f>ROUND(I118*H118,2)</f>
        <v>0</v>
      </c>
      <c r="K118" s="174" t="s">
        <v>216</v>
      </c>
      <c r="L118" s="38"/>
      <c r="M118" s="179" t="s">
        <v>44</v>
      </c>
      <c r="N118" s="180" t="s">
        <v>53</v>
      </c>
      <c r="O118" s="63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3" t="s">
        <v>157</v>
      </c>
      <c r="AT118" s="183" t="s">
        <v>142</v>
      </c>
      <c r="AU118" s="183" t="s">
        <v>151</v>
      </c>
      <c r="AY118" s="15" t="s">
        <v>139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90</v>
      </c>
      <c r="BK118" s="184">
        <f>ROUND(I118*H118,2)</f>
        <v>0</v>
      </c>
      <c r="BL118" s="15" t="s">
        <v>157</v>
      </c>
      <c r="BM118" s="183" t="s">
        <v>1227</v>
      </c>
    </row>
    <row r="119" spans="1:65" s="2" customFormat="1" ht="11.25">
      <c r="A119" s="33"/>
      <c r="B119" s="34"/>
      <c r="C119" s="35"/>
      <c r="D119" s="201" t="s">
        <v>218</v>
      </c>
      <c r="E119" s="35"/>
      <c r="F119" s="202" t="s">
        <v>1228</v>
      </c>
      <c r="G119" s="35"/>
      <c r="H119" s="35"/>
      <c r="I119" s="198"/>
      <c r="J119" s="35"/>
      <c r="K119" s="35"/>
      <c r="L119" s="38"/>
      <c r="M119" s="199"/>
      <c r="N119" s="200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5" t="s">
        <v>218</v>
      </c>
      <c r="AU119" s="15" t="s">
        <v>151</v>
      </c>
    </row>
    <row r="120" spans="1:65" s="13" customFormat="1" ht="11.25">
      <c r="B120" s="185"/>
      <c r="C120" s="186"/>
      <c r="D120" s="187" t="s">
        <v>155</v>
      </c>
      <c r="E120" s="188" t="s">
        <v>44</v>
      </c>
      <c r="F120" s="189" t="s">
        <v>1229</v>
      </c>
      <c r="G120" s="186"/>
      <c r="H120" s="190">
        <v>23.8</v>
      </c>
      <c r="I120" s="191"/>
      <c r="J120" s="186"/>
      <c r="K120" s="186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155</v>
      </c>
      <c r="AU120" s="196" t="s">
        <v>151</v>
      </c>
      <c r="AV120" s="13" t="s">
        <v>92</v>
      </c>
      <c r="AW120" s="13" t="s">
        <v>42</v>
      </c>
      <c r="AX120" s="13" t="s">
        <v>82</v>
      </c>
      <c r="AY120" s="196" t="s">
        <v>139</v>
      </c>
    </row>
    <row r="121" spans="1:65" s="2" customFormat="1" ht="16.5" customHeight="1">
      <c r="A121" s="33"/>
      <c r="B121" s="34"/>
      <c r="C121" s="210" t="s">
        <v>8</v>
      </c>
      <c r="D121" s="210" t="s">
        <v>282</v>
      </c>
      <c r="E121" s="211" t="s">
        <v>1230</v>
      </c>
      <c r="F121" s="212" t="s">
        <v>1231</v>
      </c>
      <c r="G121" s="213" t="s">
        <v>268</v>
      </c>
      <c r="H121" s="214">
        <v>2.38</v>
      </c>
      <c r="I121" s="215"/>
      <c r="J121" s="216">
        <f>ROUND(I121*H121,2)</f>
        <v>0</v>
      </c>
      <c r="K121" s="212" t="s">
        <v>216</v>
      </c>
      <c r="L121" s="217"/>
      <c r="M121" s="218" t="s">
        <v>44</v>
      </c>
      <c r="N121" s="219" t="s">
        <v>53</v>
      </c>
      <c r="O121" s="63"/>
      <c r="P121" s="181">
        <f>O121*H121</f>
        <v>0</v>
      </c>
      <c r="Q121" s="181">
        <v>0.2</v>
      </c>
      <c r="R121" s="181">
        <f>Q121*H121</f>
        <v>0.47599999999999998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178</v>
      </c>
      <c r="AT121" s="183" t="s">
        <v>282</v>
      </c>
      <c r="AU121" s="183" t="s">
        <v>151</v>
      </c>
      <c r="AY121" s="15" t="s">
        <v>139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90</v>
      </c>
      <c r="BK121" s="184">
        <f>ROUND(I121*H121,2)</f>
        <v>0</v>
      </c>
      <c r="BL121" s="15" t="s">
        <v>157</v>
      </c>
      <c r="BM121" s="183" t="s">
        <v>1232</v>
      </c>
    </row>
    <row r="122" spans="1:65" s="2" customFormat="1" ht="11.25">
      <c r="A122" s="33"/>
      <c r="B122" s="34"/>
      <c r="C122" s="35"/>
      <c r="D122" s="201" t="s">
        <v>218</v>
      </c>
      <c r="E122" s="35"/>
      <c r="F122" s="202" t="s">
        <v>1233</v>
      </c>
      <c r="G122" s="35"/>
      <c r="H122" s="35"/>
      <c r="I122" s="198"/>
      <c r="J122" s="35"/>
      <c r="K122" s="35"/>
      <c r="L122" s="38"/>
      <c r="M122" s="199"/>
      <c r="N122" s="200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5" t="s">
        <v>218</v>
      </c>
      <c r="AU122" s="15" t="s">
        <v>151</v>
      </c>
    </row>
    <row r="123" spans="1:65" s="13" customFormat="1" ht="11.25">
      <c r="B123" s="185"/>
      <c r="C123" s="186"/>
      <c r="D123" s="187" t="s">
        <v>155</v>
      </c>
      <c r="E123" s="188" t="s">
        <v>44</v>
      </c>
      <c r="F123" s="189" t="s">
        <v>1234</v>
      </c>
      <c r="G123" s="186"/>
      <c r="H123" s="190">
        <v>2.38</v>
      </c>
      <c r="I123" s="191"/>
      <c r="J123" s="186"/>
      <c r="K123" s="186"/>
      <c r="L123" s="192"/>
      <c r="M123" s="223"/>
      <c r="N123" s="224"/>
      <c r="O123" s="224"/>
      <c r="P123" s="224"/>
      <c r="Q123" s="224"/>
      <c r="R123" s="224"/>
      <c r="S123" s="224"/>
      <c r="T123" s="225"/>
      <c r="AT123" s="196" t="s">
        <v>155</v>
      </c>
      <c r="AU123" s="196" t="s">
        <v>151</v>
      </c>
      <c r="AV123" s="13" t="s">
        <v>92</v>
      </c>
      <c r="AW123" s="13" t="s">
        <v>42</v>
      </c>
      <c r="AX123" s="13" t="s">
        <v>82</v>
      </c>
      <c r="AY123" s="196" t="s">
        <v>139</v>
      </c>
    </row>
    <row r="124" spans="1:65" s="2" customFormat="1" ht="6.95" customHeight="1">
      <c r="A124" s="33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8"/>
      <c r="M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</sheetData>
  <sheetProtection algorithmName="SHA-512" hashValue="sWirr9Km+vwABPQ4KoVaN8EJ/VPdK9RvOcLGuVua65D1gMMYtnc/KSXbTup++O1452uKm2GtmFRFIemc1hvFAg==" saltValue="2v73jh3FMjMhS2rMBbwllMvTkBukGAxoMZkjB3rM6aLt4Ai+sXKVERIwbNlZ8rhktlCSOEQrNqasxW0JKodRuQ==" spinCount="100000" sheet="1" objects="1" scenarios="1" formatColumns="0" formatRows="0" autoFilter="0"/>
  <autoFilter ref="C81:K12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2" r:id="rId2"/>
    <hyperlink ref="F95" r:id="rId3"/>
    <hyperlink ref="F98" r:id="rId4"/>
    <hyperlink ref="F101" r:id="rId5"/>
    <hyperlink ref="F105" r:id="rId6"/>
    <hyperlink ref="F107" r:id="rId7"/>
    <hyperlink ref="F114" r:id="rId8"/>
    <hyperlink ref="F117" r:id="rId9"/>
    <hyperlink ref="F119" r:id="rId10"/>
    <hyperlink ref="F122" r:id="rId11"/>
  </hyperlinks>
  <pageMargins left="0.39374999999999999" right="0.39374999999999999" top="0.39374999999999999" bottom="0.39374999999999999" header="0" footer="0"/>
  <pageSetup paperSize="9" scale="84" fitToHeight="100" orientation="landscape" blackAndWhite="1" r:id="rId12"/>
  <headerFooter>
    <oddFooter>&amp;CStrana &amp;P z &amp;N</oddFooter>
  </headerFooter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001 - Ostatní a vedlejší ...</vt:lpstr>
      <vt:lpstr>SO103 - RCV17 V ZASTAVITE...</vt:lpstr>
      <vt:lpstr>SO104 - POLNÍ CESTY RCV17...</vt:lpstr>
      <vt:lpstr>SO105 - POLNÍ CESTA RCV21</vt:lpstr>
      <vt:lpstr>SO801 - Náhradní výsadba</vt:lpstr>
      <vt:lpstr>'001 - Ostatní a vedlejší ...'!Názvy_tisku</vt:lpstr>
      <vt:lpstr>'Rekapitulace stavby'!Názvy_tisku</vt:lpstr>
      <vt:lpstr>'SO103 - RCV17 V ZASTAVITE...'!Názvy_tisku</vt:lpstr>
      <vt:lpstr>'SO104 - POLNÍ CESTY RCV17...'!Názvy_tisku</vt:lpstr>
      <vt:lpstr>'SO105 - POLNÍ CESTA RCV21'!Názvy_tisku</vt:lpstr>
      <vt:lpstr>'SO801 - Náhradní výsadba'!Názvy_tisku</vt:lpstr>
      <vt:lpstr>'001 - Ostatní a vedlejší ...'!Oblast_tisku</vt:lpstr>
      <vt:lpstr>'Rekapitulace stavby'!Oblast_tisku</vt:lpstr>
      <vt:lpstr>'SO103 - RCV17 V ZASTAVITE...'!Oblast_tisku</vt:lpstr>
      <vt:lpstr>'SO104 - POLNÍ CESTY RCV17...'!Oblast_tisku</vt:lpstr>
      <vt:lpstr>'SO105 - POLNÍ CESTA RCV21'!Oblast_tisku</vt:lpstr>
      <vt:lpstr>'SO801 - Náhradní výsadba'!Oblast_tisku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PC17\GOGO</dc:creator>
  <cp:lastModifiedBy>GOGO</cp:lastModifiedBy>
  <cp:lastPrinted>2021-10-12T11:11:43Z</cp:lastPrinted>
  <dcterms:created xsi:type="dcterms:W3CDTF">2021-10-12T11:09:11Z</dcterms:created>
  <dcterms:modified xsi:type="dcterms:W3CDTF">2021-10-12T11:11:58Z</dcterms:modified>
</cp:coreProperties>
</file>