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-03.1NP - Následná péče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'SO-03.1NP - Následná péče'!$C$82:$K$186</definedName>
    <definedName name="_xlnm.Print_Area" localSheetId="1">'SO-03.1NP - Následná péče'!$C$4:$J$39,'SO-03.1NP - Následná péče'!$C$45:$J$64,'SO-03.1NP - Následná péče'!$C$70:$J$186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'SO-03.1NP - Následná péče'!$82:$82</definedName>
  </definedNames>
  <calcPr fullCalcOnLoad="1"/>
</workbook>
</file>

<file path=xl/sharedStrings.xml><?xml version="1.0" encoding="utf-8"?>
<sst xmlns="http://schemas.openxmlformats.org/spreadsheetml/2006/main" count="1715" uniqueCount="430">
  <si>
    <t>Export Komplet</t>
  </si>
  <si>
    <t>VZ</t>
  </si>
  <si>
    <t>2.0</t>
  </si>
  <si>
    <t>ZAMOK</t>
  </si>
  <si>
    <t>False</t>
  </si>
  <si>
    <t>{f878b39f-87d3-40be-be5a-9457f0048936}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</si>
  <si>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</si>
  <si>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</si>
  <si>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</si>
  <si>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</si>
  <si>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</si>
  <si>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</si>
  <si>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</si>
  <si>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</si>
  <si>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16/17NP-2021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</si>
  <si>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</si>
  <si>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</si>
  <si>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Malá vodní nádrž VN1, VN2 a biocentrum LBC106 v k.ú. Zderaz u Kolešovic-následná péče</t>
  </si>
  <si>
    <t>KSO:</t>
  </si>
  <si>
    <t/>
  </si>
  <si>
    <t>CC-CZ:</t>
  </si>
  <si>
    <t>Místo:</t>
  </si>
  <si>
    <t xml:space="preserve"> </t>
  </si>
  <si>
    <t>Datum:</t>
  </si>
  <si>
    <t>25. 2. 2021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</si>
  <si>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</si>
  <si>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</si>
  <si>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</si>
  <si>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</si>
  <si>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</si>
  <si>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</si>
  <si>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</si>
  <si>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</si>
  <si>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</si>
  <si>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</si>
  <si>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</si>
  <si>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</si>
  <si>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</si>
  <si>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</si>
  <si>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</si>
  <si>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</si>
  <si>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</si>
  <si>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</si>
  <si>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</si>
  <si>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</si>
  <si>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</si>
  <si>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</si>
  <si>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</si>
  <si>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</si>
  <si>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</si>
  <si>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</si>
  <si>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</si>
  <si>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</si>
  <si>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</si>
  <si>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</si>
  <si>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</si>
  <si>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</si>
  <si>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</si>
  <si>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</si>
  <si>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</si>
  <si>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</si>
  <si>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</si>
  <si>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</si>
  <si>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</si>
  <si>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</si>
  <si>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</si>
  <si>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</si>
  <si>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</si>
  <si>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</si>
  <si>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</si>
  <si>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</si>
  <si>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</si>
  <si>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</si>
  <si>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</si>
  <si>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SO-03.1NP</t>
  </si>
  <si>
    <t>Následná péče</t>
  </si>
  <si>
    <t>STA</t>
  </si>
  <si>
    <t>1</t>
  </si>
  <si>
    <t>{63b8592c-143b-4958-aa59-1eec3d7dc0b3}</t>
  </si>
  <si>
    <t>2</t>
  </si>
  <si>
    <t>KRYCÍ LIST SOUPISU PRACÍ</t>
  </si>
  <si>
    <t>Objekt:</t>
  </si>
  <si>
    <t>SO-03.1NP - Následná péče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</si>
  <si>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</si>
  <si>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</si>
  <si>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</si>
  <si>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</si>
  <si>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</si>
  <si>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</si>
  <si>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</si>
  <si>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</si>
  <si>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</si>
  <si>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</si>
  <si>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</si>
  <si>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</si>
  <si>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</si>
  <si>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</si>
  <si>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</si>
  <si>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</si>
  <si>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</si>
  <si>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</si>
  <si>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</si>
  <si>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</si>
  <si>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</si>
  <si>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</si>
  <si>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</si>
  <si>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</si>
  <si>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</si>
  <si>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</si>
  <si>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111103202</t>
  </si>
  <si>
    <t>Kosení travin a vodních rostlin ve vegetačním období travního porostu středně hustého</t>
  </si>
  <si>
    <t>ha</t>
  </si>
  <si>
    <t>4</t>
  </si>
  <si>
    <t>2071975523</t>
  </si>
  <si>
    <t>VV</t>
  </si>
  <si>
    <t>"Kosení trávníku 2x za rok, 3 roky"</t>
  </si>
  <si>
    <t>"1.rok" (4530+2129+1230+7130)/10000*2</t>
  </si>
  <si>
    <t>"2.rok" (4530+2129+1230+7130)/10000*2</t>
  </si>
  <si>
    <t>"3.rok" (4530+2129+1230+7130)/10000*2</t>
  </si>
  <si>
    <t>Součet</t>
  </si>
  <si>
    <t>184215111</t>
  </si>
  <si>
    <t>Ukotvení dřeviny kůly jedním kůlem, délky do 1 m</t>
  </si>
  <si>
    <t>kus</t>
  </si>
  <si>
    <t>44802645</t>
  </si>
  <si>
    <t>"1.rok, keře, 5%" 220*0,05</t>
  </si>
  <si>
    <t>"2.rok, keře, 5%" 220*0,05</t>
  </si>
  <si>
    <t>"3.rok, keře, 5%" 220*0,05</t>
  </si>
  <si>
    <t>3</t>
  </si>
  <si>
    <t>184215133</t>
  </si>
  <si>
    <t>Ukotvení dřeviny kůly třemi kůly, délky přes 2 do 3 m</t>
  </si>
  <si>
    <t>-698188963</t>
  </si>
  <si>
    <t>"1. rok, 5%" 120*0,05</t>
  </si>
  <si>
    <t>"2. rok, 5%" 120*0,05</t>
  </si>
  <si>
    <t>184812111</t>
  </si>
  <si>
    <t>Ošetřování stromů vyrovnání a dorážení kůlů v ovocných sadech</t>
  </si>
  <si>
    <t>358770124</t>
  </si>
  <si>
    <t>"1.rok, stromy, keře" 120+220</t>
  </si>
  <si>
    <t>"2.rok, stromy, keře" 120+220</t>
  </si>
  <si>
    <t>"3.rok, stromy, keře" 120+220</t>
  </si>
  <si>
    <t>5</t>
  </si>
  <si>
    <t>M</t>
  </si>
  <si>
    <t>60591255</t>
  </si>
  <si>
    <t>kůl vyvazovací dřevěný impregnovaný D 8cm dl 2,5m</t>
  </si>
  <si>
    <t>8</t>
  </si>
  <si>
    <t>-1378603503</t>
  </si>
  <si>
    <t>"1.rok, stromy, 5%" (120*3)*0,05</t>
  </si>
  <si>
    <t>"2.rok, stromy, 5%" (120*3)*0,05</t>
  </si>
  <si>
    <t>"3.rok, stromy, 5%" (120*3)*0,05</t>
  </si>
  <si>
    <t>6</t>
  </si>
  <si>
    <t>60591320</t>
  </si>
  <si>
    <t>kulatina odkorněná D 7-15cm do dl 5m</t>
  </si>
  <si>
    <t>m</t>
  </si>
  <si>
    <t>-1350605646</t>
  </si>
  <si>
    <t>"1.rok, příčka spojovací 5%" (120*3*0,5)*0,05</t>
  </si>
  <si>
    <t>"2.rok, příčka spojovací 5%" (120*3*0,5)*0,05</t>
  </si>
  <si>
    <t>"3.rok, příčka spojovací 5%" (120*3*0,5)*0,05</t>
  </si>
  <si>
    <t>7</t>
  </si>
  <si>
    <t>60514101</t>
  </si>
  <si>
    <t>řezivo jehličnaté lať 10-25cm2</t>
  </si>
  <si>
    <t>m3</t>
  </si>
  <si>
    <t>1718215732</t>
  </si>
  <si>
    <t>"1.rok, keře, 5%" (220*(0,04*0,04*1,2))*0,05</t>
  </si>
  <si>
    <t>"2.rok, keře, 5%" (220*(0,04*0,04*1,2))*0,05</t>
  </si>
  <si>
    <t>"3.rok, keře, 5%" (220*(0,04*0,04*1,2))*0,05</t>
  </si>
  <si>
    <t>31324803</t>
  </si>
  <si>
    <t>pletivo drátěné s šestihrannými oky Pz 25/0,8mm v 1m</t>
  </si>
  <si>
    <t>280985439</t>
  </si>
  <si>
    <t>"1.rok, stromy, 5%" (120*0,5+6*1,2)*0,05</t>
  </si>
  <si>
    <t>"2.rok, stromy, 5%" (120*0,5+6*1,2)*0,05</t>
  </si>
  <si>
    <t>"3.rok, stromy, 5%" (120*0,5+6*1,2)*0,05</t>
  </si>
  <si>
    <t>9</t>
  </si>
  <si>
    <t>184813121</t>
  </si>
  <si>
    <t>Ochrana dřevin před okusem zvěří mechanicky v rovině nebo ve svahu do 1:5, pletivem, výšky do 2 m</t>
  </si>
  <si>
    <t>1167291460</t>
  </si>
  <si>
    <t>"1. rok, 10%" 120*0,1</t>
  </si>
  <si>
    <t>10</t>
  </si>
  <si>
    <t>184813133</t>
  </si>
  <si>
    <t>Ochrana dřevin před okusem zvěří chemicky nátěrem, v rovině nebo ve svahu do 1:5 listnatých, výšky do 70 cm</t>
  </si>
  <si>
    <t>100 kus</t>
  </si>
  <si>
    <t>423653022</t>
  </si>
  <si>
    <t>"1. rok, 10%" 220</t>
  </si>
  <si>
    <t>"2. rok, 5%" 220</t>
  </si>
  <si>
    <t>"1. rok, 5%" 220</t>
  </si>
  <si>
    <t>11</t>
  </si>
  <si>
    <t>184816111</t>
  </si>
  <si>
    <t>Hnojení sazenic průmyslovými hnojivy v množství do 0,25 kg k jedné sazenici</t>
  </si>
  <si>
    <t>1766421551</t>
  </si>
  <si>
    <t>12</t>
  </si>
  <si>
    <t>25191155</t>
  </si>
  <si>
    <t>hnojivo průmyslové</t>
  </si>
  <si>
    <t>kg</t>
  </si>
  <si>
    <t>-1009260308</t>
  </si>
  <si>
    <t>"1.rok, stromy, keře" 120*0,02+220*0,01</t>
  </si>
  <si>
    <t>"2.rok, stromy, keře" 120*0,02+220*0,01</t>
  </si>
  <si>
    <t>"3.rok, stromy, keře" 120*0,02+220*0,01</t>
  </si>
  <si>
    <t>13</t>
  </si>
  <si>
    <t>184911421</t>
  </si>
  <si>
    <t>Mulčování vysazených rostlin mulčovací kůrou, tl. do 100 mm v rovině nebo na svahu do 1:5</t>
  </si>
  <si>
    <t>m2</t>
  </si>
  <si>
    <t>-759439294</t>
  </si>
  <si>
    <t>"1.rok, stromy" 120*0,5*0,5</t>
  </si>
  <si>
    <t>"1.rok, keře" 220*0,4*0,4</t>
  </si>
  <si>
    <t>"2.rok, stromy" 120*0,5*0,5</t>
  </si>
  <si>
    <t>"2.rok, keře" 220*0,4*0,4</t>
  </si>
  <si>
    <t>"3.rok, stromy" 120*0,5*0,5</t>
  </si>
  <si>
    <t>"3.rok, keře" 220*0,4*0,4</t>
  </si>
  <si>
    <t>14</t>
  </si>
  <si>
    <t>10391100</t>
  </si>
  <si>
    <t>kůra mulčovací VL</t>
  </si>
  <si>
    <t>-746285994</t>
  </si>
  <si>
    <t>"1.rok, stromy" 120*0,5*0,5*0,03</t>
  </si>
  <si>
    <t>"1.rok, keře" 220*0,4*0,4*0,03</t>
  </si>
  <si>
    <t>"2.rok, stromy" 120*0,5*0,5*0,03</t>
  </si>
  <si>
    <t>"2.rok, keře" 220*0,4*0,4*0,03</t>
  </si>
  <si>
    <t>"3.rok, stromy" 120*0,5*0,5*0,03</t>
  </si>
  <si>
    <t>"3.rok, keře" 220*0,4*0,4*0,03</t>
  </si>
  <si>
    <t>185804312</t>
  </si>
  <si>
    <t>Zalití rostlin vodou plochy záhonů jednotlivě přes 20 m2</t>
  </si>
  <si>
    <t>-1750094487</t>
  </si>
  <si>
    <t>"1.rok, 12x stromy ve vegetačním období" 12*(120*0,025)</t>
  </si>
  <si>
    <t>"1.rok, 12x keře ve vegetačním období" 12*(220*0,02)</t>
  </si>
  <si>
    <t>"2.rok, 12x stromy ve vegetačním období" 12*(120*0,025)</t>
  </si>
  <si>
    <t>"2.rok, 12x keře ve vegetačním období" 12*(220*0,02)</t>
  </si>
  <si>
    <t>"3.rok, 12x stromy ve vegetačním období" 12*(120*0,025)</t>
  </si>
  <si>
    <t>"3.rok, 12x keře ve vegetačním období" 12*(220*0,02)</t>
  </si>
  <si>
    <t>16</t>
  </si>
  <si>
    <t>185804513</t>
  </si>
  <si>
    <t>Odplevelení výsadeb v rovině nebo na svahu do 1:5 dřevin solitérních</t>
  </si>
  <si>
    <t>-1208442151</t>
  </si>
  <si>
    <t>Svislé a kompletní konstrukce</t>
  </si>
  <si>
    <t>17</t>
  </si>
  <si>
    <t>348951250</t>
  </si>
  <si>
    <t>Oplocení lesních kultur dřevěnými kůly průměru do 120 mm, bez impregnace, v osové vzdálenosti 3 m, v oplocení výšky 1,5 m, s drátěným pletivem výšky 1 m a s dvěma řadami ocelového drátu taženého, průměru 3 mm</t>
  </si>
  <si>
    <t>-540734598</t>
  </si>
  <si>
    <t>"1.rok, 10%" (277,6+272,5+303,4+183,0)*0,1</t>
  </si>
  <si>
    <t>"2.rok, 10%" (277,6+272,5+303,4+183,0)*0,1</t>
  </si>
  <si>
    <t>"3.rok, 10%" (277,6+272,5+303,4+183,0)*0,1</t>
  </si>
  <si>
    <t>998</t>
  </si>
  <si>
    <t>Přesun hmot</t>
  </si>
  <si>
    <t>18</t>
  </si>
  <si>
    <t>998315011</t>
  </si>
  <si>
    <t>Přesun hmot pro porosty ochranné včetně břehových jakéhokoliv rozsahu dopravní vzdálenost do 100 m</t>
  </si>
  <si>
    <t>t</t>
  </si>
  <si>
    <t>-379993045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</si>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</sst>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5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31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34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35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36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37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38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39</v>
      </c>
      <c r="E29" s="48"/>
      <c r="F29" s="33" t="s">
        <v>40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41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42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43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44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45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46</v>
      </c>
      <c r="U35" s="55"/>
      <c r="V35" s="55"/>
      <c r="W35" s="55"/>
      <c r="X35" s="57" t="s">
        <v>47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48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16/17NP-2021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Malá vodní nádrž VN1, VN2 a biocentrum LBC106 v k.ú. Zderaz u Kolešovic-následná péče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25. 2. 2021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 xml:space="preserve"> 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30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49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28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32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50</v>
      </c>
      <c r="D52" s="88"/>
      <c r="E52" s="88"/>
      <c r="F52" s="88"/>
      <c r="G52" s="88"/>
      <c r="H52" s="89"/>
      <c r="I52" s="90" t="s">
        <v>51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52</v>
      </c>
      <c r="AH52" s="88"/>
      <c r="AI52" s="88"/>
      <c r="AJ52" s="88"/>
      <c r="AK52" s="88"/>
      <c r="AL52" s="88"/>
      <c r="AM52" s="88"/>
      <c r="AN52" s="90" t="s">
        <v>53</v>
      </c>
      <c r="AO52" s="88"/>
      <c r="AP52" s="88"/>
      <c r="AQ52" s="92" t="s">
        <v>54</v>
      </c>
      <c r="AR52" s="45"/>
      <c r="AS52" s="93" t="s">
        <v>55</v>
      </c>
      <c r="AT52" s="94" t="s">
        <v>56</v>
      </c>
      <c r="AU52" s="94" t="s">
        <v>57</v>
      </c>
      <c r="AV52" s="94" t="s">
        <v>58</v>
      </c>
      <c r="AW52" s="94" t="s">
        <v>59</v>
      </c>
      <c r="AX52" s="94" t="s">
        <v>60</v>
      </c>
      <c r="AY52" s="94" t="s">
        <v>61</v>
      </c>
      <c r="AZ52" s="94" t="s">
        <v>62</v>
      </c>
      <c r="BA52" s="94" t="s">
        <v>63</v>
      </c>
      <c r="BB52" s="94" t="s">
        <v>64</v>
      </c>
      <c r="BC52" s="94" t="s">
        <v>65</v>
      </c>
      <c r="BD52" s="95" t="s">
        <v>66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67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68</v>
      </c>
      <c r="BT54" s="110" t="s">
        <v>69</v>
      </c>
      <c r="BU54" s="111" t="s">
        <v>70</v>
      </c>
      <c r="BV54" s="110" t="s">
        <v>71</v>
      </c>
      <c r="BW54" s="110" t="s">
        <v>5</v>
      </c>
      <c r="BX54" s="110" t="s">
        <v>72</v>
      </c>
      <c r="CL54" s="110" t="s">
        <v>19</v>
      </c>
    </row>
    <row r="55" spans="1:91" s="7" customFormat="1" ht="24.75" customHeight="1">
      <c r="A55" s="112" t="s">
        <v>73</v>
      </c>
      <c r="B55" s="113"/>
      <c r="C55" s="114"/>
      <c r="D55" s="115" t="s">
        <v>74</v>
      </c>
      <c r="E55" s="115"/>
      <c r="F55" s="115"/>
      <c r="G55" s="115"/>
      <c r="H55" s="115"/>
      <c r="I55" s="116"/>
      <c r="J55" s="115" t="s">
        <v>75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'SO-03.1NP - Následná péče'!J30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76</v>
      </c>
      <c r="AR55" s="119"/>
      <c r="AS55" s="120">
        <v>0</v>
      </c>
      <c r="AT55" s="121">
        <f>ROUND(SUM(AV55:AW55),2)</f>
        <v>0</v>
      </c>
      <c r="AU55" s="122">
        <f>'SO-03.1NP - Následná péče'!P83</f>
        <v>0</v>
      </c>
      <c r="AV55" s="121">
        <f>'SO-03.1NP - Následná péče'!J33</f>
        <v>0</v>
      </c>
      <c r="AW55" s="121">
        <f>'SO-03.1NP - Následná péče'!J34</f>
        <v>0</v>
      </c>
      <c r="AX55" s="121">
        <f>'SO-03.1NP - Následná péče'!J35</f>
        <v>0</v>
      </c>
      <c r="AY55" s="121">
        <f>'SO-03.1NP - Následná péče'!J36</f>
        <v>0</v>
      </c>
      <c r="AZ55" s="121">
        <f>'SO-03.1NP - Následná péče'!F33</f>
        <v>0</v>
      </c>
      <c r="BA55" s="121">
        <f>'SO-03.1NP - Následná péče'!F34</f>
        <v>0</v>
      </c>
      <c r="BB55" s="121">
        <f>'SO-03.1NP - Následná péče'!F35</f>
        <v>0</v>
      </c>
      <c r="BC55" s="121">
        <f>'SO-03.1NP - Následná péče'!F36</f>
        <v>0</v>
      </c>
      <c r="BD55" s="123">
        <f>'SO-03.1NP - Následná péče'!F37</f>
        <v>0</v>
      </c>
      <c r="BE55" s="7"/>
      <c r="BT55" s="124" t="s">
        <v>77</v>
      </c>
      <c r="BV55" s="124" t="s">
        <v>71</v>
      </c>
      <c r="BW55" s="124" t="s">
        <v>78</v>
      </c>
      <c r="BX55" s="124" t="s">
        <v>5</v>
      </c>
      <c r="CL55" s="124" t="s">
        <v>19</v>
      </c>
      <c r="CM55" s="124" t="s">
        <v>79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SO-03.1NP - Následná péč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78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1"/>
      <c r="AT3" s="18" t="s">
        <v>79</v>
      </c>
    </row>
    <row r="4" spans="2:46" s="1" customFormat="1" ht="24.95" customHeight="1">
      <c r="B4" s="21"/>
      <c r="D4" s="127" t="s">
        <v>80</v>
      </c>
      <c r="L4" s="21"/>
      <c r="M4" s="128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9" t="s">
        <v>16</v>
      </c>
      <c r="L6" s="21"/>
    </row>
    <row r="7" spans="2:12" s="1" customFormat="1" ht="16.5" customHeight="1">
      <c r="B7" s="21"/>
      <c r="E7" s="130" t="str">
        <f>'Rekapitulace stavby'!K6</f>
        <v>Malá vodní nádrž VN1, VN2 a biocentrum LBC106 v k.ú. Zderaz u Kolešovic-následná péče</v>
      </c>
      <c r="F7" s="129"/>
      <c r="G7" s="129"/>
      <c r="H7" s="129"/>
      <c r="L7" s="21"/>
    </row>
    <row r="8" spans="1:31" s="2" customFormat="1" ht="12" customHeight="1">
      <c r="A8" s="39"/>
      <c r="B8" s="45"/>
      <c r="C8" s="39"/>
      <c r="D8" s="129" t="s">
        <v>81</v>
      </c>
      <c r="E8" s="39"/>
      <c r="F8" s="39"/>
      <c r="G8" s="39"/>
      <c r="H8" s="39"/>
      <c r="I8" s="39"/>
      <c r="J8" s="39"/>
      <c r="K8" s="39"/>
      <c r="L8" s="131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2" t="s">
        <v>82</v>
      </c>
      <c r="F9" s="39"/>
      <c r="G9" s="39"/>
      <c r="H9" s="39"/>
      <c r="I9" s="39"/>
      <c r="J9" s="39"/>
      <c r="K9" s="39"/>
      <c r="L9" s="131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1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29" t="s">
        <v>18</v>
      </c>
      <c r="E11" s="39"/>
      <c r="F11" s="133" t="s">
        <v>19</v>
      </c>
      <c r="G11" s="39"/>
      <c r="H11" s="39"/>
      <c r="I11" s="129" t="s">
        <v>20</v>
      </c>
      <c r="J11" s="133" t="s">
        <v>19</v>
      </c>
      <c r="K11" s="39"/>
      <c r="L11" s="131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29" t="s">
        <v>21</v>
      </c>
      <c r="E12" s="39"/>
      <c r="F12" s="133" t="s">
        <v>22</v>
      </c>
      <c r="G12" s="39"/>
      <c r="H12" s="39"/>
      <c r="I12" s="129" t="s">
        <v>23</v>
      </c>
      <c r="J12" s="134" t="str">
        <f>'Rekapitulace stavby'!AN8</f>
        <v>25. 2. 2021</v>
      </c>
      <c r="K12" s="39"/>
      <c r="L12" s="131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1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29" t="s">
        <v>25</v>
      </c>
      <c r="E14" s="39"/>
      <c r="F14" s="39"/>
      <c r="G14" s="39"/>
      <c r="H14" s="39"/>
      <c r="I14" s="129" t="s">
        <v>26</v>
      </c>
      <c r="J14" s="133" t="str">
        <f>IF('Rekapitulace stavby'!AN10="","",'Rekapitulace stavby'!AN10)</f>
        <v/>
      </c>
      <c r="K14" s="39"/>
      <c r="L14" s="131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3" t="str">
        <f>IF('Rekapitulace stavby'!E11="","",'Rekapitulace stavby'!E11)</f>
        <v xml:space="preserve"> </v>
      </c>
      <c r="F15" s="39"/>
      <c r="G15" s="39"/>
      <c r="H15" s="39"/>
      <c r="I15" s="129" t="s">
        <v>27</v>
      </c>
      <c r="J15" s="133" t="str">
        <f>IF('Rekapitulace stavby'!AN11="","",'Rekapitulace stavby'!AN11)</f>
        <v/>
      </c>
      <c r="K15" s="39"/>
      <c r="L15" s="131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1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29" t="s">
        <v>28</v>
      </c>
      <c r="E17" s="39"/>
      <c r="F17" s="39"/>
      <c r="G17" s="39"/>
      <c r="H17" s="39"/>
      <c r="I17" s="129" t="s">
        <v>26</v>
      </c>
      <c r="J17" s="34" t="str">
        <f>'Rekapitulace stavby'!AN13</f>
        <v>Vyplň údaj</v>
      </c>
      <c r="K17" s="39"/>
      <c r="L17" s="131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3"/>
      <c r="G18" s="133"/>
      <c r="H18" s="133"/>
      <c r="I18" s="129" t="s">
        <v>27</v>
      </c>
      <c r="J18" s="34" t="str">
        <f>'Rekapitulace stavby'!AN14</f>
        <v>Vyplň údaj</v>
      </c>
      <c r="K18" s="39"/>
      <c r="L18" s="131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1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29" t="s">
        <v>30</v>
      </c>
      <c r="E20" s="39"/>
      <c r="F20" s="39"/>
      <c r="G20" s="39"/>
      <c r="H20" s="39"/>
      <c r="I20" s="129" t="s">
        <v>26</v>
      </c>
      <c r="J20" s="133" t="str">
        <f>IF('Rekapitulace stavby'!AN16="","",'Rekapitulace stavby'!AN16)</f>
        <v/>
      </c>
      <c r="K20" s="39"/>
      <c r="L20" s="131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3" t="str">
        <f>IF('Rekapitulace stavby'!E17="","",'Rekapitulace stavby'!E17)</f>
        <v xml:space="preserve"> </v>
      </c>
      <c r="F21" s="39"/>
      <c r="G21" s="39"/>
      <c r="H21" s="39"/>
      <c r="I21" s="129" t="s">
        <v>27</v>
      </c>
      <c r="J21" s="133" t="str">
        <f>IF('Rekapitulace stavby'!AN17="","",'Rekapitulace stavby'!AN17)</f>
        <v/>
      </c>
      <c r="K21" s="39"/>
      <c r="L21" s="131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1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29" t="s">
        <v>32</v>
      </c>
      <c r="E23" s="39"/>
      <c r="F23" s="39"/>
      <c r="G23" s="39"/>
      <c r="H23" s="39"/>
      <c r="I23" s="129" t="s">
        <v>26</v>
      </c>
      <c r="J23" s="133" t="str">
        <f>IF('Rekapitulace stavby'!AN19="","",'Rekapitulace stavby'!AN19)</f>
        <v/>
      </c>
      <c r="K23" s="39"/>
      <c r="L23" s="131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3" t="str">
        <f>IF('Rekapitulace stavby'!E20="","",'Rekapitulace stavby'!E20)</f>
        <v xml:space="preserve"> </v>
      </c>
      <c r="F24" s="39"/>
      <c r="G24" s="39"/>
      <c r="H24" s="39"/>
      <c r="I24" s="129" t="s">
        <v>27</v>
      </c>
      <c r="J24" s="133" t="str">
        <f>IF('Rekapitulace stavby'!AN20="","",'Rekapitulace stavby'!AN20)</f>
        <v/>
      </c>
      <c r="K24" s="39"/>
      <c r="L24" s="131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1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29" t="s">
        <v>33</v>
      </c>
      <c r="E26" s="39"/>
      <c r="F26" s="39"/>
      <c r="G26" s="39"/>
      <c r="H26" s="39"/>
      <c r="I26" s="39"/>
      <c r="J26" s="39"/>
      <c r="K26" s="39"/>
      <c r="L26" s="131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5"/>
      <c r="B27" s="136"/>
      <c r="C27" s="135"/>
      <c r="D27" s="135"/>
      <c r="E27" s="137" t="s">
        <v>19</v>
      </c>
      <c r="F27" s="137"/>
      <c r="G27" s="137"/>
      <c r="H27" s="137"/>
      <c r="I27" s="135"/>
      <c r="J27" s="135"/>
      <c r="K27" s="135"/>
      <c r="L27" s="138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1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39"/>
      <c r="E29" s="139"/>
      <c r="F29" s="139"/>
      <c r="G29" s="139"/>
      <c r="H29" s="139"/>
      <c r="I29" s="139"/>
      <c r="J29" s="139"/>
      <c r="K29" s="139"/>
      <c r="L29" s="131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0" t="s">
        <v>35</v>
      </c>
      <c r="E30" s="39"/>
      <c r="F30" s="39"/>
      <c r="G30" s="39"/>
      <c r="H30" s="39"/>
      <c r="I30" s="39"/>
      <c r="J30" s="141">
        <f>ROUND(J83,2)</f>
        <v>0</v>
      </c>
      <c r="K30" s="39"/>
      <c r="L30" s="131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39"/>
      <c r="E31" s="139"/>
      <c r="F31" s="139"/>
      <c r="G31" s="139"/>
      <c r="H31" s="139"/>
      <c r="I31" s="139"/>
      <c r="J31" s="139"/>
      <c r="K31" s="139"/>
      <c r="L31" s="131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2" t="s">
        <v>37</v>
      </c>
      <c r="G32" s="39"/>
      <c r="H32" s="39"/>
      <c r="I32" s="142" t="s">
        <v>36</v>
      </c>
      <c r="J32" s="142" t="s">
        <v>38</v>
      </c>
      <c r="K32" s="39"/>
      <c r="L32" s="131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3" t="s">
        <v>39</v>
      </c>
      <c r="E33" s="129" t="s">
        <v>40</v>
      </c>
      <c r="F33" s="144">
        <f>ROUND((SUM(BE83:BE186)),2)</f>
        <v>0</v>
      </c>
      <c r="G33" s="39"/>
      <c r="H33" s="39"/>
      <c r="I33" s="145">
        <v>0.21</v>
      </c>
      <c r="J33" s="144">
        <f>ROUND(((SUM(BE83:BE186))*I33),2)</f>
        <v>0</v>
      </c>
      <c r="K33" s="39"/>
      <c r="L33" s="131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29" t="s">
        <v>41</v>
      </c>
      <c r="F34" s="144">
        <f>ROUND((SUM(BF83:BF186)),2)</f>
        <v>0</v>
      </c>
      <c r="G34" s="39"/>
      <c r="H34" s="39"/>
      <c r="I34" s="145">
        <v>0.15</v>
      </c>
      <c r="J34" s="144">
        <f>ROUND(((SUM(BF83:BF186))*I34),2)</f>
        <v>0</v>
      </c>
      <c r="K34" s="39"/>
      <c r="L34" s="131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29" t="s">
        <v>42</v>
      </c>
      <c r="F35" s="144">
        <f>ROUND((SUM(BG83:BG186)),2)</f>
        <v>0</v>
      </c>
      <c r="G35" s="39"/>
      <c r="H35" s="39"/>
      <c r="I35" s="145">
        <v>0.21</v>
      </c>
      <c r="J35" s="144">
        <f>0</f>
        <v>0</v>
      </c>
      <c r="K35" s="39"/>
      <c r="L35" s="131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29" t="s">
        <v>43</v>
      </c>
      <c r="F36" s="144">
        <f>ROUND((SUM(BH83:BH186)),2)</f>
        <v>0</v>
      </c>
      <c r="G36" s="39"/>
      <c r="H36" s="39"/>
      <c r="I36" s="145">
        <v>0.15</v>
      </c>
      <c r="J36" s="144">
        <f>0</f>
        <v>0</v>
      </c>
      <c r="K36" s="39"/>
      <c r="L36" s="131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29" t="s">
        <v>44</v>
      </c>
      <c r="F37" s="144">
        <f>ROUND((SUM(BI83:BI186)),2)</f>
        <v>0</v>
      </c>
      <c r="G37" s="39"/>
      <c r="H37" s="39"/>
      <c r="I37" s="145">
        <v>0</v>
      </c>
      <c r="J37" s="144">
        <f>0</f>
        <v>0</v>
      </c>
      <c r="K37" s="39"/>
      <c r="L37" s="13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1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46"/>
      <c r="D39" s="147" t="s">
        <v>45</v>
      </c>
      <c r="E39" s="148"/>
      <c r="F39" s="148"/>
      <c r="G39" s="149" t="s">
        <v>46</v>
      </c>
      <c r="H39" s="150" t="s">
        <v>47</v>
      </c>
      <c r="I39" s="148"/>
      <c r="J39" s="151">
        <f>SUM(J30:J37)</f>
        <v>0</v>
      </c>
      <c r="K39" s="152"/>
      <c r="L39" s="131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3"/>
      <c r="C40" s="154"/>
      <c r="D40" s="154"/>
      <c r="E40" s="154"/>
      <c r="F40" s="154"/>
      <c r="G40" s="154"/>
      <c r="H40" s="154"/>
      <c r="I40" s="154"/>
      <c r="J40" s="154"/>
      <c r="K40" s="154"/>
      <c r="L40" s="131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5"/>
      <c r="C44" s="156"/>
      <c r="D44" s="156"/>
      <c r="E44" s="156"/>
      <c r="F44" s="156"/>
      <c r="G44" s="156"/>
      <c r="H44" s="156"/>
      <c r="I44" s="156"/>
      <c r="J44" s="156"/>
      <c r="K44" s="156"/>
      <c r="L44" s="131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83</v>
      </c>
      <c r="D45" s="41"/>
      <c r="E45" s="41"/>
      <c r="F45" s="41"/>
      <c r="G45" s="41"/>
      <c r="H45" s="41"/>
      <c r="I45" s="41"/>
      <c r="J45" s="41"/>
      <c r="K45" s="41"/>
      <c r="L45" s="131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1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1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57" t="str">
        <f>E7</f>
        <v>Malá vodní nádrž VN1, VN2 a biocentrum LBC106 v k.ú. Zderaz u Kolešovic-následná péče</v>
      </c>
      <c r="F48" s="33"/>
      <c r="G48" s="33"/>
      <c r="H48" s="33"/>
      <c r="I48" s="41"/>
      <c r="J48" s="41"/>
      <c r="K48" s="41"/>
      <c r="L48" s="131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81</v>
      </c>
      <c r="D49" s="41"/>
      <c r="E49" s="41"/>
      <c r="F49" s="41"/>
      <c r="G49" s="41"/>
      <c r="H49" s="41"/>
      <c r="I49" s="41"/>
      <c r="J49" s="41"/>
      <c r="K49" s="41"/>
      <c r="L49" s="131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SO-03.1NP - Následná péče</v>
      </c>
      <c r="F50" s="41"/>
      <c r="G50" s="41"/>
      <c r="H50" s="41"/>
      <c r="I50" s="41"/>
      <c r="J50" s="41"/>
      <c r="K50" s="41"/>
      <c r="L50" s="131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1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25. 2. 2021</v>
      </c>
      <c r="K52" s="41"/>
      <c r="L52" s="131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1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30</v>
      </c>
      <c r="J54" s="37" t="str">
        <f>E21</f>
        <v xml:space="preserve"> </v>
      </c>
      <c r="K54" s="41"/>
      <c r="L54" s="131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32</v>
      </c>
      <c r="J55" s="37" t="str">
        <f>E24</f>
        <v xml:space="preserve"> </v>
      </c>
      <c r="K55" s="41"/>
      <c r="L55" s="131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1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58" t="s">
        <v>84</v>
      </c>
      <c r="D57" s="159"/>
      <c r="E57" s="159"/>
      <c r="F57" s="159"/>
      <c r="G57" s="159"/>
      <c r="H57" s="159"/>
      <c r="I57" s="159"/>
      <c r="J57" s="160" t="s">
        <v>85</v>
      </c>
      <c r="K57" s="159"/>
      <c r="L57" s="131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1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1" t="s">
        <v>67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1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86</v>
      </c>
    </row>
    <row r="60" spans="1:31" s="9" customFormat="1" ht="24.95" customHeight="1">
      <c r="A60" s="9"/>
      <c r="B60" s="162"/>
      <c r="C60" s="163"/>
      <c r="D60" s="164" t="s">
        <v>87</v>
      </c>
      <c r="E60" s="165"/>
      <c r="F60" s="165"/>
      <c r="G60" s="165"/>
      <c r="H60" s="165"/>
      <c r="I60" s="165"/>
      <c r="J60" s="166">
        <f>J84</f>
        <v>0</v>
      </c>
      <c r="K60" s="163"/>
      <c r="L60" s="167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8"/>
      <c r="C61" s="169"/>
      <c r="D61" s="170" t="s">
        <v>88</v>
      </c>
      <c r="E61" s="171"/>
      <c r="F61" s="171"/>
      <c r="G61" s="171"/>
      <c r="H61" s="171"/>
      <c r="I61" s="171"/>
      <c r="J61" s="172">
        <f>J85</f>
        <v>0</v>
      </c>
      <c r="K61" s="169"/>
      <c r="L61" s="17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8"/>
      <c r="C62" s="169"/>
      <c r="D62" s="170" t="s">
        <v>89</v>
      </c>
      <c r="E62" s="171"/>
      <c r="F62" s="171"/>
      <c r="G62" s="171"/>
      <c r="H62" s="171"/>
      <c r="I62" s="171"/>
      <c r="J62" s="172">
        <f>J179</f>
        <v>0</v>
      </c>
      <c r="K62" s="169"/>
      <c r="L62" s="17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8"/>
      <c r="C63" s="169"/>
      <c r="D63" s="170" t="s">
        <v>90</v>
      </c>
      <c r="E63" s="171"/>
      <c r="F63" s="171"/>
      <c r="G63" s="171"/>
      <c r="H63" s="171"/>
      <c r="I63" s="171"/>
      <c r="J63" s="172">
        <f>J185</f>
        <v>0</v>
      </c>
      <c r="K63" s="169"/>
      <c r="L63" s="17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1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1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1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91</v>
      </c>
      <c r="D70" s="41"/>
      <c r="E70" s="41"/>
      <c r="F70" s="41"/>
      <c r="G70" s="41"/>
      <c r="H70" s="41"/>
      <c r="I70" s="41"/>
      <c r="J70" s="41"/>
      <c r="K70" s="41"/>
      <c r="L70" s="131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1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1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57" t="str">
        <f>E7</f>
        <v>Malá vodní nádrž VN1, VN2 a biocentrum LBC106 v k.ú. Zderaz u Kolešovic-následná péče</v>
      </c>
      <c r="F73" s="33"/>
      <c r="G73" s="33"/>
      <c r="H73" s="33"/>
      <c r="I73" s="41"/>
      <c r="J73" s="41"/>
      <c r="K73" s="41"/>
      <c r="L73" s="131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81</v>
      </c>
      <c r="D74" s="41"/>
      <c r="E74" s="41"/>
      <c r="F74" s="41"/>
      <c r="G74" s="41"/>
      <c r="H74" s="41"/>
      <c r="I74" s="41"/>
      <c r="J74" s="41"/>
      <c r="K74" s="41"/>
      <c r="L74" s="131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70" t="str">
        <f>E9</f>
        <v>SO-03.1NP - Následná péče</v>
      </c>
      <c r="F75" s="41"/>
      <c r="G75" s="41"/>
      <c r="H75" s="41"/>
      <c r="I75" s="41"/>
      <c r="J75" s="41"/>
      <c r="K75" s="41"/>
      <c r="L75" s="131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1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 xml:space="preserve"> </v>
      </c>
      <c r="G77" s="41"/>
      <c r="H77" s="41"/>
      <c r="I77" s="33" t="s">
        <v>23</v>
      </c>
      <c r="J77" s="73" t="str">
        <f>IF(J12="","",J12)</f>
        <v>25. 2. 2021</v>
      </c>
      <c r="K77" s="41"/>
      <c r="L77" s="131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1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25</v>
      </c>
      <c r="D79" s="41"/>
      <c r="E79" s="41"/>
      <c r="F79" s="28" t="str">
        <f>E15</f>
        <v xml:space="preserve"> </v>
      </c>
      <c r="G79" s="41"/>
      <c r="H79" s="41"/>
      <c r="I79" s="33" t="s">
        <v>30</v>
      </c>
      <c r="J79" s="37" t="str">
        <f>E21</f>
        <v xml:space="preserve"> </v>
      </c>
      <c r="K79" s="41"/>
      <c r="L79" s="131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28</v>
      </c>
      <c r="D80" s="41"/>
      <c r="E80" s="41"/>
      <c r="F80" s="28" t="str">
        <f>IF(E18="","",E18)</f>
        <v>Vyplň údaj</v>
      </c>
      <c r="G80" s="41"/>
      <c r="H80" s="41"/>
      <c r="I80" s="33" t="s">
        <v>32</v>
      </c>
      <c r="J80" s="37" t="str">
        <f>E24</f>
        <v xml:space="preserve"> </v>
      </c>
      <c r="K80" s="41"/>
      <c r="L80" s="131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1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4"/>
      <c r="B82" s="175"/>
      <c r="C82" s="176" t="s">
        <v>92</v>
      </c>
      <c r="D82" s="177" t="s">
        <v>54</v>
      </c>
      <c r="E82" s="177" t="s">
        <v>50</v>
      </c>
      <c r="F82" s="177" t="s">
        <v>51</v>
      </c>
      <c r="G82" s="177" t="s">
        <v>93</v>
      </c>
      <c r="H82" s="177" t="s">
        <v>94</v>
      </c>
      <c r="I82" s="177" t="s">
        <v>95</v>
      </c>
      <c r="J82" s="178" t="s">
        <v>85</v>
      </c>
      <c r="K82" s="179" t="s">
        <v>96</v>
      </c>
      <c r="L82" s="180"/>
      <c r="M82" s="93" t="s">
        <v>19</v>
      </c>
      <c r="N82" s="94" t="s">
        <v>39</v>
      </c>
      <c r="O82" s="94" t="s">
        <v>97</v>
      </c>
      <c r="P82" s="94" t="s">
        <v>98</v>
      </c>
      <c r="Q82" s="94" t="s">
        <v>99</v>
      </c>
      <c r="R82" s="94" t="s">
        <v>100</v>
      </c>
      <c r="S82" s="94" t="s">
        <v>101</v>
      </c>
      <c r="T82" s="95" t="s">
        <v>102</v>
      </c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</row>
    <row r="83" spans="1:63" s="2" customFormat="1" ht="22.8" customHeight="1">
      <c r="A83" s="39"/>
      <c r="B83" s="40"/>
      <c r="C83" s="100" t="s">
        <v>103</v>
      </c>
      <c r="D83" s="41"/>
      <c r="E83" s="41"/>
      <c r="F83" s="41"/>
      <c r="G83" s="41"/>
      <c r="H83" s="41"/>
      <c r="I83" s="41"/>
      <c r="J83" s="181">
        <f>BK83</f>
        <v>0</v>
      </c>
      <c r="K83" s="41"/>
      <c r="L83" s="45"/>
      <c r="M83" s="96"/>
      <c r="N83" s="182"/>
      <c r="O83" s="97"/>
      <c r="P83" s="183">
        <f>P84</f>
        <v>0</v>
      </c>
      <c r="Q83" s="97"/>
      <c r="R83" s="183">
        <f>R84</f>
        <v>3.8306910000000003</v>
      </c>
      <c r="S83" s="97"/>
      <c r="T83" s="184">
        <f>T84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68</v>
      </c>
      <c r="AU83" s="18" t="s">
        <v>86</v>
      </c>
      <c r="BK83" s="185">
        <f>BK84</f>
        <v>0</v>
      </c>
    </row>
    <row r="84" spans="1:63" s="12" customFormat="1" ht="25.9" customHeight="1">
      <c r="A84" s="12"/>
      <c r="B84" s="186"/>
      <c r="C84" s="187"/>
      <c r="D84" s="188" t="s">
        <v>68</v>
      </c>
      <c r="E84" s="189" t="s">
        <v>104</v>
      </c>
      <c r="F84" s="189" t="s">
        <v>105</v>
      </c>
      <c r="G84" s="187"/>
      <c r="H84" s="187"/>
      <c r="I84" s="190"/>
      <c r="J84" s="191">
        <f>BK84</f>
        <v>0</v>
      </c>
      <c r="K84" s="187"/>
      <c r="L84" s="192"/>
      <c r="M84" s="193"/>
      <c r="N84" s="194"/>
      <c r="O84" s="194"/>
      <c r="P84" s="195">
        <f>P85+P179+P185</f>
        <v>0</v>
      </c>
      <c r="Q84" s="194"/>
      <c r="R84" s="195">
        <f>R85+R179+R185</f>
        <v>3.8306910000000003</v>
      </c>
      <c r="S84" s="194"/>
      <c r="T84" s="196">
        <f>T85+T179+T185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7" t="s">
        <v>77</v>
      </c>
      <c r="AT84" s="198" t="s">
        <v>68</v>
      </c>
      <c r="AU84" s="198" t="s">
        <v>69</v>
      </c>
      <c r="AY84" s="197" t="s">
        <v>106</v>
      </c>
      <c r="BK84" s="199">
        <f>BK85+BK179+BK185</f>
        <v>0</v>
      </c>
    </row>
    <row r="85" spans="1:63" s="12" customFormat="1" ht="22.8" customHeight="1">
      <c r="A85" s="12"/>
      <c r="B85" s="186"/>
      <c r="C85" s="187"/>
      <c r="D85" s="188" t="s">
        <v>68</v>
      </c>
      <c r="E85" s="200" t="s">
        <v>77</v>
      </c>
      <c r="F85" s="200" t="s">
        <v>107</v>
      </c>
      <c r="G85" s="187"/>
      <c r="H85" s="187"/>
      <c r="I85" s="190"/>
      <c r="J85" s="201">
        <f>BK85</f>
        <v>0</v>
      </c>
      <c r="K85" s="187"/>
      <c r="L85" s="192"/>
      <c r="M85" s="193"/>
      <c r="N85" s="194"/>
      <c r="O85" s="194"/>
      <c r="P85" s="195">
        <f>SUM(P86:P178)</f>
        <v>0</v>
      </c>
      <c r="Q85" s="194"/>
      <c r="R85" s="195">
        <f>SUM(R86:R178)</f>
        <v>1.7100120000000003</v>
      </c>
      <c r="S85" s="194"/>
      <c r="T85" s="196">
        <f>SUM(T86:T178)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7" t="s">
        <v>77</v>
      </c>
      <c r="AT85" s="198" t="s">
        <v>68</v>
      </c>
      <c r="AU85" s="198" t="s">
        <v>77</v>
      </c>
      <c r="AY85" s="197" t="s">
        <v>106</v>
      </c>
      <c r="BK85" s="199">
        <f>SUM(BK86:BK178)</f>
        <v>0</v>
      </c>
    </row>
    <row r="86" spans="1:65" s="2" customFormat="1" ht="16.5" customHeight="1">
      <c r="A86" s="39"/>
      <c r="B86" s="40"/>
      <c r="C86" s="202" t="s">
        <v>77</v>
      </c>
      <c r="D86" s="202" t="s">
        <v>108</v>
      </c>
      <c r="E86" s="203" t="s">
        <v>109</v>
      </c>
      <c r="F86" s="204" t="s">
        <v>110</v>
      </c>
      <c r="G86" s="205" t="s">
        <v>111</v>
      </c>
      <c r="H86" s="206">
        <v>9.012</v>
      </c>
      <c r="I86" s="207"/>
      <c r="J86" s="208">
        <f>ROUND(I86*H86,2)</f>
        <v>0</v>
      </c>
      <c r="K86" s="209"/>
      <c r="L86" s="45"/>
      <c r="M86" s="210" t="s">
        <v>19</v>
      </c>
      <c r="N86" s="211" t="s">
        <v>40</v>
      </c>
      <c r="O86" s="85"/>
      <c r="P86" s="212">
        <f>O86*H86</f>
        <v>0</v>
      </c>
      <c r="Q86" s="212">
        <v>0</v>
      </c>
      <c r="R86" s="212">
        <f>Q86*H86</f>
        <v>0</v>
      </c>
      <c r="S86" s="212">
        <v>0</v>
      </c>
      <c r="T86" s="213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4" t="s">
        <v>112</v>
      </c>
      <c r="AT86" s="214" t="s">
        <v>108</v>
      </c>
      <c r="AU86" s="214" t="s">
        <v>79</v>
      </c>
      <c r="AY86" s="18" t="s">
        <v>106</v>
      </c>
      <c r="BE86" s="215">
        <f>IF(N86="základní",J86,0)</f>
        <v>0</v>
      </c>
      <c r="BF86" s="215">
        <f>IF(N86="snížená",J86,0)</f>
        <v>0</v>
      </c>
      <c r="BG86" s="215">
        <f>IF(N86="zákl. přenesená",J86,0)</f>
        <v>0</v>
      </c>
      <c r="BH86" s="215">
        <f>IF(N86="sníž. přenesená",J86,0)</f>
        <v>0</v>
      </c>
      <c r="BI86" s="215">
        <f>IF(N86="nulová",J86,0)</f>
        <v>0</v>
      </c>
      <c r="BJ86" s="18" t="s">
        <v>77</v>
      </c>
      <c r="BK86" s="215">
        <f>ROUND(I86*H86,2)</f>
        <v>0</v>
      </c>
      <c r="BL86" s="18" t="s">
        <v>112</v>
      </c>
      <c r="BM86" s="214" t="s">
        <v>113</v>
      </c>
    </row>
    <row r="87" spans="1:51" s="13" customFormat="1" ht="12">
      <c r="A87" s="13"/>
      <c r="B87" s="216"/>
      <c r="C87" s="217"/>
      <c r="D87" s="218" t="s">
        <v>114</v>
      </c>
      <c r="E87" s="219" t="s">
        <v>19</v>
      </c>
      <c r="F87" s="220" t="s">
        <v>115</v>
      </c>
      <c r="G87" s="217"/>
      <c r="H87" s="219" t="s">
        <v>19</v>
      </c>
      <c r="I87" s="221"/>
      <c r="J87" s="217"/>
      <c r="K87" s="217"/>
      <c r="L87" s="222"/>
      <c r="M87" s="223"/>
      <c r="N87" s="224"/>
      <c r="O87" s="224"/>
      <c r="P87" s="224"/>
      <c r="Q87" s="224"/>
      <c r="R87" s="224"/>
      <c r="S87" s="224"/>
      <c r="T87" s="225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26" t="s">
        <v>114</v>
      </c>
      <c r="AU87" s="226" t="s">
        <v>79</v>
      </c>
      <c r="AV87" s="13" t="s">
        <v>77</v>
      </c>
      <c r="AW87" s="13" t="s">
        <v>31</v>
      </c>
      <c r="AX87" s="13" t="s">
        <v>69</v>
      </c>
      <c r="AY87" s="226" t="s">
        <v>106</v>
      </c>
    </row>
    <row r="88" spans="1:51" s="14" customFormat="1" ht="12">
      <c r="A88" s="14"/>
      <c r="B88" s="227"/>
      <c r="C88" s="228"/>
      <c r="D88" s="218" t="s">
        <v>114</v>
      </c>
      <c r="E88" s="229" t="s">
        <v>19</v>
      </c>
      <c r="F88" s="230" t="s">
        <v>116</v>
      </c>
      <c r="G88" s="228"/>
      <c r="H88" s="231">
        <v>3.004</v>
      </c>
      <c r="I88" s="232"/>
      <c r="J88" s="228"/>
      <c r="K88" s="228"/>
      <c r="L88" s="233"/>
      <c r="M88" s="234"/>
      <c r="N88" s="235"/>
      <c r="O88" s="235"/>
      <c r="P88" s="235"/>
      <c r="Q88" s="235"/>
      <c r="R88" s="235"/>
      <c r="S88" s="235"/>
      <c r="T88" s="236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37" t="s">
        <v>114</v>
      </c>
      <c r="AU88" s="237" t="s">
        <v>79</v>
      </c>
      <c r="AV88" s="14" t="s">
        <v>79</v>
      </c>
      <c r="AW88" s="14" t="s">
        <v>31</v>
      </c>
      <c r="AX88" s="14" t="s">
        <v>69</v>
      </c>
      <c r="AY88" s="237" t="s">
        <v>106</v>
      </c>
    </row>
    <row r="89" spans="1:51" s="14" customFormat="1" ht="12">
      <c r="A89" s="14"/>
      <c r="B89" s="227"/>
      <c r="C89" s="228"/>
      <c r="D89" s="218" t="s">
        <v>114</v>
      </c>
      <c r="E89" s="229" t="s">
        <v>19</v>
      </c>
      <c r="F89" s="230" t="s">
        <v>117</v>
      </c>
      <c r="G89" s="228"/>
      <c r="H89" s="231">
        <v>3.004</v>
      </c>
      <c r="I89" s="232"/>
      <c r="J89" s="228"/>
      <c r="K89" s="228"/>
      <c r="L89" s="233"/>
      <c r="M89" s="234"/>
      <c r="N89" s="235"/>
      <c r="O89" s="235"/>
      <c r="P89" s="235"/>
      <c r="Q89" s="235"/>
      <c r="R89" s="235"/>
      <c r="S89" s="235"/>
      <c r="T89" s="236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37" t="s">
        <v>114</v>
      </c>
      <c r="AU89" s="237" t="s">
        <v>79</v>
      </c>
      <c r="AV89" s="14" t="s">
        <v>79</v>
      </c>
      <c r="AW89" s="14" t="s">
        <v>31</v>
      </c>
      <c r="AX89" s="14" t="s">
        <v>69</v>
      </c>
      <c r="AY89" s="237" t="s">
        <v>106</v>
      </c>
    </row>
    <row r="90" spans="1:51" s="14" customFormat="1" ht="12">
      <c r="A90" s="14"/>
      <c r="B90" s="227"/>
      <c r="C90" s="228"/>
      <c r="D90" s="218" t="s">
        <v>114</v>
      </c>
      <c r="E90" s="229" t="s">
        <v>19</v>
      </c>
      <c r="F90" s="230" t="s">
        <v>118</v>
      </c>
      <c r="G90" s="228"/>
      <c r="H90" s="231">
        <v>3.004</v>
      </c>
      <c r="I90" s="232"/>
      <c r="J90" s="228"/>
      <c r="K90" s="228"/>
      <c r="L90" s="233"/>
      <c r="M90" s="234"/>
      <c r="N90" s="235"/>
      <c r="O90" s="235"/>
      <c r="P90" s="235"/>
      <c r="Q90" s="235"/>
      <c r="R90" s="235"/>
      <c r="S90" s="235"/>
      <c r="T90" s="236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37" t="s">
        <v>114</v>
      </c>
      <c r="AU90" s="237" t="s">
        <v>79</v>
      </c>
      <c r="AV90" s="14" t="s">
        <v>79</v>
      </c>
      <c r="AW90" s="14" t="s">
        <v>31</v>
      </c>
      <c r="AX90" s="14" t="s">
        <v>69</v>
      </c>
      <c r="AY90" s="237" t="s">
        <v>106</v>
      </c>
    </row>
    <row r="91" spans="1:51" s="15" customFormat="1" ht="12">
      <c r="A91" s="15"/>
      <c r="B91" s="238"/>
      <c r="C91" s="239"/>
      <c r="D91" s="218" t="s">
        <v>114</v>
      </c>
      <c r="E91" s="240" t="s">
        <v>19</v>
      </c>
      <c r="F91" s="241" t="s">
        <v>119</v>
      </c>
      <c r="G91" s="239"/>
      <c r="H91" s="242">
        <v>9.012</v>
      </c>
      <c r="I91" s="243"/>
      <c r="J91" s="239"/>
      <c r="K91" s="239"/>
      <c r="L91" s="244"/>
      <c r="M91" s="245"/>
      <c r="N91" s="246"/>
      <c r="O91" s="246"/>
      <c r="P91" s="246"/>
      <c r="Q91" s="246"/>
      <c r="R91" s="246"/>
      <c r="S91" s="246"/>
      <c r="T91" s="247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T91" s="248" t="s">
        <v>114</v>
      </c>
      <c r="AU91" s="248" t="s">
        <v>79</v>
      </c>
      <c r="AV91" s="15" t="s">
        <v>112</v>
      </c>
      <c r="AW91" s="15" t="s">
        <v>31</v>
      </c>
      <c r="AX91" s="15" t="s">
        <v>77</v>
      </c>
      <c r="AY91" s="248" t="s">
        <v>106</v>
      </c>
    </row>
    <row r="92" spans="1:65" s="2" customFormat="1" ht="16.5" customHeight="1">
      <c r="A92" s="39"/>
      <c r="B92" s="40"/>
      <c r="C92" s="202" t="s">
        <v>79</v>
      </c>
      <c r="D92" s="202" t="s">
        <v>108</v>
      </c>
      <c r="E92" s="203" t="s">
        <v>120</v>
      </c>
      <c r="F92" s="204" t="s">
        <v>121</v>
      </c>
      <c r="G92" s="205" t="s">
        <v>122</v>
      </c>
      <c r="H92" s="206">
        <v>33</v>
      </c>
      <c r="I92" s="207"/>
      <c r="J92" s="208">
        <f>ROUND(I92*H92,2)</f>
        <v>0</v>
      </c>
      <c r="K92" s="209"/>
      <c r="L92" s="45"/>
      <c r="M92" s="210" t="s">
        <v>19</v>
      </c>
      <c r="N92" s="211" t="s">
        <v>40</v>
      </c>
      <c r="O92" s="85"/>
      <c r="P92" s="212">
        <f>O92*H92</f>
        <v>0</v>
      </c>
      <c r="Q92" s="212">
        <v>5E-05</v>
      </c>
      <c r="R92" s="212">
        <f>Q92*H92</f>
        <v>0.00165</v>
      </c>
      <c r="S92" s="212">
        <v>0</v>
      </c>
      <c r="T92" s="21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4" t="s">
        <v>112</v>
      </c>
      <c r="AT92" s="214" t="s">
        <v>108</v>
      </c>
      <c r="AU92" s="214" t="s">
        <v>79</v>
      </c>
      <c r="AY92" s="18" t="s">
        <v>106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8" t="s">
        <v>77</v>
      </c>
      <c r="BK92" s="215">
        <f>ROUND(I92*H92,2)</f>
        <v>0</v>
      </c>
      <c r="BL92" s="18" t="s">
        <v>112</v>
      </c>
      <c r="BM92" s="214" t="s">
        <v>123</v>
      </c>
    </row>
    <row r="93" spans="1:51" s="14" customFormat="1" ht="12">
      <c r="A93" s="14"/>
      <c r="B93" s="227"/>
      <c r="C93" s="228"/>
      <c r="D93" s="218" t="s">
        <v>114</v>
      </c>
      <c r="E93" s="229" t="s">
        <v>19</v>
      </c>
      <c r="F93" s="230" t="s">
        <v>124</v>
      </c>
      <c r="G93" s="228"/>
      <c r="H93" s="231">
        <v>11</v>
      </c>
      <c r="I93" s="232"/>
      <c r="J93" s="228"/>
      <c r="K93" s="228"/>
      <c r="L93" s="233"/>
      <c r="M93" s="234"/>
      <c r="N93" s="235"/>
      <c r="O93" s="235"/>
      <c r="P93" s="235"/>
      <c r="Q93" s="235"/>
      <c r="R93" s="235"/>
      <c r="S93" s="235"/>
      <c r="T93" s="236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37" t="s">
        <v>114</v>
      </c>
      <c r="AU93" s="237" t="s">
        <v>79</v>
      </c>
      <c r="AV93" s="14" t="s">
        <v>79</v>
      </c>
      <c r="AW93" s="14" t="s">
        <v>31</v>
      </c>
      <c r="AX93" s="14" t="s">
        <v>69</v>
      </c>
      <c r="AY93" s="237" t="s">
        <v>106</v>
      </c>
    </row>
    <row r="94" spans="1:51" s="14" customFormat="1" ht="12">
      <c r="A94" s="14"/>
      <c r="B94" s="227"/>
      <c r="C94" s="228"/>
      <c r="D94" s="218" t="s">
        <v>114</v>
      </c>
      <c r="E94" s="229" t="s">
        <v>19</v>
      </c>
      <c r="F94" s="230" t="s">
        <v>125</v>
      </c>
      <c r="G94" s="228"/>
      <c r="H94" s="231">
        <v>11</v>
      </c>
      <c r="I94" s="232"/>
      <c r="J94" s="228"/>
      <c r="K94" s="228"/>
      <c r="L94" s="233"/>
      <c r="M94" s="234"/>
      <c r="N94" s="235"/>
      <c r="O94" s="235"/>
      <c r="P94" s="235"/>
      <c r="Q94" s="235"/>
      <c r="R94" s="235"/>
      <c r="S94" s="235"/>
      <c r="T94" s="236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37" t="s">
        <v>114</v>
      </c>
      <c r="AU94" s="237" t="s">
        <v>79</v>
      </c>
      <c r="AV94" s="14" t="s">
        <v>79</v>
      </c>
      <c r="AW94" s="14" t="s">
        <v>31</v>
      </c>
      <c r="AX94" s="14" t="s">
        <v>69</v>
      </c>
      <c r="AY94" s="237" t="s">
        <v>106</v>
      </c>
    </row>
    <row r="95" spans="1:51" s="14" customFormat="1" ht="12">
      <c r="A95" s="14"/>
      <c r="B95" s="227"/>
      <c r="C95" s="228"/>
      <c r="D95" s="218" t="s">
        <v>114</v>
      </c>
      <c r="E95" s="229" t="s">
        <v>19</v>
      </c>
      <c r="F95" s="230" t="s">
        <v>126</v>
      </c>
      <c r="G95" s="228"/>
      <c r="H95" s="231">
        <v>11</v>
      </c>
      <c r="I95" s="232"/>
      <c r="J95" s="228"/>
      <c r="K95" s="228"/>
      <c r="L95" s="233"/>
      <c r="M95" s="234"/>
      <c r="N95" s="235"/>
      <c r="O95" s="235"/>
      <c r="P95" s="235"/>
      <c r="Q95" s="235"/>
      <c r="R95" s="235"/>
      <c r="S95" s="235"/>
      <c r="T95" s="236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37" t="s">
        <v>114</v>
      </c>
      <c r="AU95" s="237" t="s">
        <v>79</v>
      </c>
      <c r="AV95" s="14" t="s">
        <v>79</v>
      </c>
      <c r="AW95" s="14" t="s">
        <v>31</v>
      </c>
      <c r="AX95" s="14" t="s">
        <v>69</v>
      </c>
      <c r="AY95" s="237" t="s">
        <v>106</v>
      </c>
    </row>
    <row r="96" spans="1:51" s="15" customFormat="1" ht="12">
      <c r="A96" s="15"/>
      <c r="B96" s="238"/>
      <c r="C96" s="239"/>
      <c r="D96" s="218" t="s">
        <v>114</v>
      </c>
      <c r="E96" s="240" t="s">
        <v>19</v>
      </c>
      <c r="F96" s="241" t="s">
        <v>119</v>
      </c>
      <c r="G96" s="239"/>
      <c r="H96" s="242">
        <v>33</v>
      </c>
      <c r="I96" s="243"/>
      <c r="J96" s="239"/>
      <c r="K96" s="239"/>
      <c r="L96" s="244"/>
      <c r="M96" s="245"/>
      <c r="N96" s="246"/>
      <c r="O96" s="246"/>
      <c r="P96" s="246"/>
      <c r="Q96" s="246"/>
      <c r="R96" s="246"/>
      <c r="S96" s="246"/>
      <c r="T96" s="247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T96" s="248" t="s">
        <v>114</v>
      </c>
      <c r="AU96" s="248" t="s">
        <v>79</v>
      </c>
      <c r="AV96" s="15" t="s">
        <v>112</v>
      </c>
      <c r="AW96" s="15" t="s">
        <v>31</v>
      </c>
      <c r="AX96" s="15" t="s">
        <v>77</v>
      </c>
      <c r="AY96" s="248" t="s">
        <v>106</v>
      </c>
    </row>
    <row r="97" spans="1:65" s="2" customFormat="1" ht="16.5" customHeight="1">
      <c r="A97" s="39"/>
      <c r="B97" s="40"/>
      <c r="C97" s="202" t="s">
        <v>127</v>
      </c>
      <c r="D97" s="202" t="s">
        <v>108</v>
      </c>
      <c r="E97" s="203" t="s">
        <v>128</v>
      </c>
      <c r="F97" s="204" t="s">
        <v>129</v>
      </c>
      <c r="G97" s="205" t="s">
        <v>122</v>
      </c>
      <c r="H97" s="206">
        <v>18</v>
      </c>
      <c r="I97" s="207"/>
      <c r="J97" s="208">
        <f>ROUND(I97*H97,2)</f>
        <v>0</v>
      </c>
      <c r="K97" s="209"/>
      <c r="L97" s="45"/>
      <c r="M97" s="210" t="s">
        <v>19</v>
      </c>
      <c r="N97" s="211" t="s">
        <v>40</v>
      </c>
      <c r="O97" s="85"/>
      <c r="P97" s="212">
        <f>O97*H97</f>
        <v>0</v>
      </c>
      <c r="Q97" s="212">
        <v>6E-05</v>
      </c>
      <c r="R97" s="212">
        <f>Q97*H97</f>
        <v>0.00108</v>
      </c>
      <c r="S97" s="212">
        <v>0</v>
      </c>
      <c r="T97" s="21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4" t="s">
        <v>112</v>
      </c>
      <c r="AT97" s="214" t="s">
        <v>108</v>
      </c>
      <c r="AU97" s="214" t="s">
        <v>79</v>
      </c>
      <c r="AY97" s="18" t="s">
        <v>106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18" t="s">
        <v>77</v>
      </c>
      <c r="BK97" s="215">
        <f>ROUND(I97*H97,2)</f>
        <v>0</v>
      </c>
      <c r="BL97" s="18" t="s">
        <v>112</v>
      </c>
      <c r="BM97" s="214" t="s">
        <v>130</v>
      </c>
    </row>
    <row r="98" spans="1:51" s="14" customFormat="1" ht="12">
      <c r="A98" s="14"/>
      <c r="B98" s="227"/>
      <c r="C98" s="228"/>
      <c r="D98" s="218" t="s">
        <v>114</v>
      </c>
      <c r="E98" s="229" t="s">
        <v>19</v>
      </c>
      <c r="F98" s="230" t="s">
        <v>131</v>
      </c>
      <c r="G98" s="228"/>
      <c r="H98" s="231">
        <v>6</v>
      </c>
      <c r="I98" s="232"/>
      <c r="J98" s="228"/>
      <c r="K98" s="228"/>
      <c r="L98" s="233"/>
      <c r="M98" s="234"/>
      <c r="N98" s="235"/>
      <c r="O98" s="235"/>
      <c r="P98" s="235"/>
      <c r="Q98" s="235"/>
      <c r="R98" s="235"/>
      <c r="S98" s="235"/>
      <c r="T98" s="236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37" t="s">
        <v>114</v>
      </c>
      <c r="AU98" s="237" t="s">
        <v>79</v>
      </c>
      <c r="AV98" s="14" t="s">
        <v>79</v>
      </c>
      <c r="AW98" s="14" t="s">
        <v>31</v>
      </c>
      <c r="AX98" s="14" t="s">
        <v>69</v>
      </c>
      <c r="AY98" s="237" t="s">
        <v>106</v>
      </c>
    </row>
    <row r="99" spans="1:51" s="14" customFormat="1" ht="12">
      <c r="A99" s="14"/>
      <c r="B99" s="227"/>
      <c r="C99" s="228"/>
      <c r="D99" s="218" t="s">
        <v>114</v>
      </c>
      <c r="E99" s="229" t="s">
        <v>19</v>
      </c>
      <c r="F99" s="230" t="s">
        <v>132</v>
      </c>
      <c r="G99" s="228"/>
      <c r="H99" s="231">
        <v>6</v>
      </c>
      <c r="I99" s="232"/>
      <c r="J99" s="228"/>
      <c r="K99" s="228"/>
      <c r="L99" s="233"/>
      <c r="M99" s="234"/>
      <c r="N99" s="235"/>
      <c r="O99" s="235"/>
      <c r="P99" s="235"/>
      <c r="Q99" s="235"/>
      <c r="R99" s="235"/>
      <c r="S99" s="235"/>
      <c r="T99" s="236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37" t="s">
        <v>114</v>
      </c>
      <c r="AU99" s="237" t="s">
        <v>79</v>
      </c>
      <c r="AV99" s="14" t="s">
        <v>79</v>
      </c>
      <c r="AW99" s="14" t="s">
        <v>31</v>
      </c>
      <c r="AX99" s="14" t="s">
        <v>69</v>
      </c>
      <c r="AY99" s="237" t="s">
        <v>106</v>
      </c>
    </row>
    <row r="100" spans="1:51" s="14" customFormat="1" ht="12">
      <c r="A100" s="14"/>
      <c r="B100" s="227"/>
      <c r="C100" s="228"/>
      <c r="D100" s="218" t="s">
        <v>114</v>
      </c>
      <c r="E100" s="229" t="s">
        <v>19</v>
      </c>
      <c r="F100" s="230" t="s">
        <v>131</v>
      </c>
      <c r="G100" s="228"/>
      <c r="H100" s="231">
        <v>6</v>
      </c>
      <c r="I100" s="232"/>
      <c r="J100" s="228"/>
      <c r="K100" s="228"/>
      <c r="L100" s="233"/>
      <c r="M100" s="234"/>
      <c r="N100" s="235"/>
      <c r="O100" s="235"/>
      <c r="P100" s="235"/>
      <c r="Q100" s="235"/>
      <c r="R100" s="235"/>
      <c r="S100" s="235"/>
      <c r="T100" s="236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37" t="s">
        <v>114</v>
      </c>
      <c r="AU100" s="237" t="s">
        <v>79</v>
      </c>
      <c r="AV100" s="14" t="s">
        <v>79</v>
      </c>
      <c r="AW100" s="14" t="s">
        <v>31</v>
      </c>
      <c r="AX100" s="14" t="s">
        <v>69</v>
      </c>
      <c r="AY100" s="237" t="s">
        <v>106</v>
      </c>
    </row>
    <row r="101" spans="1:51" s="15" customFormat="1" ht="12">
      <c r="A101" s="15"/>
      <c r="B101" s="238"/>
      <c r="C101" s="239"/>
      <c r="D101" s="218" t="s">
        <v>114</v>
      </c>
      <c r="E101" s="240" t="s">
        <v>19</v>
      </c>
      <c r="F101" s="241" t="s">
        <v>119</v>
      </c>
      <c r="G101" s="239"/>
      <c r="H101" s="242">
        <v>18</v>
      </c>
      <c r="I101" s="243"/>
      <c r="J101" s="239"/>
      <c r="K101" s="239"/>
      <c r="L101" s="244"/>
      <c r="M101" s="245"/>
      <c r="N101" s="246"/>
      <c r="O101" s="246"/>
      <c r="P101" s="246"/>
      <c r="Q101" s="246"/>
      <c r="R101" s="246"/>
      <c r="S101" s="246"/>
      <c r="T101" s="247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48" t="s">
        <v>114</v>
      </c>
      <c r="AU101" s="248" t="s">
        <v>79</v>
      </c>
      <c r="AV101" s="15" t="s">
        <v>112</v>
      </c>
      <c r="AW101" s="15" t="s">
        <v>31</v>
      </c>
      <c r="AX101" s="15" t="s">
        <v>77</v>
      </c>
      <c r="AY101" s="248" t="s">
        <v>106</v>
      </c>
    </row>
    <row r="102" spans="1:65" s="2" customFormat="1" ht="16.5" customHeight="1">
      <c r="A102" s="39"/>
      <c r="B102" s="40"/>
      <c r="C102" s="202" t="s">
        <v>112</v>
      </c>
      <c r="D102" s="202" t="s">
        <v>108</v>
      </c>
      <c r="E102" s="203" t="s">
        <v>133</v>
      </c>
      <c r="F102" s="204" t="s">
        <v>134</v>
      </c>
      <c r="G102" s="205" t="s">
        <v>122</v>
      </c>
      <c r="H102" s="206">
        <v>1020</v>
      </c>
      <c r="I102" s="207"/>
      <c r="J102" s="208">
        <f>ROUND(I102*H102,2)</f>
        <v>0</v>
      </c>
      <c r="K102" s="209"/>
      <c r="L102" s="45"/>
      <c r="M102" s="210" t="s">
        <v>19</v>
      </c>
      <c r="N102" s="211" t="s">
        <v>40</v>
      </c>
      <c r="O102" s="85"/>
      <c r="P102" s="212">
        <f>O102*H102</f>
        <v>0</v>
      </c>
      <c r="Q102" s="212">
        <v>0</v>
      </c>
      <c r="R102" s="212">
        <f>Q102*H102</f>
        <v>0</v>
      </c>
      <c r="S102" s="212">
        <v>0</v>
      </c>
      <c r="T102" s="21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4" t="s">
        <v>112</v>
      </c>
      <c r="AT102" s="214" t="s">
        <v>108</v>
      </c>
      <c r="AU102" s="214" t="s">
        <v>79</v>
      </c>
      <c r="AY102" s="18" t="s">
        <v>106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18" t="s">
        <v>77</v>
      </c>
      <c r="BK102" s="215">
        <f>ROUND(I102*H102,2)</f>
        <v>0</v>
      </c>
      <c r="BL102" s="18" t="s">
        <v>112</v>
      </c>
      <c r="BM102" s="214" t="s">
        <v>135</v>
      </c>
    </row>
    <row r="103" spans="1:51" s="14" customFormat="1" ht="12">
      <c r="A103" s="14"/>
      <c r="B103" s="227"/>
      <c r="C103" s="228"/>
      <c r="D103" s="218" t="s">
        <v>114</v>
      </c>
      <c r="E103" s="229" t="s">
        <v>19</v>
      </c>
      <c r="F103" s="230" t="s">
        <v>136</v>
      </c>
      <c r="G103" s="228"/>
      <c r="H103" s="231">
        <v>340</v>
      </c>
      <c r="I103" s="232"/>
      <c r="J103" s="228"/>
      <c r="K103" s="228"/>
      <c r="L103" s="233"/>
      <c r="M103" s="234"/>
      <c r="N103" s="235"/>
      <c r="O103" s="235"/>
      <c r="P103" s="235"/>
      <c r="Q103" s="235"/>
      <c r="R103" s="235"/>
      <c r="S103" s="235"/>
      <c r="T103" s="236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37" t="s">
        <v>114</v>
      </c>
      <c r="AU103" s="237" t="s">
        <v>79</v>
      </c>
      <c r="AV103" s="14" t="s">
        <v>79</v>
      </c>
      <c r="AW103" s="14" t="s">
        <v>31</v>
      </c>
      <c r="AX103" s="14" t="s">
        <v>69</v>
      </c>
      <c r="AY103" s="237" t="s">
        <v>106</v>
      </c>
    </row>
    <row r="104" spans="1:51" s="14" customFormat="1" ht="12">
      <c r="A104" s="14"/>
      <c r="B104" s="227"/>
      <c r="C104" s="228"/>
      <c r="D104" s="218" t="s">
        <v>114</v>
      </c>
      <c r="E104" s="229" t="s">
        <v>19</v>
      </c>
      <c r="F104" s="230" t="s">
        <v>137</v>
      </c>
      <c r="G104" s="228"/>
      <c r="H104" s="231">
        <v>340</v>
      </c>
      <c r="I104" s="232"/>
      <c r="J104" s="228"/>
      <c r="K104" s="228"/>
      <c r="L104" s="233"/>
      <c r="M104" s="234"/>
      <c r="N104" s="235"/>
      <c r="O104" s="235"/>
      <c r="P104" s="235"/>
      <c r="Q104" s="235"/>
      <c r="R104" s="235"/>
      <c r="S104" s="235"/>
      <c r="T104" s="236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37" t="s">
        <v>114</v>
      </c>
      <c r="AU104" s="237" t="s">
        <v>79</v>
      </c>
      <c r="AV104" s="14" t="s">
        <v>79</v>
      </c>
      <c r="AW104" s="14" t="s">
        <v>31</v>
      </c>
      <c r="AX104" s="14" t="s">
        <v>69</v>
      </c>
      <c r="AY104" s="237" t="s">
        <v>106</v>
      </c>
    </row>
    <row r="105" spans="1:51" s="14" customFormat="1" ht="12">
      <c r="A105" s="14"/>
      <c r="B105" s="227"/>
      <c r="C105" s="228"/>
      <c r="D105" s="218" t="s">
        <v>114</v>
      </c>
      <c r="E105" s="229" t="s">
        <v>19</v>
      </c>
      <c r="F105" s="230" t="s">
        <v>138</v>
      </c>
      <c r="G105" s="228"/>
      <c r="H105" s="231">
        <v>340</v>
      </c>
      <c r="I105" s="232"/>
      <c r="J105" s="228"/>
      <c r="K105" s="228"/>
      <c r="L105" s="233"/>
      <c r="M105" s="234"/>
      <c r="N105" s="235"/>
      <c r="O105" s="235"/>
      <c r="P105" s="235"/>
      <c r="Q105" s="235"/>
      <c r="R105" s="235"/>
      <c r="S105" s="235"/>
      <c r="T105" s="236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37" t="s">
        <v>114</v>
      </c>
      <c r="AU105" s="237" t="s">
        <v>79</v>
      </c>
      <c r="AV105" s="14" t="s">
        <v>79</v>
      </c>
      <c r="AW105" s="14" t="s">
        <v>31</v>
      </c>
      <c r="AX105" s="14" t="s">
        <v>69</v>
      </c>
      <c r="AY105" s="237" t="s">
        <v>106</v>
      </c>
    </row>
    <row r="106" spans="1:51" s="15" customFormat="1" ht="12">
      <c r="A106" s="15"/>
      <c r="B106" s="238"/>
      <c r="C106" s="239"/>
      <c r="D106" s="218" t="s">
        <v>114</v>
      </c>
      <c r="E106" s="240" t="s">
        <v>19</v>
      </c>
      <c r="F106" s="241" t="s">
        <v>119</v>
      </c>
      <c r="G106" s="239"/>
      <c r="H106" s="242">
        <v>1020</v>
      </c>
      <c r="I106" s="243"/>
      <c r="J106" s="239"/>
      <c r="K106" s="239"/>
      <c r="L106" s="244"/>
      <c r="M106" s="245"/>
      <c r="N106" s="246"/>
      <c r="O106" s="246"/>
      <c r="P106" s="246"/>
      <c r="Q106" s="246"/>
      <c r="R106" s="246"/>
      <c r="S106" s="246"/>
      <c r="T106" s="247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48" t="s">
        <v>114</v>
      </c>
      <c r="AU106" s="248" t="s">
        <v>79</v>
      </c>
      <c r="AV106" s="15" t="s">
        <v>112</v>
      </c>
      <c r="AW106" s="15" t="s">
        <v>31</v>
      </c>
      <c r="AX106" s="15" t="s">
        <v>77</v>
      </c>
      <c r="AY106" s="248" t="s">
        <v>106</v>
      </c>
    </row>
    <row r="107" spans="1:65" s="2" customFormat="1" ht="16.5" customHeight="1">
      <c r="A107" s="39"/>
      <c r="B107" s="40"/>
      <c r="C107" s="249" t="s">
        <v>139</v>
      </c>
      <c r="D107" s="249" t="s">
        <v>140</v>
      </c>
      <c r="E107" s="250" t="s">
        <v>141</v>
      </c>
      <c r="F107" s="251" t="s">
        <v>142</v>
      </c>
      <c r="G107" s="252" t="s">
        <v>122</v>
      </c>
      <c r="H107" s="253">
        <v>54</v>
      </c>
      <c r="I107" s="254"/>
      <c r="J107" s="255">
        <f>ROUND(I107*H107,2)</f>
        <v>0</v>
      </c>
      <c r="K107" s="256"/>
      <c r="L107" s="257"/>
      <c r="M107" s="258" t="s">
        <v>19</v>
      </c>
      <c r="N107" s="259" t="s">
        <v>40</v>
      </c>
      <c r="O107" s="85"/>
      <c r="P107" s="212">
        <f>O107*H107</f>
        <v>0</v>
      </c>
      <c r="Q107" s="212">
        <v>0.0059</v>
      </c>
      <c r="R107" s="212">
        <f>Q107*H107</f>
        <v>0.3186</v>
      </c>
      <c r="S107" s="212">
        <v>0</v>
      </c>
      <c r="T107" s="21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4" t="s">
        <v>143</v>
      </c>
      <c r="AT107" s="214" t="s">
        <v>140</v>
      </c>
      <c r="AU107" s="214" t="s">
        <v>79</v>
      </c>
      <c r="AY107" s="18" t="s">
        <v>106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18" t="s">
        <v>77</v>
      </c>
      <c r="BK107" s="215">
        <f>ROUND(I107*H107,2)</f>
        <v>0</v>
      </c>
      <c r="BL107" s="18" t="s">
        <v>112</v>
      </c>
      <c r="BM107" s="214" t="s">
        <v>144</v>
      </c>
    </row>
    <row r="108" spans="1:51" s="14" customFormat="1" ht="12">
      <c r="A108" s="14"/>
      <c r="B108" s="227"/>
      <c r="C108" s="228"/>
      <c r="D108" s="218" t="s">
        <v>114</v>
      </c>
      <c r="E108" s="229" t="s">
        <v>19</v>
      </c>
      <c r="F108" s="230" t="s">
        <v>145</v>
      </c>
      <c r="G108" s="228"/>
      <c r="H108" s="231">
        <v>18</v>
      </c>
      <c r="I108" s="232"/>
      <c r="J108" s="228"/>
      <c r="K108" s="228"/>
      <c r="L108" s="233"/>
      <c r="M108" s="234"/>
      <c r="N108" s="235"/>
      <c r="O108" s="235"/>
      <c r="P108" s="235"/>
      <c r="Q108" s="235"/>
      <c r="R108" s="235"/>
      <c r="S108" s="235"/>
      <c r="T108" s="236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37" t="s">
        <v>114</v>
      </c>
      <c r="AU108" s="237" t="s">
        <v>79</v>
      </c>
      <c r="AV108" s="14" t="s">
        <v>79</v>
      </c>
      <c r="AW108" s="14" t="s">
        <v>31</v>
      </c>
      <c r="AX108" s="14" t="s">
        <v>69</v>
      </c>
      <c r="AY108" s="237" t="s">
        <v>106</v>
      </c>
    </row>
    <row r="109" spans="1:51" s="14" customFormat="1" ht="12">
      <c r="A109" s="14"/>
      <c r="B109" s="227"/>
      <c r="C109" s="228"/>
      <c r="D109" s="218" t="s">
        <v>114</v>
      </c>
      <c r="E109" s="229" t="s">
        <v>19</v>
      </c>
      <c r="F109" s="230" t="s">
        <v>146</v>
      </c>
      <c r="G109" s="228"/>
      <c r="H109" s="231">
        <v>18</v>
      </c>
      <c r="I109" s="232"/>
      <c r="J109" s="228"/>
      <c r="K109" s="228"/>
      <c r="L109" s="233"/>
      <c r="M109" s="234"/>
      <c r="N109" s="235"/>
      <c r="O109" s="235"/>
      <c r="P109" s="235"/>
      <c r="Q109" s="235"/>
      <c r="R109" s="235"/>
      <c r="S109" s="235"/>
      <c r="T109" s="236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37" t="s">
        <v>114</v>
      </c>
      <c r="AU109" s="237" t="s">
        <v>79</v>
      </c>
      <c r="AV109" s="14" t="s">
        <v>79</v>
      </c>
      <c r="AW109" s="14" t="s">
        <v>31</v>
      </c>
      <c r="AX109" s="14" t="s">
        <v>69</v>
      </c>
      <c r="AY109" s="237" t="s">
        <v>106</v>
      </c>
    </row>
    <row r="110" spans="1:51" s="14" customFormat="1" ht="12">
      <c r="A110" s="14"/>
      <c r="B110" s="227"/>
      <c r="C110" s="228"/>
      <c r="D110" s="218" t="s">
        <v>114</v>
      </c>
      <c r="E110" s="229" t="s">
        <v>19</v>
      </c>
      <c r="F110" s="230" t="s">
        <v>147</v>
      </c>
      <c r="G110" s="228"/>
      <c r="H110" s="231">
        <v>18</v>
      </c>
      <c r="I110" s="232"/>
      <c r="J110" s="228"/>
      <c r="K110" s="228"/>
      <c r="L110" s="233"/>
      <c r="M110" s="234"/>
      <c r="N110" s="235"/>
      <c r="O110" s="235"/>
      <c r="P110" s="235"/>
      <c r="Q110" s="235"/>
      <c r="R110" s="235"/>
      <c r="S110" s="235"/>
      <c r="T110" s="236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37" t="s">
        <v>114</v>
      </c>
      <c r="AU110" s="237" t="s">
        <v>79</v>
      </c>
      <c r="AV110" s="14" t="s">
        <v>79</v>
      </c>
      <c r="AW110" s="14" t="s">
        <v>31</v>
      </c>
      <c r="AX110" s="14" t="s">
        <v>69</v>
      </c>
      <c r="AY110" s="237" t="s">
        <v>106</v>
      </c>
    </row>
    <row r="111" spans="1:51" s="15" customFormat="1" ht="12">
      <c r="A111" s="15"/>
      <c r="B111" s="238"/>
      <c r="C111" s="239"/>
      <c r="D111" s="218" t="s">
        <v>114</v>
      </c>
      <c r="E111" s="240" t="s">
        <v>19</v>
      </c>
      <c r="F111" s="241" t="s">
        <v>119</v>
      </c>
      <c r="G111" s="239"/>
      <c r="H111" s="242">
        <v>54</v>
      </c>
      <c r="I111" s="243"/>
      <c r="J111" s="239"/>
      <c r="K111" s="239"/>
      <c r="L111" s="244"/>
      <c r="M111" s="245"/>
      <c r="N111" s="246"/>
      <c r="O111" s="246"/>
      <c r="P111" s="246"/>
      <c r="Q111" s="246"/>
      <c r="R111" s="246"/>
      <c r="S111" s="246"/>
      <c r="T111" s="247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48" t="s">
        <v>114</v>
      </c>
      <c r="AU111" s="248" t="s">
        <v>79</v>
      </c>
      <c r="AV111" s="15" t="s">
        <v>112</v>
      </c>
      <c r="AW111" s="15" t="s">
        <v>31</v>
      </c>
      <c r="AX111" s="15" t="s">
        <v>77</v>
      </c>
      <c r="AY111" s="248" t="s">
        <v>106</v>
      </c>
    </row>
    <row r="112" spans="1:65" s="2" customFormat="1" ht="16.5" customHeight="1">
      <c r="A112" s="39"/>
      <c r="B112" s="40"/>
      <c r="C112" s="249" t="s">
        <v>148</v>
      </c>
      <c r="D112" s="249" t="s">
        <v>140</v>
      </c>
      <c r="E112" s="250" t="s">
        <v>149</v>
      </c>
      <c r="F112" s="251" t="s">
        <v>150</v>
      </c>
      <c r="G112" s="252" t="s">
        <v>151</v>
      </c>
      <c r="H112" s="253">
        <v>27</v>
      </c>
      <c r="I112" s="254"/>
      <c r="J112" s="255">
        <f>ROUND(I112*H112,2)</f>
        <v>0</v>
      </c>
      <c r="K112" s="256"/>
      <c r="L112" s="257"/>
      <c r="M112" s="258" t="s">
        <v>19</v>
      </c>
      <c r="N112" s="259" t="s">
        <v>40</v>
      </c>
      <c r="O112" s="85"/>
      <c r="P112" s="212">
        <f>O112*H112</f>
        <v>0</v>
      </c>
      <c r="Q112" s="212">
        <v>0.0038</v>
      </c>
      <c r="R112" s="212">
        <f>Q112*H112</f>
        <v>0.1026</v>
      </c>
      <c r="S112" s="212">
        <v>0</v>
      </c>
      <c r="T112" s="21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4" t="s">
        <v>143</v>
      </c>
      <c r="AT112" s="214" t="s">
        <v>140</v>
      </c>
      <c r="AU112" s="214" t="s">
        <v>79</v>
      </c>
      <c r="AY112" s="18" t="s">
        <v>106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18" t="s">
        <v>77</v>
      </c>
      <c r="BK112" s="215">
        <f>ROUND(I112*H112,2)</f>
        <v>0</v>
      </c>
      <c r="BL112" s="18" t="s">
        <v>112</v>
      </c>
      <c r="BM112" s="214" t="s">
        <v>152</v>
      </c>
    </row>
    <row r="113" spans="1:51" s="14" customFormat="1" ht="12">
      <c r="A113" s="14"/>
      <c r="B113" s="227"/>
      <c r="C113" s="228"/>
      <c r="D113" s="218" t="s">
        <v>114</v>
      </c>
      <c r="E113" s="229" t="s">
        <v>19</v>
      </c>
      <c r="F113" s="230" t="s">
        <v>153</v>
      </c>
      <c r="G113" s="228"/>
      <c r="H113" s="231">
        <v>9</v>
      </c>
      <c r="I113" s="232"/>
      <c r="J113" s="228"/>
      <c r="K113" s="228"/>
      <c r="L113" s="233"/>
      <c r="M113" s="234"/>
      <c r="N113" s="235"/>
      <c r="O113" s="235"/>
      <c r="P113" s="235"/>
      <c r="Q113" s="235"/>
      <c r="R113" s="235"/>
      <c r="S113" s="235"/>
      <c r="T113" s="236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37" t="s">
        <v>114</v>
      </c>
      <c r="AU113" s="237" t="s">
        <v>79</v>
      </c>
      <c r="AV113" s="14" t="s">
        <v>79</v>
      </c>
      <c r="AW113" s="14" t="s">
        <v>31</v>
      </c>
      <c r="AX113" s="14" t="s">
        <v>69</v>
      </c>
      <c r="AY113" s="237" t="s">
        <v>106</v>
      </c>
    </row>
    <row r="114" spans="1:51" s="14" customFormat="1" ht="12">
      <c r="A114" s="14"/>
      <c r="B114" s="227"/>
      <c r="C114" s="228"/>
      <c r="D114" s="218" t="s">
        <v>114</v>
      </c>
      <c r="E114" s="229" t="s">
        <v>19</v>
      </c>
      <c r="F114" s="230" t="s">
        <v>154</v>
      </c>
      <c r="G114" s="228"/>
      <c r="H114" s="231">
        <v>9</v>
      </c>
      <c r="I114" s="232"/>
      <c r="J114" s="228"/>
      <c r="K114" s="228"/>
      <c r="L114" s="233"/>
      <c r="M114" s="234"/>
      <c r="N114" s="235"/>
      <c r="O114" s="235"/>
      <c r="P114" s="235"/>
      <c r="Q114" s="235"/>
      <c r="R114" s="235"/>
      <c r="S114" s="235"/>
      <c r="T114" s="236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37" t="s">
        <v>114</v>
      </c>
      <c r="AU114" s="237" t="s">
        <v>79</v>
      </c>
      <c r="AV114" s="14" t="s">
        <v>79</v>
      </c>
      <c r="AW114" s="14" t="s">
        <v>31</v>
      </c>
      <c r="AX114" s="14" t="s">
        <v>69</v>
      </c>
      <c r="AY114" s="237" t="s">
        <v>106</v>
      </c>
    </row>
    <row r="115" spans="1:51" s="14" customFormat="1" ht="12">
      <c r="A115" s="14"/>
      <c r="B115" s="227"/>
      <c r="C115" s="228"/>
      <c r="D115" s="218" t="s">
        <v>114</v>
      </c>
      <c r="E115" s="229" t="s">
        <v>19</v>
      </c>
      <c r="F115" s="230" t="s">
        <v>155</v>
      </c>
      <c r="G115" s="228"/>
      <c r="H115" s="231">
        <v>9</v>
      </c>
      <c r="I115" s="232"/>
      <c r="J115" s="228"/>
      <c r="K115" s="228"/>
      <c r="L115" s="233"/>
      <c r="M115" s="234"/>
      <c r="N115" s="235"/>
      <c r="O115" s="235"/>
      <c r="P115" s="235"/>
      <c r="Q115" s="235"/>
      <c r="R115" s="235"/>
      <c r="S115" s="235"/>
      <c r="T115" s="236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37" t="s">
        <v>114</v>
      </c>
      <c r="AU115" s="237" t="s">
        <v>79</v>
      </c>
      <c r="AV115" s="14" t="s">
        <v>79</v>
      </c>
      <c r="AW115" s="14" t="s">
        <v>31</v>
      </c>
      <c r="AX115" s="14" t="s">
        <v>69</v>
      </c>
      <c r="AY115" s="237" t="s">
        <v>106</v>
      </c>
    </row>
    <row r="116" spans="1:51" s="15" customFormat="1" ht="12">
      <c r="A116" s="15"/>
      <c r="B116" s="238"/>
      <c r="C116" s="239"/>
      <c r="D116" s="218" t="s">
        <v>114</v>
      </c>
      <c r="E116" s="240" t="s">
        <v>19</v>
      </c>
      <c r="F116" s="241" t="s">
        <v>119</v>
      </c>
      <c r="G116" s="239"/>
      <c r="H116" s="242">
        <v>27</v>
      </c>
      <c r="I116" s="243"/>
      <c r="J116" s="239"/>
      <c r="K116" s="239"/>
      <c r="L116" s="244"/>
      <c r="M116" s="245"/>
      <c r="N116" s="246"/>
      <c r="O116" s="246"/>
      <c r="P116" s="246"/>
      <c r="Q116" s="246"/>
      <c r="R116" s="246"/>
      <c r="S116" s="246"/>
      <c r="T116" s="247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48" t="s">
        <v>114</v>
      </c>
      <c r="AU116" s="248" t="s">
        <v>79</v>
      </c>
      <c r="AV116" s="15" t="s">
        <v>112</v>
      </c>
      <c r="AW116" s="15" t="s">
        <v>31</v>
      </c>
      <c r="AX116" s="15" t="s">
        <v>77</v>
      </c>
      <c r="AY116" s="248" t="s">
        <v>106</v>
      </c>
    </row>
    <row r="117" spans="1:65" s="2" customFormat="1" ht="16.5" customHeight="1">
      <c r="A117" s="39"/>
      <c r="B117" s="40"/>
      <c r="C117" s="249" t="s">
        <v>156</v>
      </c>
      <c r="D117" s="249" t="s">
        <v>140</v>
      </c>
      <c r="E117" s="250" t="s">
        <v>157</v>
      </c>
      <c r="F117" s="251" t="s">
        <v>158</v>
      </c>
      <c r="G117" s="252" t="s">
        <v>159</v>
      </c>
      <c r="H117" s="253">
        <v>0.063</v>
      </c>
      <c r="I117" s="254"/>
      <c r="J117" s="255">
        <f>ROUND(I117*H117,2)</f>
        <v>0</v>
      </c>
      <c r="K117" s="256"/>
      <c r="L117" s="257"/>
      <c r="M117" s="258" t="s">
        <v>19</v>
      </c>
      <c r="N117" s="259" t="s">
        <v>40</v>
      </c>
      <c r="O117" s="85"/>
      <c r="P117" s="212">
        <f>O117*H117</f>
        <v>0</v>
      </c>
      <c r="Q117" s="212">
        <v>0.55</v>
      </c>
      <c r="R117" s="212">
        <f>Q117*H117</f>
        <v>0.03465</v>
      </c>
      <c r="S117" s="212">
        <v>0</v>
      </c>
      <c r="T117" s="21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4" t="s">
        <v>143</v>
      </c>
      <c r="AT117" s="214" t="s">
        <v>140</v>
      </c>
      <c r="AU117" s="214" t="s">
        <v>79</v>
      </c>
      <c r="AY117" s="18" t="s">
        <v>106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18" t="s">
        <v>77</v>
      </c>
      <c r="BK117" s="215">
        <f>ROUND(I117*H117,2)</f>
        <v>0</v>
      </c>
      <c r="BL117" s="18" t="s">
        <v>112</v>
      </c>
      <c r="BM117" s="214" t="s">
        <v>160</v>
      </c>
    </row>
    <row r="118" spans="1:51" s="14" customFormat="1" ht="12">
      <c r="A118" s="14"/>
      <c r="B118" s="227"/>
      <c r="C118" s="228"/>
      <c r="D118" s="218" t="s">
        <v>114</v>
      </c>
      <c r="E118" s="229" t="s">
        <v>19</v>
      </c>
      <c r="F118" s="230" t="s">
        <v>161</v>
      </c>
      <c r="G118" s="228"/>
      <c r="H118" s="231">
        <v>0.021</v>
      </c>
      <c r="I118" s="232"/>
      <c r="J118" s="228"/>
      <c r="K118" s="228"/>
      <c r="L118" s="233"/>
      <c r="M118" s="234"/>
      <c r="N118" s="235"/>
      <c r="O118" s="235"/>
      <c r="P118" s="235"/>
      <c r="Q118" s="235"/>
      <c r="R118" s="235"/>
      <c r="S118" s="235"/>
      <c r="T118" s="236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37" t="s">
        <v>114</v>
      </c>
      <c r="AU118" s="237" t="s">
        <v>79</v>
      </c>
      <c r="AV118" s="14" t="s">
        <v>79</v>
      </c>
      <c r="AW118" s="14" t="s">
        <v>31</v>
      </c>
      <c r="AX118" s="14" t="s">
        <v>69</v>
      </c>
      <c r="AY118" s="237" t="s">
        <v>106</v>
      </c>
    </row>
    <row r="119" spans="1:51" s="14" customFormat="1" ht="12">
      <c r="A119" s="14"/>
      <c r="B119" s="227"/>
      <c r="C119" s="228"/>
      <c r="D119" s="218" t="s">
        <v>114</v>
      </c>
      <c r="E119" s="229" t="s">
        <v>19</v>
      </c>
      <c r="F119" s="230" t="s">
        <v>162</v>
      </c>
      <c r="G119" s="228"/>
      <c r="H119" s="231">
        <v>0.021</v>
      </c>
      <c r="I119" s="232"/>
      <c r="J119" s="228"/>
      <c r="K119" s="228"/>
      <c r="L119" s="233"/>
      <c r="M119" s="234"/>
      <c r="N119" s="235"/>
      <c r="O119" s="235"/>
      <c r="P119" s="235"/>
      <c r="Q119" s="235"/>
      <c r="R119" s="235"/>
      <c r="S119" s="235"/>
      <c r="T119" s="236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37" t="s">
        <v>114</v>
      </c>
      <c r="AU119" s="237" t="s">
        <v>79</v>
      </c>
      <c r="AV119" s="14" t="s">
        <v>79</v>
      </c>
      <c r="AW119" s="14" t="s">
        <v>31</v>
      </c>
      <c r="AX119" s="14" t="s">
        <v>69</v>
      </c>
      <c r="AY119" s="237" t="s">
        <v>106</v>
      </c>
    </row>
    <row r="120" spans="1:51" s="14" customFormat="1" ht="12">
      <c r="A120" s="14"/>
      <c r="B120" s="227"/>
      <c r="C120" s="228"/>
      <c r="D120" s="218" t="s">
        <v>114</v>
      </c>
      <c r="E120" s="229" t="s">
        <v>19</v>
      </c>
      <c r="F120" s="230" t="s">
        <v>163</v>
      </c>
      <c r="G120" s="228"/>
      <c r="H120" s="231">
        <v>0.021</v>
      </c>
      <c r="I120" s="232"/>
      <c r="J120" s="228"/>
      <c r="K120" s="228"/>
      <c r="L120" s="233"/>
      <c r="M120" s="234"/>
      <c r="N120" s="235"/>
      <c r="O120" s="235"/>
      <c r="P120" s="235"/>
      <c r="Q120" s="235"/>
      <c r="R120" s="235"/>
      <c r="S120" s="235"/>
      <c r="T120" s="236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37" t="s">
        <v>114</v>
      </c>
      <c r="AU120" s="237" t="s">
        <v>79</v>
      </c>
      <c r="AV120" s="14" t="s">
        <v>79</v>
      </c>
      <c r="AW120" s="14" t="s">
        <v>31</v>
      </c>
      <c r="AX120" s="14" t="s">
        <v>69</v>
      </c>
      <c r="AY120" s="237" t="s">
        <v>106</v>
      </c>
    </row>
    <row r="121" spans="1:51" s="15" customFormat="1" ht="12">
      <c r="A121" s="15"/>
      <c r="B121" s="238"/>
      <c r="C121" s="239"/>
      <c r="D121" s="218" t="s">
        <v>114</v>
      </c>
      <c r="E121" s="240" t="s">
        <v>19</v>
      </c>
      <c r="F121" s="241" t="s">
        <v>119</v>
      </c>
      <c r="G121" s="239"/>
      <c r="H121" s="242">
        <v>0.063</v>
      </c>
      <c r="I121" s="243"/>
      <c r="J121" s="239"/>
      <c r="K121" s="239"/>
      <c r="L121" s="244"/>
      <c r="M121" s="245"/>
      <c r="N121" s="246"/>
      <c r="O121" s="246"/>
      <c r="P121" s="246"/>
      <c r="Q121" s="246"/>
      <c r="R121" s="246"/>
      <c r="S121" s="246"/>
      <c r="T121" s="247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48" t="s">
        <v>114</v>
      </c>
      <c r="AU121" s="248" t="s">
        <v>79</v>
      </c>
      <c r="AV121" s="15" t="s">
        <v>112</v>
      </c>
      <c r="AW121" s="15" t="s">
        <v>31</v>
      </c>
      <c r="AX121" s="15" t="s">
        <v>77</v>
      </c>
      <c r="AY121" s="248" t="s">
        <v>106</v>
      </c>
    </row>
    <row r="122" spans="1:65" s="2" customFormat="1" ht="16.5" customHeight="1">
      <c r="A122" s="39"/>
      <c r="B122" s="40"/>
      <c r="C122" s="249" t="s">
        <v>143</v>
      </c>
      <c r="D122" s="249" t="s">
        <v>140</v>
      </c>
      <c r="E122" s="250" t="s">
        <v>164</v>
      </c>
      <c r="F122" s="251" t="s">
        <v>165</v>
      </c>
      <c r="G122" s="252" t="s">
        <v>151</v>
      </c>
      <c r="H122" s="253">
        <v>10.08</v>
      </c>
      <c r="I122" s="254"/>
      <c r="J122" s="255">
        <f>ROUND(I122*H122,2)</f>
        <v>0</v>
      </c>
      <c r="K122" s="256"/>
      <c r="L122" s="257"/>
      <c r="M122" s="258" t="s">
        <v>19</v>
      </c>
      <c r="N122" s="259" t="s">
        <v>40</v>
      </c>
      <c r="O122" s="85"/>
      <c r="P122" s="212">
        <f>O122*H122</f>
        <v>0</v>
      </c>
      <c r="Q122" s="212">
        <v>0.0014</v>
      </c>
      <c r="R122" s="212">
        <f>Q122*H122</f>
        <v>0.014112</v>
      </c>
      <c r="S122" s="212">
        <v>0</v>
      </c>
      <c r="T122" s="21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4" t="s">
        <v>143</v>
      </c>
      <c r="AT122" s="214" t="s">
        <v>140</v>
      </c>
      <c r="AU122" s="214" t="s">
        <v>79</v>
      </c>
      <c r="AY122" s="18" t="s">
        <v>106</v>
      </c>
      <c r="BE122" s="215">
        <f>IF(N122="základní",J122,0)</f>
        <v>0</v>
      </c>
      <c r="BF122" s="215">
        <f>IF(N122="snížená",J122,0)</f>
        <v>0</v>
      </c>
      <c r="BG122" s="215">
        <f>IF(N122="zákl. přenesená",J122,0)</f>
        <v>0</v>
      </c>
      <c r="BH122" s="215">
        <f>IF(N122="sníž. přenesená",J122,0)</f>
        <v>0</v>
      </c>
      <c r="BI122" s="215">
        <f>IF(N122="nulová",J122,0)</f>
        <v>0</v>
      </c>
      <c r="BJ122" s="18" t="s">
        <v>77</v>
      </c>
      <c r="BK122" s="215">
        <f>ROUND(I122*H122,2)</f>
        <v>0</v>
      </c>
      <c r="BL122" s="18" t="s">
        <v>112</v>
      </c>
      <c r="BM122" s="214" t="s">
        <v>166</v>
      </c>
    </row>
    <row r="123" spans="1:51" s="14" customFormat="1" ht="12">
      <c r="A123" s="14"/>
      <c r="B123" s="227"/>
      <c r="C123" s="228"/>
      <c r="D123" s="218" t="s">
        <v>114</v>
      </c>
      <c r="E123" s="229" t="s">
        <v>19</v>
      </c>
      <c r="F123" s="230" t="s">
        <v>167</v>
      </c>
      <c r="G123" s="228"/>
      <c r="H123" s="231">
        <v>3.36</v>
      </c>
      <c r="I123" s="232"/>
      <c r="J123" s="228"/>
      <c r="K123" s="228"/>
      <c r="L123" s="233"/>
      <c r="M123" s="234"/>
      <c r="N123" s="235"/>
      <c r="O123" s="235"/>
      <c r="P123" s="235"/>
      <c r="Q123" s="235"/>
      <c r="R123" s="235"/>
      <c r="S123" s="235"/>
      <c r="T123" s="236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37" t="s">
        <v>114</v>
      </c>
      <c r="AU123" s="237" t="s">
        <v>79</v>
      </c>
      <c r="AV123" s="14" t="s">
        <v>79</v>
      </c>
      <c r="AW123" s="14" t="s">
        <v>31</v>
      </c>
      <c r="AX123" s="14" t="s">
        <v>69</v>
      </c>
      <c r="AY123" s="237" t="s">
        <v>106</v>
      </c>
    </row>
    <row r="124" spans="1:51" s="14" customFormat="1" ht="12">
      <c r="A124" s="14"/>
      <c r="B124" s="227"/>
      <c r="C124" s="228"/>
      <c r="D124" s="218" t="s">
        <v>114</v>
      </c>
      <c r="E124" s="229" t="s">
        <v>19</v>
      </c>
      <c r="F124" s="230" t="s">
        <v>168</v>
      </c>
      <c r="G124" s="228"/>
      <c r="H124" s="231">
        <v>3.36</v>
      </c>
      <c r="I124" s="232"/>
      <c r="J124" s="228"/>
      <c r="K124" s="228"/>
      <c r="L124" s="233"/>
      <c r="M124" s="234"/>
      <c r="N124" s="235"/>
      <c r="O124" s="235"/>
      <c r="P124" s="235"/>
      <c r="Q124" s="235"/>
      <c r="R124" s="235"/>
      <c r="S124" s="235"/>
      <c r="T124" s="236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37" t="s">
        <v>114</v>
      </c>
      <c r="AU124" s="237" t="s">
        <v>79</v>
      </c>
      <c r="AV124" s="14" t="s">
        <v>79</v>
      </c>
      <c r="AW124" s="14" t="s">
        <v>31</v>
      </c>
      <c r="AX124" s="14" t="s">
        <v>69</v>
      </c>
      <c r="AY124" s="237" t="s">
        <v>106</v>
      </c>
    </row>
    <row r="125" spans="1:51" s="14" customFormat="1" ht="12">
      <c r="A125" s="14"/>
      <c r="B125" s="227"/>
      <c r="C125" s="228"/>
      <c r="D125" s="218" t="s">
        <v>114</v>
      </c>
      <c r="E125" s="229" t="s">
        <v>19</v>
      </c>
      <c r="F125" s="230" t="s">
        <v>169</v>
      </c>
      <c r="G125" s="228"/>
      <c r="H125" s="231">
        <v>3.36</v>
      </c>
      <c r="I125" s="232"/>
      <c r="J125" s="228"/>
      <c r="K125" s="228"/>
      <c r="L125" s="233"/>
      <c r="M125" s="234"/>
      <c r="N125" s="235"/>
      <c r="O125" s="235"/>
      <c r="P125" s="235"/>
      <c r="Q125" s="235"/>
      <c r="R125" s="235"/>
      <c r="S125" s="235"/>
      <c r="T125" s="236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37" t="s">
        <v>114</v>
      </c>
      <c r="AU125" s="237" t="s">
        <v>79</v>
      </c>
      <c r="AV125" s="14" t="s">
        <v>79</v>
      </c>
      <c r="AW125" s="14" t="s">
        <v>31</v>
      </c>
      <c r="AX125" s="14" t="s">
        <v>69</v>
      </c>
      <c r="AY125" s="237" t="s">
        <v>106</v>
      </c>
    </row>
    <row r="126" spans="1:51" s="15" customFormat="1" ht="12">
      <c r="A126" s="15"/>
      <c r="B126" s="238"/>
      <c r="C126" s="239"/>
      <c r="D126" s="218" t="s">
        <v>114</v>
      </c>
      <c r="E126" s="240" t="s">
        <v>19</v>
      </c>
      <c r="F126" s="241" t="s">
        <v>119</v>
      </c>
      <c r="G126" s="239"/>
      <c r="H126" s="242">
        <v>10.08</v>
      </c>
      <c r="I126" s="243"/>
      <c r="J126" s="239"/>
      <c r="K126" s="239"/>
      <c r="L126" s="244"/>
      <c r="M126" s="245"/>
      <c r="N126" s="246"/>
      <c r="O126" s="246"/>
      <c r="P126" s="246"/>
      <c r="Q126" s="246"/>
      <c r="R126" s="246"/>
      <c r="S126" s="246"/>
      <c r="T126" s="247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48" t="s">
        <v>114</v>
      </c>
      <c r="AU126" s="248" t="s">
        <v>79</v>
      </c>
      <c r="AV126" s="15" t="s">
        <v>112</v>
      </c>
      <c r="AW126" s="15" t="s">
        <v>31</v>
      </c>
      <c r="AX126" s="15" t="s">
        <v>77</v>
      </c>
      <c r="AY126" s="248" t="s">
        <v>106</v>
      </c>
    </row>
    <row r="127" spans="1:65" s="2" customFormat="1" ht="21.75" customHeight="1">
      <c r="A127" s="39"/>
      <c r="B127" s="40"/>
      <c r="C127" s="202" t="s">
        <v>170</v>
      </c>
      <c r="D127" s="202" t="s">
        <v>108</v>
      </c>
      <c r="E127" s="203" t="s">
        <v>171</v>
      </c>
      <c r="F127" s="204" t="s">
        <v>172</v>
      </c>
      <c r="G127" s="205" t="s">
        <v>122</v>
      </c>
      <c r="H127" s="206">
        <v>24</v>
      </c>
      <c r="I127" s="207"/>
      <c r="J127" s="208">
        <f>ROUND(I127*H127,2)</f>
        <v>0</v>
      </c>
      <c r="K127" s="209"/>
      <c r="L127" s="45"/>
      <c r="M127" s="210" t="s">
        <v>19</v>
      </c>
      <c r="N127" s="211" t="s">
        <v>40</v>
      </c>
      <c r="O127" s="85"/>
      <c r="P127" s="212">
        <f>O127*H127</f>
        <v>0</v>
      </c>
      <c r="Q127" s="212">
        <v>0.00208</v>
      </c>
      <c r="R127" s="212">
        <f>Q127*H127</f>
        <v>0.04991999999999999</v>
      </c>
      <c r="S127" s="212">
        <v>0</v>
      </c>
      <c r="T127" s="21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4" t="s">
        <v>112</v>
      </c>
      <c r="AT127" s="214" t="s">
        <v>108</v>
      </c>
      <c r="AU127" s="214" t="s">
        <v>79</v>
      </c>
      <c r="AY127" s="18" t="s">
        <v>106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18" t="s">
        <v>77</v>
      </c>
      <c r="BK127" s="215">
        <f>ROUND(I127*H127,2)</f>
        <v>0</v>
      </c>
      <c r="BL127" s="18" t="s">
        <v>112</v>
      </c>
      <c r="BM127" s="214" t="s">
        <v>173</v>
      </c>
    </row>
    <row r="128" spans="1:51" s="14" customFormat="1" ht="12">
      <c r="A128" s="14"/>
      <c r="B128" s="227"/>
      <c r="C128" s="228"/>
      <c r="D128" s="218" t="s">
        <v>114</v>
      </c>
      <c r="E128" s="229" t="s">
        <v>19</v>
      </c>
      <c r="F128" s="230" t="s">
        <v>174</v>
      </c>
      <c r="G128" s="228"/>
      <c r="H128" s="231">
        <v>12</v>
      </c>
      <c r="I128" s="232"/>
      <c r="J128" s="228"/>
      <c r="K128" s="228"/>
      <c r="L128" s="233"/>
      <c r="M128" s="234"/>
      <c r="N128" s="235"/>
      <c r="O128" s="235"/>
      <c r="P128" s="235"/>
      <c r="Q128" s="235"/>
      <c r="R128" s="235"/>
      <c r="S128" s="235"/>
      <c r="T128" s="23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37" t="s">
        <v>114</v>
      </c>
      <c r="AU128" s="237" t="s">
        <v>79</v>
      </c>
      <c r="AV128" s="14" t="s">
        <v>79</v>
      </c>
      <c r="AW128" s="14" t="s">
        <v>31</v>
      </c>
      <c r="AX128" s="14" t="s">
        <v>69</v>
      </c>
      <c r="AY128" s="237" t="s">
        <v>106</v>
      </c>
    </row>
    <row r="129" spans="1:51" s="14" customFormat="1" ht="12">
      <c r="A129" s="14"/>
      <c r="B129" s="227"/>
      <c r="C129" s="228"/>
      <c r="D129" s="218" t="s">
        <v>114</v>
      </c>
      <c r="E129" s="229" t="s">
        <v>19</v>
      </c>
      <c r="F129" s="230" t="s">
        <v>132</v>
      </c>
      <c r="G129" s="228"/>
      <c r="H129" s="231">
        <v>6</v>
      </c>
      <c r="I129" s="232"/>
      <c r="J129" s="228"/>
      <c r="K129" s="228"/>
      <c r="L129" s="233"/>
      <c r="M129" s="234"/>
      <c r="N129" s="235"/>
      <c r="O129" s="235"/>
      <c r="P129" s="235"/>
      <c r="Q129" s="235"/>
      <c r="R129" s="235"/>
      <c r="S129" s="235"/>
      <c r="T129" s="236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37" t="s">
        <v>114</v>
      </c>
      <c r="AU129" s="237" t="s">
        <v>79</v>
      </c>
      <c r="AV129" s="14" t="s">
        <v>79</v>
      </c>
      <c r="AW129" s="14" t="s">
        <v>31</v>
      </c>
      <c r="AX129" s="14" t="s">
        <v>69</v>
      </c>
      <c r="AY129" s="237" t="s">
        <v>106</v>
      </c>
    </row>
    <row r="130" spans="1:51" s="14" customFormat="1" ht="12">
      <c r="A130" s="14"/>
      <c r="B130" s="227"/>
      <c r="C130" s="228"/>
      <c r="D130" s="218" t="s">
        <v>114</v>
      </c>
      <c r="E130" s="229" t="s">
        <v>19</v>
      </c>
      <c r="F130" s="230" t="s">
        <v>131</v>
      </c>
      <c r="G130" s="228"/>
      <c r="H130" s="231">
        <v>6</v>
      </c>
      <c r="I130" s="232"/>
      <c r="J130" s="228"/>
      <c r="K130" s="228"/>
      <c r="L130" s="233"/>
      <c r="M130" s="234"/>
      <c r="N130" s="235"/>
      <c r="O130" s="235"/>
      <c r="P130" s="235"/>
      <c r="Q130" s="235"/>
      <c r="R130" s="235"/>
      <c r="S130" s="235"/>
      <c r="T130" s="236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37" t="s">
        <v>114</v>
      </c>
      <c r="AU130" s="237" t="s">
        <v>79</v>
      </c>
      <c r="AV130" s="14" t="s">
        <v>79</v>
      </c>
      <c r="AW130" s="14" t="s">
        <v>31</v>
      </c>
      <c r="AX130" s="14" t="s">
        <v>69</v>
      </c>
      <c r="AY130" s="237" t="s">
        <v>106</v>
      </c>
    </row>
    <row r="131" spans="1:51" s="15" customFormat="1" ht="12">
      <c r="A131" s="15"/>
      <c r="B131" s="238"/>
      <c r="C131" s="239"/>
      <c r="D131" s="218" t="s">
        <v>114</v>
      </c>
      <c r="E131" s="240" t="s">
        <v>19</v>
      </c>
      <c r="F131" s="241" t="s">
        <v>119</v>
      </c>
      <c r="G131" s="239"/>
      <c r="H131" s="242">
        <v>24</v>
      </c>
      <c r="I131" s="243"/>
      <c r="J131" s="239"/>
      <c r="K131" s="239"/>
      <c r="L131" s="244"/>
      <c r="M131" s="245"/>
      <c r="N131" s="246"/>
      <c r="O131" s="246"/>
      <c r="P131" s="246"/>
      <c r="Q131" s="246"/>
      <c r="R131" s="246"/>
      <c r="S131" s="246"/>
      <c r="T131" s="247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48" t="s">
        <v>114</v>
      </c>
      <c r="AU131" s="248" t="s">
        <v>79</v>
      </c>
      <c r="AV131" s="15" t="s">
        <v>112</v>
      </c>
      <c r="AW131" s="15" t="s">
        <v>31</v>
      </c>
      <c r="AX131" s="15" t="s">
        <v>77</v>
      </c>
      <c r="AY131" s="248" t="s">
        <v>106</v>
      </c>
    </row>
    <row r="132" spans="1:65" s="2" customFormat="1" ht="21.75" customHeight="1">
      <c r="A132" s="39"/>
      <c r="B132" s="40"/>
      <c r="C132" s="202" t="s">
        <v>175</v>
      </c>
      <c r="D132" s="202" t="s">
        <v>108</v>
      </c>
      <c r="E132" s="203" t="s">
        <v>176</v>
      </c>
      <c r="F132" s="204" t="s">
        <v>177</v>
      </c>
      <c r="G132" s="205" t="s">
        <v>178</v>
      </c>
      <c r="H132" s="206">
        <v>660</v>
      </c>
      <c r="I132" s="207"/>
      <c r="J132" s="208">
        <f>ROUND(I132*H132,2)</f>
        <v>0</v>
      </c>
      <c r="K132" s="209"/>
      <c r="L132" s="45"/>
      <c r="M132" s="210" t="s">
        <v>19</v>
      </c>
      <c r="N132" s="211" t="s">
        <v>40</v>
      </c>
      <c r="O132" s="85"/>
      <c r="P132" s="212">
        <f>O132*H132</f>
        <v>0</v>
      </c>
      <c r="Q132" s="212">
        <v>0</v>
      </c>
      <c r="R132" s="212">
        <f>Q132*H132</f>
        <v>0</v>
      </c>
      <c r="S132" s="212">
        <v>0</v>
      </c>
      <c r="T132" s="21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4" t="s">
        <v>112</v>
      </c>
      <c r="AT132" s="214" t="s">
        <v>108</v>
      </c>
      <c r="AU132" s="214" t="s">
        <v>79</v>
      </c>
      <c r="AY132" s="18" t="s">
        <v>106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18" t="s">
        <v>77</v>
      </c>
      <c r="BK132" s="215">
        <f>ROUND(I132*H132,2)</f>
        <v>0</v>
      </c>
      <c r="BL132" s="18" t="s">
        <v>112</v>
      </c>
      <c r="BM132" s="214" t="s">
        <v>179</v>
      </c>
    </row>
    <row r="133" spans="1:51" s="14" customFormat="1" ht="12">
      <c r="A133" s="14"/>
      <c r="B133" s="227"/>
      <c r="C133" s="228"/>
      <c r="D133" s="218" t="s">
        <v>114</v>
      </c>
      <c r="E133" s="229" t="s">
        <v>19</v>
      </c>
      <c r="F133" s="230" t="s">
        <v>180</v>
      </c>
      <c r="G133" s="228"/>
      <c r="H133" s="231">
        <v>220</v>
      </c>
      <c r="I133" s="232"/>
      <c r="J133" s="228"/>
      <c r="K133" s="228"/>
      <c r="L133" s="233"/>
      <c r="M133" s="234"/>
      <c r="N133" s="235"/>
      <c r="O133" s="235"/>
      <c r="P133" s="235"/>
      <c r="Q133" s="235"/>
      <c r="R133" s="235"/>
      <c r="S133" s="235"/>
      <c r="T133" s="23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37" t="s">
        <v>114</v>
      </c>
      <c r="AU133" s="237" t="s">
        <v>79</v>
      </c>
      <c r="AV133" s="14" t="s">
        <v>79</v>
      </c>
      <c r="AW133" s="14" t="s">
        <v>31</v>
      </c>
      <c r="AX133" s="14" t="s">
        <v>69</v>
      </c>
      <c r="AY133" s="237" t="s">
        <v>106</v>
      </c>
    </row>
    <row r="134" spans="1:51" s="14" customFormat="1" ht="12">
      <c r="A134" s="14"/>
      <c r="B134" s="227"/>
      <c r="C134" s="228"/>
      <c r="D134" s="218" t="s">
        <v>114</v>
      </c>
      <c r="E134" s="229" t="s">
        <v>19</v>
      </c>
      <c r="F134" s="230" t="s">
        <v>181</v>
      </c>
      <c r="G134" s="228"/>
      <c r="H134" s="231">
        <v>220</v>
      </c>
      <c r="I134" s="232"/>
      <c r="J134" s="228"/>
      <c r="K134" s="228"/>
      <c r="L134" s="233"/>
      <c r="M134" s="234"/>
      <c r="N134" s="235"/>
      <c r="O134" s="235"/>
      <c r="P134" s="235"/>
      <c r="Q134" s="235"/>
      <c r="R134" s="235"/>
      <c r="S134" s="235"/>
      <c r="T134" s="236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37" t="s">
        <v>114</v>
      </c>
      <c r="AU134" s="237" t="s">
        <v>79</v>
      </c>
      <c r="AV134" s="14" t="s">
        <v>79</v>
      </c>
      <c r="AW134" s="14" t="s">
        <v>31</v>
      </c>
      <c r="AX134" s="14" t="s">
        <v>69</v>
      </c>
      <c r="AY134" s="237" t="s">
        <v>106</v>
      </c>
    </row>
    <row r="135" spans="1:51" s="14" customFormat="1" ht="12">
      <c r="A135" s="14"/>
      <c r="B135" s="227"/>
      <c r="C135" s="228"/>
      <c r="D135" s="218" t="s">
        <v>114</v>
      </c>
      <c r="E135" s="229" t="s">
        <v>19</v>
      </c>
      <c r="F135" s="230" t="s">
        <v>182</v>
      </c>
      <c r="G135" s="228"/>
      <c r="H135" s="231">
        <v>220</v>
      </c>
      <c r="I135" s="232"/>
      <c r="J135" s="228"/>
      <c r="K135" s="228"/>
      <c r="L135" s="233"/>
      <c r="M135" s="234"/>
      <c r="N135" s="235"/>
      <c r="O135" s="235"/>
      <c r="P135" s="235"/>
      <c r="Q135" s="235"/>
      <c r="R135" s="235"/>
      <c r="S135" s="235"/>
      <c r="T135" s="236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37" t="s">
        <v>114</v>
      </c>
      <c r="AU135" s="237" t="s">
        <v>79</v>
      </c>
      <c r="AV135" s="14" t="s">
        <v>79</v>
      </c>
      <c r="AW135" s="14" t="s">
        <v>31</v>
      </c>
      <c r="AX135" s="14" t="s">
        <v>69</v>
      </c>
      <c r="AY135" s="237" t="s">
        <v>106</v>
      </c>
    </row>
    <row r="136" spans="1:51" s="15" customFormat="1" ht="12">
      <c r="A136" s="15"/>
      <c r="B136" s="238"/>
      <c r="C136" s="239"/>
      <c r="D136" s="218" t="s">
        <v>114</v>
      </c>
      <c r="E136" s="240" t="s">
        <v>19</v>
      </c>
      <c r="F136" s="241" t="s">
        <v>119</v>
      </c>
      <c r="G136" s="239"/>
      <c r="H136" s="242">
        <v>660</v>
      </c>
      <c r="I136" s="243"/>
      <c r="J136" s="239"/>
      <c r="K136" s="239"/>
      <c r="L136" s="244"/>
      <c r="M136" s="245"/>
      <c r="N136" s="246"/>
      <c r="O136" s="246"/>
      <c r="P136" s="246"/>
      <c r="Q136" s="246"/>
      <c r="R136" s="246"/>
      <c r="S136" s="246"/>
      <c r="T136" s="247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48" t="s">
        <v>114</v>
      </c>
      <c r="AU136" s="248" t="s">
        <v>79</v>
      </c>
      <c r="AV136" s="15" t="s">
        <v>112</v>
      </c>
      <c r="AW136" s="15" t="s">
        <v>31</v>
      </c>
      <c r="AX136" s="15" t="s">
        <v>77</v>
      </c>
      <c r="AY136" s="248" t="s">
        <v>106</v>
      </c>
    </row>
    <row r="137" spans="1:65" s="2" customFormat="1" ht="16.5" customHeight="1">
      <c r="A137" s="39"/>
      <c r="B137" s="40"/>
      <c r="C137" s="202" t="s">
        <v>183</v>
      </c>
      <c r="D137" s="202" t="s">
        <v>108</v>
      </c>
      <c r="E137" s="203" t="s">
        <v>184</v>
      </c>
      <c r="F137" s="204" t="s">
        <v>185</v>
      </c>
      <c r="G137" s="205" t="s">
        <v>122</v>
      </c>
      <c r="H137" s="206">
        <v>1020</v>
      </c>
      <c r="I137" s="207"/>
      <c r="J137" s="208">
        <f>ROUND(I137*H137,2)</f>
        <v>0</v>
      </c>
      <c r="K137" s="209"/>
      <c r="L137" s="45"/>
      <c r="M137" s="210" t="s">
        <v>19</v>
      </c>
      <c r="N137" s="211" t="s">
        <v>40</v>
      </c>
      <c r="O137" s="85"/>
      <c r="P137" s="212">
        <f>O137*H137</f>
        <v>0</v>
      </c>
      <c r="Q137" s="212">
        <v>0</v>
      </c>
      <c r="R137" s="212">
        <f>Q137*H137</f>
        <v>0</v>
      </c>
      <c r="S137" s="212">
        <v>0</v>
      </c>
      <c r="T137" s="21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4" t="s">
        <v>112</v>
      </c>
      <c r="AT137" s="214" t="s">
        <v>108</v>
      </c>
      <c r="AU137" s="214" t="s">
        <v>79</v>
      </c>
      <c r="AY137" s="18" t="s">
        <v>106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18" t="s">
        <v>77</v>
      </c>
      <c r="BK137" s="215">
        <f>ROUND(I137*H137,2)</f>
        <v>0</v>
      </c>
      <c r="BL137" s="18" t="s">
        <v>112</v>
      </c>
      <c r="BM137" s="214" t="s">
        <v>186</v>
      </c>
    </row>
    <row r="138" spans="1:51" s="14" customFormat="1" ht="12">
      <c r="A138" s="14"/>
      <c r="B138" s="227"/>
      <c r="C138" s="228"/>
      <c r="D138" s="218" t="s">
        <v>114</v>
      </c>
      <c r="E138" s="229" t="s">
        <v>19</v>
      </c>
      <c r="F138" s="230" t="s">
        <v>136</v>
      </c>
      <c r="G138" s="228"/>
      <c r="H138" s="231">
        <v>340</v>
      </c>
      <c r="I138" s="232"/>
      <c r="J138" s="228"/>
      <c r="K138" s="228"/>
      <c r="L138" s="233"/>
      <c r="M138" s="234"/>
      <c r="N138" s="235"/>
      <c r="O138" s="235"/>
      <c r="P138" s="235"/>
      <c r="Q138" s="235"/>
      <c r="R138" s="235"/>
      <c r="S138" s="235"/>
      <c r="T138" s="236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37" t="s">
        <v>114</v>
      </c>
      <c r="AU138" s="237" t="s">
        <v>79</v>
      </c>
      <c r="AV138" s="14" t="s">
        <v>79</v>
      </c>
      <c r="AW138" s="14" t="s">
        <v>31</v>
      </c>
      <c r="AX138" s="14" t="s">
        <v>69</v>
      </c>
      <c r="AY138" s="237" t="s">
        <v>106</v>
      </c>
    </row>
    <row r="139" spans="1:51" s="14" customFormat="1" ht="12">
      <c r="A139" s="14"/>
      <c r="B139" s="227"/>
      <c r="C139" s="228"/>
      <c r="D139" s="218" t="s">
        <v>114</v>
      </c>
      <c r="E139" s="229" t="s">
        <v>19</v>
      </c>
      <c r="F139" s="230" t="s">
        <v>137</v>
      </c>
      <c r="G139" s="228"/>
      <c r="H139" s="231">
        <v>340</v>
      </c>
      <c r="I139" s="232"/>
      <c r="J139" s="228"/>
      <c r="K139" s="228"/>
      <c r="L139" s="233"/>
      <c r="M139" s="234"/>
      <c r="N139" s="235"/>
      <c r="O139" s="235"/>
      <c r="P139" s="235"/>
      <c r="Q139" s="235"/>
      <c r="R139" s="235"/>
      <c r="S139" s="235"/>
      <c r="T139" s="236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37" t="s">
        <v>114</v>
      </c>
      <c r="AU139" s="237" t="s">
        <v>79</v>
      </c>
      <c r="AV139" s="14" t="s">
        <v>79</v>
      </c>
      <c r="AW139" s="14" t="s">
        <v>31</v>
      </c>
      <c r="AX139" s="14" t="s">
        <v>69</v>
      </c>
      <c r="AY139" s="237" t="s">
        <v>106</v>
      </c>
    </row>
    <row r="140" spans="1:51" s="14" customFormat="1" ht="12">
      <c r="A140" s="14"/>
      <c r="B140" s="227"/>
      <c r="C140" s="228"/>
      <c r="D140" s="218" t="s">
        <v>114</v>
      </c>
      <c r="E140" s="229" t="s">
        <v>19</v>
      </c>
      <c r="F140" s="230" t="s">
        <v>138</v>
      </c>
      <c r="G140" s="228"/>
      <c r="H140" s="231">
        <v>340</v>
      </c>
      <c r="I140" s="232"/>
      <c r="J140" s="228"/>
      <c r="K140" s="228"/>
      <c r="L140" s="233"/>
      <c r="M140" s="234"/>
      <c r="N140" s="235"/>
      <c r="O140" s="235"/>
      <c r="P140" s="235"/>
      <c r="Q140" s="235"/>
      <c r="R140" s="235"/>
      <c r="S140" s="235"/>
      <c r="T140" s="236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37" t="s">
        <v>114</v>
      </c>
      <c r="AU140" s="237" t="s">
        <v>79</v>
      </c>
      <c r="AV140" s="14" t="s">
        <v>79</v>
      </c>
      <c r="AW140" s="14" t="s">
        <v>31</v>
      </c>
      <c r="AX140" s="14" t="s">
        <v>69</v>
      </c>
      <c r="AY140" s="237" t="s">
        <v>106</v>
      </c>
    </row>
    <row r="141" spans="1:51" s="15" customFormat="1" ht="12">
      <c r="A141" s="15"/>
      <c r="B141" s="238"/>
      <c r="C141" s="239"/>
      <c r="D141" s="218" t="s">
        <v>114</v>
      </c>
      <c r="E141" s="240" t="s">
        <v>19</v>
      </c>
      <c r="F141" s="241" t="s">
        <v>119</v>
      </c>
      <c r="G141" s="239"/>
      <c r="H141" s="242">
        <v>1020</v>
      </c>
      <c r="I141" s="243"/>
      <c r="J141" s="239"/>
      <c r="K141" s="239"/>
      <c r="L141" s="244"/>
      <c r="M141" s="245"/>
      <c r="N141" s="246"/>
      <c r="O141" s="246"/>
      <c r="P141" s="246"/>
      <c r="Q141" s="246"/>
      <c r="R141" s="246"/>
      <c r="S141" s="246"/>
      <c r="T141" s="247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48" t="s">
        <v>114</v>
      </c>
      <c r="AU141" s="248" t="s">
        <v>79</v>
      </c>
      <c r="AV141" s="15" t="s">
        <v>112</v>
      </c>
      <c r="AW141" s="15" t="s">
        <v>31</v>
      </c>
      <c r="AX141" s="15" t="s">
        <v>77</v>
      </c>
      <c r="AY141" s="248" t="s">
        <v>106</v>
      </c>
    </row>
    <row r="142" spans="1:65" s="2" customFormat="1" ht="16.5" customHeight="1">
      <c r="A142" s="39"/>
      <c r="B142" s="40"/>
      <c r="C142" s="249" t="s">
        <v>187</v>
      </c>
      <c r="D142" s="249" t="s">
        <v>140</v>
      </c>
      <c r="E142" s="250" t="s">
        <v>188</v>
      </c>
      <c r="F142" s="251" t="s">
        <v>189</v>
      </c>
      <c r="G142" s="252" t="s">
        <v>190</v>
      </c>
      <c r="H142" s="253">
        <v>13.8</v>
      </c>
      <c r="I142" s="254"/>
      <c r="J142" s="255">
        <f>ROUND(I142*H142,2)</f>
        <v>0</v>
      </c>
      <c r="K142" s="256"/>
      <c r="L142" s="257"/>
      <c r="M142" s="258" t="s">
        <v>19</v>
      </c>
      <c r="N142" s="259" t="s">
        <v>40</v>
      </c>
      <c r="O142" s="85"/>
      <c r="P142" s="212">
        <f>O142*H142</f>
        <v>0</v>
      </c>
      <c r="Q142" s="212">
        <v>0.001</v>
      </c>
      <c r="R142" s="212">
        <f>Q142*H142</f>
        <v>0.013800000000000002</v>
      </c>
      <c r="S142" s="212">
        <v>0</v>
      </c>
      <c r="T142" s="21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4" t="s">
        <v>143</v>
      </c>
      <c r="AT142" s="214" t="s">
        <v>140</v>
      </c>
      <c r="AU142" s="214" t="s">
        <v>79</v>
      </c>
      <c r="AY142" s="18" t="s">
        <v>106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18" t="s">
        <v>77</v>
      </c>
      <c r="BK142" s="215">
        <f>ROUND(I142*H142,2)</f>
        <v>0</v>
      </c>
      <c r="BL142" s="18" t="s">
        <v>112</v>
      </c>
      <c r="BM142" s="214" t="s">
        <v>191</v>
      </c>
    </row>
    <row r="143" spans="1:51" s="14" customFormat="1" ht="12">
      <c r="A143" s="14"/>
      <c r="B143" s="227"/>
      <c r="C143" s="228"/>
      <c r="D143" s="218" t="s">
        <v>114</v>
      </c>
      <c r="E143" s="229" t="s">
        <v>19</v>
      </c>
      <c r="F143" s="230" t="s">
        <v>192</v>
      </c>
      <c r="G143" s="228"/>
      <c r="H143" s="231">
        <v>4.6</v>
      </c>
      <c r="I143" s="232"/>
      <c r="J143" s="228"/>
      <c r="K143" s="228"/>
      <c r="L143" s="233"/>
      <c r="M143" s="234"/>
      <c r="N143" s="235"/>
      <c r="O143" s="235"/>
      <c r="P143" s="235"/>
      <c r="Q143" s="235"/>
      <c r="R143" s="235"/>
      <c r="S143" s="235"/>
      <c r="T143" s="23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37" t="s">
        <v>114</v>
      </c>
      <c r="AU143" s="237" t="s">
        <v>79</v>
      </c>
      <c r="AV143" s="14" t="s">
        <v>79</v>
      </c>
      <c r="AW143" s="14" t="s">
        <v>31</v>
      </c>
      <c r="AX143" s="14" t="s">
        <v>69</v>
      </c>
      <c r="AY143" s="237" t="s">
        <v>106</v>
      </c>
    </row>
    <row r="144" spans="1:51" s="14" customFormat="1" ht="12">
      <c r="A144" s="14"/>
      <c r="B144" s="227"/>
      <c r="C144" s="228"/>
      <c r="D144" s="218" t="s">
        <v>114</v>
      </c>
      <c r="E144" s="229" t="s">
        <v>19</v>
      </c>
      <c r="F144" s="230" t="s">
        <v>193</v>
      </c>
      <c r="G144" s="228"/>
      <c r="H144" s="231">
        <v>4.6</v>
      </c>
      <c r="I144" s="232"/>
      <c r="J144" s="228"/>
      <c r="K144" s="228"/>
      <c r="L144" s="233"/>
      <c r="M144" s="234"/>
      <c r="N144" s="235"/>
      <c r="O144" s="235"/>
      <c r="P144" s="235"/>
      <c r="Q144" s="235"/>
      <c r="R144" s="235"/>
      <c r="S144" s="235"/>
      <c r="T144" s="23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37" t="s">
        <v>114</v>
      </c>
      <c r="AU144" s="237" t="s">
        <v>79</v>
      </c>
      <c r="AV144" s="14" t="s">
        <v>79</v>
      </c>
      <c r="AW144" s="14" t="s">
        <v>31</v>
      </c>
      <c r="AX144" s="14" t="s">
        <v>69</v>
      </c>
      <c r="AY144" s="237" t="s">
        <v>106</v>
      </c>
    </row>
    <row r="145" spans="1:51" s="14" customFormat="1" ht="12">
      <c r="A145" s="14"/>
      <c r="B145" s="227"/>
      <c r="C145" s="228"/>
      <c r="D145" s="218" t="s">
        <v>114</v>
      </c>
      <c r="E145" s="229" t="s">
        <v>19</v>
      </c>
      <c r="F145" s="230" t="s">
        <v>194</v>
      </c>
      <c r="G145" s="228"/>
      <c r="H145" s="231">
        <v>4.6</v>
      </c>
      <c r="I145" s="232"/>
      <c r="J145" s="228"/>
      <c r="K145" s="228"/>
      <c r="L145" s="233"/>
      <c r="M145" s="234"/>
      <c r="N145" s="235"/>
      <c r="O145" s="235"/>
      <c r="P145" s="235"/>
      <c r="Q145" s="235"/>
      <c r="R145" s="235"/>
      <c r="S145" s="235"/>
      <c r="T145" s="23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37" t="s">
        <v>114</v>
      </c>
      <c r="AU145" s="237" t="s">
        <v>79</v>
      </c>
      <c r="AV145" s="14" t="s">
        <v>79</v>
      </c>
      <c r="AW145" s="14" t="s">
        <v>31</v>
      </c>
      <c r="AX145" s="14" t="s">
        <v>69</v>
      </c>
      <c r="AY145" s="237" t="s">
        <v>106</v>
      </c>
    </row>
    <row r="146" spans="1:51" s="15" customFormat="1" ht="12">
      <c r="A146" s="15"/>
      <c r="B146" s="238"/>
      <c r="C146" s="239"/>
      <c r="D146" s="218" t="s">
        <v>114</v>
      </c>
      <c r="E146" s="240" t="s">
        <v>19</v>
      </c>
      <c r="F146" s="241" t="s">
        <v>119</v>
      </c>
      <c r="G146" s="239"/>
      <c r="H146" s="242">
        <v>13.799999999999999</v>
      </c>
      <c r="I146" s="243"/>
      <c r="J146" s="239"/>
      <c r="K146" s="239"/>
      <c r="L146" s="244"/>
      <c r="M146" s="245"/>
      <c r="N146" s="246"/>
      <c r="O146" s="246"/>
      <c r="P146" s="246"/>
      <c r="Q146" s="246"/>
      <c r="R146" s="246"/>
      <c r="S146" s="246"/>
      <c r="T146" s="247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48" t="s">
        <v>114</v>
      </c>
      <c r="AU146" s="248" t="s">
        <v>79</v>
      </c>
      <c r="AV146" s="15" t="s">
        <v>112</v>
      </c>
      <c r="AW146" s="15" t="s">
        <v>31</v>
      </c>
      <c r="AX146" s="15" t="s">
        <v>77</v>
      </c>
      <c r="AY146" s="248" t="s">
        <v>106</v>
      </c>
    </row>
    <row r="147" spans="1:65" s="2" customFormat="1" ht="16.5" customHeight="1">
      <c r="A147" s="39"/>
      <c r="B147" s="40"/>
      <c r="C147" s="202" t="s">
        <v>195</v>
      </c>
      <c r="D147" s="202" t="s">
        <v>108</v>
      </c>
      <c r="E147" s="203" t="s">
        <v>196</v>
      </c>
      <c r="F147" s="204" t="s">
        <v>197</v>
      </c>
      <c r="G147" s="205" t="s">
        <v>198</v>
      </c>
      <c r="H147" s="206">
        <v>195.6</v>
      </c>
      <c r="I147" s="207"/>
      <c r="J147" s="208">
        <f>ROUND(I147*H147,2)</f>
        <v>0</v>
      </c>
      <c r="K147" s="209"/>
      <c r="L147" s="45"/>
      <c r="M147" s="210" t="s">
        <v>19</v>
      </c>
      <c r="N147" s="211" t="s">
        <v>40</v>
      </c>
      <c r="O147" s="85"/>
      <c r="P147" s="212">
        <f>O147*H147</f>
        <v>0</v>
      </c>
      <c r="Q147" s="212">
        <v>0</v>
      </c>
      <c r="R147" s="212">
        <f>Q147*H147</f>
        <v>0</v>
      </c>
      <c r="S147" s="212">
        <v>0</v>
      </c>
      <c r="T147" s="21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4" t="s">
        <v>112</v>
      </c>
      <c r="AT147" s="214" t="s">
        <v>108</v>
      </c>
      <c r="AU147" s="214" t="s">
        <v>79</v>
      </c>
      <c r="AY147" s="18" t="s">
        <v>106</v>
      </c>
      <c r="BE147" s="215">
        <f>IF(N147="základní",J147,0)</f>
        <v>0</v>
      </c>
      <c r="BF147" s="215">
        <f>IF(N147="snížená",J147,0)</f>
        <v>0</v>
      </c>
      <c r="BG147" s="215">
        <f>IF(N147="zákl. přenesená",J147,0)</f>
        <v>0</v>
      </c>
      <c r="BH147" s="215">
        <f>IF(N147="sníž. přenesená",J147,0)</f>
        <v>0</v>
      </c>
      <c r="BI147" s="215">
        <f>IF(N147="nulová",J147,0)</f>
        <v>0</v>
      </c>
      <c r="BJ147" s="18" t="s">
        <v>77</v>
      </c>
      <c r="BK147" s="215">
        <f>ROUND(I147*H147,2)</f>
        <v>0</v>
      </c>
      <c r="BL147" s="18" t="s">
        <v>112</v>
      </c>
      <c r="BM147" s="214" t="s">
        <v>199</v>
      </c>
    </row>
    <row r="148" spans="1:51" s="14" customFormat="1" ht="12">
      <c r="A148" s="14"/>
      <c r="B148" s="227"/>
      <c r="C148" s="228"/>
      <c r="D148" s="218" t="s">
        <v>114</v>
      </c>
      <c r="E148" s="229" t="s">
        <v>19</v>
      </c>
      <c r="F148" s="230" t="s">
        <v>200</v>
      </c>
      <c r="G148" s="228"/>
      <c r="H148" s="231">
        <v>30</v>
      </c>
      <c r="I148" s="232"/>
      <c r="J148" s="228"/>
      <c r="K148" s="228"/>
      <c r="L148" s="233"/>
      <c r="M148" s="234"/>
      <c r="N148" s="235"/>
      <c r="O148" s="235"/>
      <c r="P148" s="235"/>
      <c r="Q148" s="235"/>
      <c r="R148" s="235"/>
      <c r="S148" s="235"/>
      <c r="T148" s="23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37" t="s">
        <v>114</v>
      </c>
      <c r="AU148" s="237" t="s">
        <v>79</v>
      </c>
      <c r="AV148" s="14" t="s">
        <v>79</v>
      </c>
      <c r="AW148" s="14" t="s">
        <v>31</v>
      </c>
      <c r="AX148" s="14" t="s">
        <v>69</v>
      </c>
      <c r="AY148" s="237" t="s">
        <v>106</v>
      </c>
    </row>
    <row r="149" spans="1:51" s="14" customFormat="1" ht="12">
      <c r="A149" s="14"/>
      <c r="B149" s="227"/>
      <c r="C149" s="228"/>
      <c r="D149" s="218" t="s">
        <v>114</v>
      </c>
      <c r="E149" s="229" t="s">
        <v>19</v>
      </c>
      <c r="F149" s="230" t="s">
        <v>201</v>
      </c>
      <c r="G149" s="228"/>
      <c r="H149" s="231">
        <v>35.2</v>
      </c>
      <c r="I149" s="232"/>
      <c r="J149" s="228"/>
      <c r="K149" s="228"/>
      <c r="L149" s="233"/>
      <c r="M149" s="234"/>
      <c r="N149" s="235"/>
      <c r="O149" s="235"/>
      <c r="P149" s="235"/>
      <c r="Q149" s="235"/>
      <c r="R149" s="235"/>
      <c r="S149" s="235"/>
      <c r="T149" s="23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37" t="s">
        <v>114</v>
      </c>
      <c r="AU149" s="237" t="s">
        <v>79</v>
      </c>
      <c r="AV149" s="14" t="s">
        <v>79</v>
      </c>
      <c r="AW149" s="14" t="s">
        <v>31</v>
      </c>
      <c r="AX149" s="14" t="s">
        <v>69</v>
      </c>
      <c r="AY149" s="237" t="s">
        <v>106</v>
      </c>
    </row>
    <row r="150" spans="1:51" s="14" customFormat="1" ht="12">
      <c r="A150" s="14"/>
      <c r="B150" s="227"/>
      <c r="C150" s="228"/>
      <c r="D150" s="218" t="s">
        <v>114</v>
      </c>
      <c r="E150" s="229" t="s">
        <v>19</v>
      </c>
      <c r="F150" s="230" t="s">
        <v>202</v>
      </c>
      <c r="G150" s="228"/>
      <c r="H150" s="231">
        <v>30</v>
      </c>
      <c r="I150" s="232"/>
      <c r="J150" s="228"/>
      <c r="K150" s="228"/>
      <c r="L150" s="233"/>
      <c r="M150" s="234"/>
      <c r="N150" s="235"/>
      <c r="O150" s="235"/>
      <c r="P150" s="235"/>
      <c r="Q150" s="235"/>
      <c r="R150" s="235"/>
      <c r="S150" s="235"/>
      <c r="T150" s="23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37" t="s">
        <v>114</v>
      </c>
      <c r="AU150" s="237" t="s">
        <v>79</v>
      </c>
      <c r="AV150" s="14" t="s">
        <v>79</v>
      </c>
      <c r="AW150" s="14" t="s">
        <v>31</v>
      </c>
      <c r="AX150" s="14" t="s">
        <v>69</v>
      </c>
      <c r="AY150" s="237" t="s">
        <v>106</v>
      </c>
    </row>
    <row r="151" spans="1:51" s="14" customFormat="1" ht="12">
      <c r="A151" s="14"/>
      <c r="B151" s="227"/>
      <c r="C151" s="228"/>
      <c r="D151" s="218" t="s">
        <v>114</v>
      </c>
      <c r="E151" s="229" t="s">
        <v>19</v>
      </c>
      <c r="F151" s="230" t="s">
        <v>203</v>
      </c>
      <c r="G151" s="228"/>
      <c r="H151" s="231">
        <v>35.2</v>
      </c>
      <c r="I151" s="232"/>
      <c r="J151" s="228"/>
      <c r="K151" s="228"/>
      <c r="L151" s="233"/>
      <c r="M151" s="234"/>
      <c r="N151" s="235"/>
      <c r="O151" s="235"/>
      <c r="P151" s="235"/>
      <c r="Q151" s="235"/>
      <c r="R151" s="235"/>
      <c r="S151" s="235"/>
      <c r="T151" s="236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37" t="s">
        <v>114</v>
      </c>
      <c r="AU151" s="237" t="s">
        <v>79</v>
      </c>
      <c r="AV151" s="14" t="s">
        <v>79</v>
      </c>
      <c r="AW151" s="14" t="s">
        <v>31</v>
      </c>
      <c r="AX151" s="14" t="s">
        <v>69</v>
      </c>
      <c r="AY151" s="237" t="s">
        <v>106</v>
      </c>
    </row>
    <row r="152" spans="1:51" s="14" customFormat="1" ht="12">
      <c r="A152" s="14"/>
      <c r="B152" s="227"/>
      <c r="C152" s="228"/>
      <c r="D152" s="218" t="s">
        <v>114</v>
      </c>
      <c r="E152" s="229" t="s">
        <v>19</v>
      </c>
      <c r="F152" s="230" t="s">
        <v>204</v>
      </c>
      <c r="G152" s="228"/>
      <c r="H152" s="231">
        <v>30</v>
      </c>
      <c r="I152" s="232"/>
      <c r="J152" s="228"/>
      <c r="K152" s="228"/>
      <c r="L152" s="233"/>
      <c r="M152" s="234"/>
      <c r="N152" s="235"/>
      <c r="O152" s="235"/>
      <c r="P152" s="235"/>
      <c r="Q152" s="235"/>
      <c r="R152" s="235"/>
      <c r="S152" s="235"/>
      <c r="T152" s="23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37" t="s">
        <v>114</v>
      </c>
      <c r="AU152" s="237" t="s">
        <v>79</v>
      </c>
      <c r="AV152" s="14" t="s">
        <v>79</v>
      </c>
      <c r="AW152" s="14" t="s">
        <v>31</v>
      </c>
      <c r="AX152" s="14" t="s">
        <v>69</v>
      </c>
      <c r="AY152" s="237" t="s">
        <v>106</v>
      </c>
    </row>
    <row r="153" spans="1:51" s="14" customFormat="1" ht="12">
      <c r="A153" s="14"/>
      <c r="B153" s="227"/>
      <c r="C153" s="228"/>
      <c r="D153" s="218" t="s">
        <v>114</v>
      </c>
      <c r="E153" s="229" t="s">
        <v>19</v>
      </c>
      <c r="F153" s="230" t="s">
        <v>205</v>
      </c>
      <c r="G153" s="228"/>
      <c r="H153" s="231">
        <v>35.2</v>
      </c>
      <c r="I153" s="232"/>
      <c r="J153" s="228"/>
      <c r="K153" s="228"/>
      <c r="L153" s="233"/>
      <c r="M153" s="234"/>
      <c r="N153" s="235"/>
      <c r="O153" s="235"/>
      <c r="P153" s="235"/>
      <c r="Q153" s="235"/>
      <c r="R153" s="235"/>
      <c r="S153" s="235"/>
      <c r="T153" s="23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37" t="s">
        <v>114</v>
      </c>
      <c r="AU153" s="237" t="s">
        <v>79</v>
      </c>
      <c r="AV153" s="14" t="s">
        <v>79</v>
      </c>
      <c r="AW153" s="14" t="s">
        <v>31</v>
      </c>
      <c r="AX153" s="14" t="s">
        <v>69</v>
      </c>
      <c r="AY153" s="237" t="s">
        <v>106</v>
      </c>
    </row>
    <row r="154" spans="1:51" s="15" customFormat="1" ht="12">
      <c r="A154" s="15"/>
      <c r="B154" s="238"/>
      <c r="C154" s="239"/>
      <c r="D154" s="218" t="s">
        <v>114</v>
      </c>
      <c r="E154" s="240" t="s">
        <v>19</v>
      </c>
      <c r="F154" s="241" t="s">
        <v>119</v>
      </c>
      <c r="G154" s="239"/>
      <c r="H154" s="242">
        <v>195.60000000000002</v>
      </c>
      <c r="I154" s="243"/>
      <c r="J154" s="239"/>
      <c r="K154" s="239"/>
      <c r="L154" s="244"/>
      <c r="M154" s="245"/>
      <c r="N154" s="246"/>
      <c r="O154" s="246"/>
      <c r="P154" s="246"/>
      <c r="Q154" s="246"/>
      <c r="R154" s="246"/>
      <c r="S154" s="246"/>
      <c r="T154" s="247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48" t="s">
        <v>114</v>
      </c>
      <c r="AU154" s="248" t="s">
        <v>79</v>
      </c>
      <c r="AV154" s="15" t="s">
        <v>112</v>
      </c>
      <c r="AW154" s="15" t="s">
        <v>31</v>
      </c>
      <c r="AX154" s="15" t="s">
        <v>77</v>
      </c>
      <c r="AY154" s="248" t="s">
        <v>106</v>
      </c>
    </row>
    <row r="155" spans="1:65" s="2" customFormat="1" ht="16.5" customHeight="1">
      <c r="A155" s="39"/>
      <c r="B155" s="40"/>
      <c r="C155" s="249" t="s">
        <v>206</v>
      </c>
      <c r="D155" s="249" t="s">
        <v>140</v>
      </c>
      <c r="E155" s="250" t="s">
        <v>207</v>
      </c>
      <c r="F155" s="251" t="s">
        <v>208</v>
      </c>
      <c r="G155" s="252" t="s">
        <v>159</v>
      </c>
      <c r="H155" s="253">
        <v>5.868</v>
      </c>
      <c r="I155" s="254"/>
      <c r="J155" s="255">
        <f>ROUND(I155*H155,2)</f>
        <v>0</v>
      </c>
      <c r="K155" s="256"/>
      <c r="L155" s="257"/>
      <c r="M155" s="258" t="s">
        <v>19</v>
      </c>
      <c r="N155" s="259" t="s">
        <v>40</v>
      </c>
      <c r="O155" s="85"/>
      <c r="P155" s="212">
        <f>O155*H155</f>
        <v>0</v>
      </c>
      <c r="Q155" s="212">
        <v>0.2</v>
      </c>
      <c r="R155" s="212">
        <f>Q155*H155</f>
        <v>1.1736000000000002</v>
      </c>
      <c r="S155" s="212">
        <v>0</v>
      </c>
      <c r="T155" s="21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4" t="s">
        <v>143</v>
      </c>
      <c r="AT155" s="214" t="s">
        <v>140</v>
      </c>
      <c r="AU155" s="214" t="s">
        <v>79</v>
      </c>
      <c r="AY155" s="18" t="s">
        <v>106</v>
      </c>
      <c r="BE155" s="215">
        <f>IF(N155="základní",J155,0)</f>
        <v>0</v>
      </c>
      <c r="BF155" s="215">
        <f>IF(N155="snížená",J155,0)</f>
        <v>0</v>
      </c>
      <c r="BG155" s="215">
        <f>IF(N155="zákl. přenesená",J155,0)</f>
        <v>0</v>
      </c>
      <c r="BH155" s="215">
        <f>IF(N155="sníž. přenesená",J155,0)</f>
        <v>0</v>
      </c>
      <c r="BI155" s="215">
        <f>IF(N155="nulová",J155,0)</f>
        <v>0</v>
      </c>
      <c r="BJ155" s="18" t="s">
        <v>77</v>
      </c>
      <c r="BK155" s="215">
        <f>ROUND(I155*H155,2)</f>
        <v>0</v>
      </c>
      <c r="BL155" s="18" t="s">
        <v>112</v>
      </c>
      <c r="BM155" s="214" t="s">
        <v>209</v>
      </c>
    </row>
    <row r="156" spans="1:51" s="14" customFormat="1" ht="12">
      <c r="A156" s="14"/>
      <c r="B156" s="227"/>
      <c r="C156" s="228"/>
      <c r="D156" s="218" t="s">
        <v>114</v>
      </c>
      <c r="E156" s="229" t="s">
        <v>19</v>
      </c>
      <c r="F156" s="230" t="s">
        <v>210</v>
      </c>
      <c r="G156" s="228"/>
      <c r="H156" s="231">
        <v>0.9</v>
      </c>
      <c r="I156" s="232"/>
      <c r="J156" s="228"/>
      <c r="K156" s="228"/>
      <c r="L156" s="233"/>
      <c r="M156" s="234"/>
      <c r="N156" s="235"/>
      <c r="O156" s="235"/>
      <c r="P156" s="235"/>
      <c r="Q156" s="235"/>
      <c r="R156" s="235"/>
      <c r="S156" s="235"/>
      <c r="T156" s="23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37" t="s">
        <v>114</v>
      </c>
      <c r="AU156" s="237" t="s">
        <v>79</v>
      </c>
      <c r="AV156" s="14" t="s">
        <v>79</v>
      </c>
      <c r="AW156" s="14" t="s">
        <v>31</v>
      </c>
      <c r="AX156" s="14" t="s">
        <v>69</v>
      </c>
      <c r="AY156" s="237" t="s">
        <v>106</v>
      </c>
    </row>
    <row r="157" spans="1:51" s="14" customFormat="1" ht="12">
      <c r="A157" s="14"/>
      <c r="B157" s="227"/>
      <c r="C157" s="228"/>
      <c r="D157" s="218" t="s">
        <v>114</v>
      </c>
      <c r="E157" s="229" t="s">
        <v>19</v>
      </c>
      <c r="F157" s="230" t="s">
        <v>211</v>
      </c>
      <c r="G157" s="228"/>
      <c r="H157" s="231">
        <v>1.056</v>
      </c>
      <c r="I157" s="232"/>
      <c r="J157" s="228"/>
      <c r="K157" s="228"/>
      <c r="L157" s="233"/>
      <c r="M157" s="234"/>
      <c r="N157" s="235"/>
      <c r="O157" s="235"/>
      <c r="P157" s="235"/>
      <c r="Q157" s="235"/>
      <c r="R157" s="235"/>
      <c r="S157" s="235"/>
      <c r="T157" s="236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37" t="s">
        <v>114</v>
      </c>
      <c r="AU157" s="237" t="s">
        <v>79</v>
      </c>
      <c r="AV157" s="14" t="s">
        <v>79</v>
      </c>
      <c r="AW157" s="14" t="s">
        <v>31</v>
      </c>
      <c r="AX157" s="14" t="s">
        <v>69</v>
      </c>
      <c r="AY157" s="237" t="s">
        <v>106</v>
      </c>
    </row>
    <row r="158" spans="1:51" s="14" customFormat="1" ht="12">
      <c r="A158" s="14"/>
      <c r="B158" s="227"/>
      <c r="C158" s="228"/>
      <c r="D158" s="218" t="s">
        <v>114</v>
      </c>
      <c r="E158" s="229" t="s">
        <v>19</v>
      </c>
      <c r="F158" s="230" t="s">
        <v>212</v>
      </c>
      <c r="G158" s="228"/>
      <c r="H158" s="231">
        <v>0.9</v>
      </c>
      <c r="I158" s="232"/>
      <c r="J158" s="228"/>
      <c r="K158" s="228"/>
      <c r="L158" s="233"/>
      <c r="M158" s="234"/>
      <c r="N158" s="235"/>
      <c r="O158" s="235"/>
      <c r="P158" s="235"/>
      <c r="Q158" s="235"/>
      <c r="R158" s="235"/>
      <c r="S158" s="235"/>
      <c r="T158" s="23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37" t="s">
        <v>114</v>
      </c>
      <c r="AU158" s="237" t="s">
        <v>79</v>
      </c>
      <c r="AV158" s="14" t="s">
        <v>79</v>
      </c>
      <c r="AW158" s="14" t="s">
        <v>31</v>
      </c>
      <c r="AX158" s="14" t="s">
        <v>69</v>
      </c>
      <c r="AY158" s="237" t="s">
        <v>106</v>
      </c>
    </row>
    <row r="159" spans="1:51" s="14" customFormat="1" ht="12">
      <c r="A159" s="14"/>
      <c r="B159" s="227"/>
      <c r="C159" s="228"/>
      <c r="D159" s="218" t="s">
        <v>114</v>
      </c>
      <c r="E159" s="229" t="s">
        <v>19</v>
      </c>
      <c r="F159" s="230" t="s">
        <v>213</v>
      </c>
      <c r="G159" s="228"/>
      <c r="H159" s="231">
        <v>1.056</v>
      </c>
      <c r="I159" s="232"/>
      <c r="J159" s="228"/>
      <c r="K159" s="228"/>
      <c r="L159" s="233"/>
      <c r="M159" s="234"/>
      <c r="N159" s="235"/>
      <c r="O159" s="235"/>
      <c r="P159" s="235"/>
      <c r="Q159" s="235"/>
      <c r="R159" s="235"/>
      <c r="S159" s="235"/>
      <c r="T159" s="23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37" t="s">
        <v>114</v>
      </c>
      <c r="AU159" s="237" t="s">
        <v>79</v>
      </c>
      <c r="AV159" s="14" t="s">
        <v>79</v>
      </c>
      <c r="AW159" s="14" t="s">
        <v>31</v>
      </c>
      <c r="AX159" s="14" t="s">
        <v>69</v>
      </c>
      <c r="AY159" s="237" t="s">
        <v>106</v>
      </c>
    </row>
    <row r="160" spans="1:51" s="14" customFormat="1" ht="12">
      <c r="A160" s="14"/>
      <c r="B160" s="227"/>
      <c r="C160" s="228"/>
      <c r="D160" s="218" t="s">
        <v>114</v>
      </c>
      <c r="E160" s="229" t="s">
        <v>19</v>
      </c>
      <c r="F160" s="230" t="s">
        <v>214</v>
      </c>
      <c r="G160" s="228"/>
      <c r="H160" s="231">
        <v>0.9</v>
      </c>
      <c r="I160" s="232"/>
      <c r="J160" s="228"/>
      <c r="K160" s="228"/>
      <c r="L160" s="233"/>
      <c r="M160" s="234"/>
      <c r="N160" s="235"/>
      <c r="O160" s="235"/>
      <c r="P160" s="235"/>
      <c r="Q160" s="235"/>
      <c r="R160" s="235"/>
      <c r="S160" s="235"/>
      <c r="T160" s="23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37" t="s">
        <v>114</v>
      </c>
      <c r="AU160" s="237" t="s">
        <v>79</v>
      </c>
      <c r="AV160" s="14" t="s">
        <v>79</v>
      </c>
      <c r="AW160" s="14" t="s">
        <v>31</v>
      </c>
      <c r="AX160" s="14" t="s">
        <v>69</v>
      </c>
      <c r="AY160" s="237" t="s">
        <v>106</v>
      </c>
    </row>
    <row r="161" spans="1:51" s="14" customFormat="1" ht="12">
      <c r="A161" s="14"/>
      <c r="B161" s="227"/>
      <c r="C161" s="228"/>
      <c r="D161" s="218" t="s">
        <v>114</v>
      </c>
      <c r="E161" s="229" t="s">
        <v>19</v>
      </c>
      <c r="F161" s="230" t="s">
        <v>215</v>
      </c>
      <c r="G161" s="228"/>
      <c r="H161" s="231">
        <v>1.056</v>
      </c>
      <c r="I161" s="232"/>
      <c r="J161" s="228"/>
      <c r="K161" s="228"/>
      <c r="L161" s="233"/>
      <c r="M161" s="234"/>
      <c r="N161" s="235"/>
      <c r="O161" s="235"/>
      <c r="P161" s="235"/>
      <c r="Q161" s="235"/>
      <c r="R161" s="235"/>
      <c r="S161" s="235"/>
      <c r="T161" s="236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37" t="s">
        <v>114</v>
      </c>
      <c r="AU161" s="237" t="s">
        <v>79</v>
      </c>
      <c r="AV161" s="14" t="s">
        <v>79</v>
      </c>
      <c r="AW161" s="14" t="s">
        <v>31</v>
      </c>
      <c r="AX161" s="14" t="s">
        <v>69</v>
      </c>
      <c r="AY161" s="237" t="s">
        <v>106</v>
      </c>
    </row>
    <row r="162" spans="1:51" s="15" customFormat="1" ht="12">
      <c r="A162" s="15"/>
      <c r="B162" s="238"/>
      <c r="C162" s="239"/>
      <c r="D162" s="218" t="s">
        <v>114</v>
      </c>
      <c r="E162" s="240" t="s">
        <v>19</v>
      </c>
      <c r="F162" s="241" t="s">
        <v>119</v>
      </c>
      <c r="G162" s="239"/>
      <c r="H162" s="242">
        <v>5.868</v>
      </c>
      <c r="I162" s="243"/>
      <c r="J162" s="239"/>
      <c r="K162" s="239"/>
      <c r="L162" s="244"/>
      <c r="M162" s="245"/>
      <c r="N162" s="246"/>
      <c r="O162" s="246"/>
      <c r="P162" s="246"/>
      <c r="Q162" s="246"/>
      <c r="R162" s="246"/>
      <c r="S162" s="246"/>
      <c r="T162" s="247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48" t="s">
        <v>114</v>
      </c>
      <c r="AU162" s="248" t="s">
        <v>79</v>
      </c>
      <c r="AV162" s="15" t="s">
        <v>112</v>
      </c>
      <c r="AW162" s="15" t="s">
        <v>31</v>
      </c>
      <c r="AX162" s="15" t="s">
        <v>77</v>
      </c>
      <c r="AY162" s="248" t="s">
        <v>106</v>
      </c>
    </row>
    <row r="163" spans="1:65" s="2" customFormat="1" ht="16.5" customHeight="1">
      <c r="A163" s="39"/>
      <c r="B163" s="40"/>
      <c r="C163" s="202" t="s">
        <v>8</v>
      </c>
      <c r="D163" s="202" t="s">
        <v>108</v>
      </c>
      <c r="E163" s="203" t="s">
        <v>216</v>
      </c>
      <c r="F163" s="204" t="s">
        <v>217</v>
      </c>
      <c r="G163" s="205" t="s">
        <v>159</v>
      </c>
      <c r="H163" s="206">
        <v>266.4</v>
      </c>
      <c r="I163" s="207"/>
      <c r="J163" s="208">
        <f>ROUND(I163*H163,2)</f>
        <v>0</v>
      </c>
      <c r="K163" s="209"/>
      <c r="L163" s="45"/>
      <c r="M163" s="210" t="s">
        <v>19</v>
      </c>
      <c r="N163" s="211" t="s">
        <v>40</v>
      </c>
      <c r="O163" s="85"/>
      <c r="P163" s="212">
        <f>O163*H163</f>
        <v>0</v>
      </c>
      <c r="Q163" s="212">
        <v>0</v>
      </c>
      <c r="R163" s="212">
        <f>Q163*H163</f>
        <v>0</v>
      </c>
      <c r="S163" s="212">
        <v>0</v>
      </c>
      <c r="T163" s="21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4" t="s">
        <v>112</v>
      </c>
      <c r="AT163" s="214" t="s">
        <v>108</v>
      </c>
      <c r="AU163" s="214" t="s">
        <v>79</v>
      </c>
      <c r="AY163" s="18" t="s">
        <v>106</v>
      </c>
      <c r="BE163" s="215">
        <f>IF(N163="základní",J163,0)</f>
        <v>0</v>
      </c>
      <c r="BF163" s="215">
        <f>IF(N163="snížená",J163,0)</f>
        <v>0</v>
      </c>
      <c r="BG163" s="215">
        <f>IF(N163="zákl. přenesená",J163,0)</f>
        <v>0</v>
      </c>
      <c r="BH163" s="215">
        <f>IF(N163="sníž. přenesená",J163,0)</f>
        <v>0</v>
      </c>
      <c r="BI163" s="215">
        <f>IF(N163="nulová",J163,0)</f>
        <v>0</v>
      </c>
      <c r="BJ163" s="18" t="s">
        <v>77</v>
      </c>
      <c r="BK163" s="215">
        <f>ROUND(I163*H163,2)</f>
        <v>0</v>
      </c>
      <c r="BL163" s="18" t="s">
        <v>112</v>
      </c>
      <c r="BM163" s="214" t="s">
        <v>218</v>
      </c>
    </row>
    <row r="164" spans="1:51" s="14" customFormat="1" ht="12">
      <c r="A164" s="14"/>
      <c r="B164" s="227"/>
      <c r="C164" s="228"/>
      <c r="D164" s="218" t="s">
        <v>114</v>
      </c>
      <c r="E164" s="229" t="s">
        <v>19</v>
      </c>
      <c r="F164" s="230" t="s">
        <v>219</v>
      </c>
      <c r="G164" s="228"/>
      <c r="H164" s="231">
        <v>36</v>
      </c>
      <c r="I164" s="232"/>
      <c r="J164" s="228"/>
      <c r="K164" s="228"/>
      <c r="L164" s="233"/>
      <c r="M164" s="234"/>
      <c r="N164" s="235"/>
      <c r="O164" s="235"/>
      <c r="P164" s="235"/>
      <c r="Q164" s="235"/>
      <c r="R164" s="235"/>
      <c r="S164" s="235"/>
      <c r="T164" s="23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37" t="s">
        <v>114</v>
      </c>
      <c r="AU164" s="237" t="s">
        <v>79</v>
      </c>
      <c r="AV164" s="14" t="s">
        <v>79</v>
      </c>
      <c r="AW164" s="14" t="s">
        <v>31</v>
      </c>
      <c r="AX164" s="14" t="s">
        <v>69</v>
      </c>
      <c r="AY164" s="237" t="s">
        <v>106</v>
      </c>
    </row>
    <row r="165" spans="1:51" s="14" customFormat="1" ht="12">
      <c r="A165" s="14"/>
      <c r="B165" s="227"/>
      <c r="C165" s="228"/>
      <c r="D165" s="218" t="s">
        <v>114</v>
      </c>
      <c r="E165" s="229" t="s">
        <v>19</v>
      </c>
      <c r="F165" s="230" t="s">
        <v>220</v>
      </c>
      <c r="G165" s="228"/>
      <c r="H165" s="231">
        <v>52.8</v>
      </c>
      <c r="I165" s="232"/>
      <c r="J165" s="228"/>
      <c r="K165" s="228"/>
      <c r="L165" s="233"/>
      <c r="M165" s="234"/>
      <c r="N165" s="235"/>
      <c r="O165" s="235"/>
      <c r="P165" s="235"/>
      <c r="Q165" s="235"/>
      <c r="R165" s="235"/>
      <c r="S165" s="235"/>
      <c r="T165" s="23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37" t="s">
        <v>114</v>
      </c>
      <c r="AU165" s="237" t="s">
        <v>79</v>
      </c>
      <c r="AV165" s="14" t="s">
        <v>79</v>
      </c>
      <c r="AW165" s="14" t="s">
        <v>31</v>
      </c>
      <c r="AX165" s="14" t="s">
        <v>69</v>
      </c>
      <c r="AY165" s="237" t="s">
        <v>106</v>
      </c>
    </row>
    <row r="166" spans="1:51" s="14" customFormat="1" ht="12">
      <c r="A166" s="14"/>
      <c r="B166" s="227"/>
      <c r="C166" s="228"/>
      <c r="D166" s="218" t="s">
        <v>114</v>
      </c>
      <c r="E166" s="229" t="s">
        <v>19</v>
      </c>
      <c r="F166" s="230" t="s">
        <v>221</v>
      </c>
      <c r="G166" s="228"/>
      <c r="H166" s="231">
        <v>36</v>
      </c>
      <c r="I166" s="232"/>
      <c r="J166" s="228"/>
      <c r="K166" s="228"/>
      <c r="L166" s="233"/>
      <c r="M166" s="234"/>
      <c r="N166" s="235"/>
      <c r="O166" s="235"/>
      <c r="P166" s="235"/>
      <c r="Q166" s="235"/>
      <c r="R166" s="235"/>
      <c r="S166" s="235"/>
      <c r="T166" s="23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37" t="s">
        <v>114</v>
      </c>
      <c r="AU166" s="237" t="s">
        <v>79</v>
      </c>
      <c r="AV166" s="14" t="s">
        <v>79</v>
      </c>
      <c r="AW166" s="14" t="s">
        <v>31</v>
      </c>
      <c r="AX166" s="14" t="s">
        <v>69</v>
      </c>
      <c r="AY166" s="237" t="s">
        <v>106</v>
      </c>
    </row>
    <row r="167" spans="1:51" s="14" customFormat="1" ht="12">
      <c r="A167" s="14"/>
      <c r="B167" s="227"/>
      <c r="C167" s="228"/>
      <c r="D167" s="218" t="s">
        <v>114</v>
      </c>
      <c r="E167" s="229" t="s">
        <v>19</v>
      </c>
      <c r="F167" s="230" t="s">
        <v>222</v>
      </c>
      <c r="G167" s="228"/>
      <c r="H167" s="231">
        <v>52.8</v>
      </c>
      <c r="I167" s="232"/>
      <c r="J167" s="228"/>
      <c r="K167" s="228"/>
      <c r="L167" s="233"/>
      <c r="M167" s="234"/>
      <c r="N167" s="235"/>
      <c r="O167" s="235"/>
      <c r="P167" s="235"/>
      <c r="Q167" s="235"/>
      <c r="R167" s="235"/>
      <c r="S167" s="235"/>
      <c r="T167" s="236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37" t="s">
        <v>114</v>
      </c>
      <c r="AU167" s="237" t="s">
        <v>79</v>
      </c>
      <c r="AV167" s="14" t="s">
        <v>79</v>
      </c>
      <c r="AW167" s="14" t="s">
        <v>31</v>
      </c>
      <c r="AX167" s="14" t="s">
        <v>69</v>
      </c>
      <c r="AY167" s="237" t="s">
        <v>106</v>
      </c>
    </row>
    <row r="168" spans="1:51" s="14" customFormat="1" ht="12">
      <c r="A168" s="14"/>
      <c r="B168" s="227"/>
      <c r="C168" s="228"/>
      <c r="D168" s="218" t="s">
        <v>114</v>
      </c>
      <c r="E168" s="229" t="s">
        <v>19</v>
      </c>
      <c r="F168" s="230" t="s">
        <v>223</v>
      </c>
      <c r="G168" s="228"/>
      <c r="H168" s="231">
        <v>36</v>
      </c>
      <c r="I168" s="232"/>
      <c r="J168" s="228"/>
      <c r="K168" s="228"/>
      <c r="L168" s="233"/>
      <c r="M168" s="234"/>
      <c r="N168" s="235"/>
      <c r="O168" s="235"/>
      <c r="P168" s="235"/>
      <c r="Q168" s="235"/>
      <c r="R168" s="235"/>
      <c r="S168" s="235"/>
      <c r="T168" s="23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37" t="s">
        <v>114</v>
      </c>
      <c r="AU168" s="237" t="s">
        <v>79</v>
      </c>
      <c r="AV168" s="14" t="s">
        <v>79</v>
      </c>
      <c r="AW168" s="14" t="s">
        <v>31</v>
      </c>
      <c r="AX168" s="14" t="s">
        <v>69</v>
      </c>
      <c r="AY168" s="237" t="s">
        <v>106</v>
      </c>
    </row>
    <row r="169" spans="1:51" s="14" customFormat="1" ht="12">
      <c r="A169" s="14"/>
      <c r="B169" s="227"/>
      <c r="C169" s="228"/>
      <c r="D169" s="218" t="s">
        <v>114</v>
      </c>
      <c r="E169" s="229" t="s">
        <v>19</v>
      </c>
      <c r="F169" s="230" t="s">
        <v>224</v>
      </c>
      <c r="G169" s="228"/>
      <c r="H169" s="231">
        <v>52.8</v>
      </c>
      <c r="I169" s="232"/>
      <c r="J169" s="228"/>
      <c r="K169" s="228"/>
      <c r="L169" s="233"/>
      <c r="M169" s="234"/>
      <c r="N169" s="235"/>
      <c r="O169" s="235"/>
      <c r="P169" s="235"/>
      <c r="Q169" s="235"/>
      <c r="R169" s="235"/>
      <c r="S169" s="235"/>
      <c r="T169" s="236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37" t="s">
        <v>114</v>
      </c>
      <c r="AU169" s="237" t="s">
        <v>79</v>
      </c>
      <c r="AV169" s="14" t="s">
        <v>79</v>
      </c>
      <c r="AW169" s="14" t="s">
        <v>31</v>
      </c>
      <c r="AX169" s="14" t="s">
        <v>69</v>
      </c>
      <c r="AY169" s="237" t="s">
        <v>106</v>
      </c>
    </row>
    <row r="170" spans="1:51" s="15" customFormat="1" ht="12">
      <c r="A170" s="15"/>
      <c r="B170" s="238"/>
      <c r="C170" s="239"/>
      <c r="D170" s="218" t="s">
        <v>114</v>
      </c>
      <c r="E170" s="240" t="s">
        <v>19</v>
      </c>
      <c r="F170" s="241" t="s">
        <v>119</v>
      </c>
      <c r="G170" s="239"/>
      <c r="H170" s="242">
        <v>266.4</v>
      </c>
      <c r="I170" s="243"/>
      <c r="J170" s="239"/>
      <c r="K170" s="239"/>
      <c r="L170" s="244"/>
      <c r="M170" s="245"/>
      <c r="N170" s="246"/>
      <c r="O170" s="246"/>
      <c r="P170" s="246"/>
      <c r="Q170" s="246"/>
      <c r="R170" s="246"/>
      <c r="S170" s="246"/>
      <c r="T170" s="247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48" t="s">
        <v>114</v>
      </c>
      <c r="AU170" s="248" t="s">
        <v>79</v>
      </c>
      <c r="AV170" s="15" t="s">
        <v>112</v>
      </c>
      <c r="AW170" s="15" t="s">
        <v>31</v>
      </c>
      <c r="AX170" s="15" t="s">
        <v>77</v>
      </c>
      <c r="AY170" s="248" t="s">
        <v>106</v>
      </c>
    </row>
    <row r="171" spans="1:65" s="2" customFormat="1" ht="16.5" customHeight="1">
      <c r="A171" s="39"/>
      <c r="B171" s="40"/>
      <c r="C171" s="202" t="s">
        <v>225</v>
      </c>
      <c r="D171" s="202" t="s">
        <v>108</v>
      </c>
      <c r="E171" s="203" t="s">
        <v>226</v>
      </c>
      <c r="F171" s="204" t="s">
        <v>227</v>
      </c>
      <c r="G171" s="205" t="s">
        <v>198</v>
      </c>
      <c r="H171" s="206">
        <v>195.6</v>
      </c>
      <c r="I171" s="207"/>
      <c r="J171" s="208">
        <f>ROUND(I171*H171,2)</f>
        <v>0</v>
      </c>
      <c r="K171" s="209"/>
      <c r="L171" s="45"/>
      <c r="M171" s="210" t="s">
        <v>19</v>
      </c>
      <c r="N171" s="211" t="s">
        <v>40</v>
      </c>
      <c r="O171" s="85"/>
      <c r="P171" s="212">
        <f>O171*H171</f>
        <v>0</v>
      </c>
      <c r="Q171" s="212">
        <v>0</v>
      </c>
      <c r="R171" s="212">
        <f>Q171*H171</f>
        <v>0</v>
      </c>
      <c r="S171" s="212">
        <v>0</v>
      </c>
      <c r="T171" s="21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4" t="s">
        <v>112</v>
      </c>
      <c r="AT171" s="214" t="s">
        <v>108</v>
      </c>
      <c r="AU171" s="214" t="s">
        <v>79</v>
      </c>
      <c r="AY171" s="18" t="s">
        <v>106</v>
      </c>
      <c r="BE171" s="215">
        <f>IF(N171="základní",J171,0)</f>
        <v>0</v>
      </c>
      <c r="BF171" s="215">
        <f>IF(N171="snížená",J171,0)</f>
        <v>0</v>
      </c>
      <c r="BG171" s="215">
        <f>IF(N171="zákl. přenesená",J171,0)</f>
        <v>0</v>
      </c>
      <c r="BH171" s="215">
        <f>IF(N171="sníž. přenesená",J171,0)</f>
        <v>0</v>
      </c>
      <c r="BI171" s="215">
        <f>IF(N171="nulová",J171,0)</f>
        <v>0</v>
      </c>
      <c r="BJ171" s="18" t="s">
        <v>77</v>
      </c>
      <c r="BK171" s="215">
        <f>ROUND(I171*H171,2)</f>
        <v>0</v>
      </c>
      <c r="BL171" s="18" t="s">
        <v>112</v>
      </c>
      <c r="BM171" s="214" t="s">
        <v>228</v>
      </c>
    </row>
    <row r="172" spans="1:51" s="14" customFormat="1" ht="12">
      <c r="A172" s="14"/>
      <c r="B172" s="227"/>
      <c r="C172" s="228"/>
      <c r="D172" s="218" t="s">
        <v>114</v>
      </c>
      <c r="E172" s="229" t="s">
        <v>19</v>
      </c>
      <c r="F172" s="230" t="s">
        <v>200</v>
      </c>
      <c r="G172" s="228"/>
      <c r="H172" s="231">
        <v>30</v>
      </c>
      <c r="I172" s="232"/>
      <c r="J172" s="228"/>
      <c r="K172" s="228"/>
      <c r="L172" s="233"/>
      <c r="M172" s="234"/>
      <c r="N172" s="235"/>
      <c r="O172" s="235"/>
      <c r="P172" s="235"/>
      <c r="Q172" s="235"/>
      <c r="R172" s="235"/>
      <c r="S172" s="235"/>
      <c r="T172" s="23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37" t="s">
        <v>114</v>
      </c>
      <c r="AU172" s="237" t="s">
        <v>79</v>
      </c>
      <c r="AV172" s="14" t="s">
        <v>79</v>
      </c>
      <c r="AW172" s="14" t="s">
        <v>31</v>
      </c>
      <c r="AX172" s="14" t="s">
        <v>69</v>
      </c>
      <c r="AY172" s="237" t="s">
        <v>106</v>
      </c>
    </row>
    <row r="173" spans="1:51" s="14" customFormat="1" ht="12">
      <c r="A173" s="14"/>
      <c r="B173" s="227"/>
      <c r="C173" s="228"/>
      <c r="D173" s="218" t="s">
        <v>114</v>
      </c>
      <c r="E173" s="229" t="s">
        <v>19</v>
      </c>
      <c r="F173" s="230" t="s">
        <v>201</v>
      </c>
      <c r="G173" s="228"/>
      <c r="H173" s="231">
        <v>35.2</v>
      </c>
      <c r="I173" s="232"/>
      <c r="J173" s="228"/>
      <c r="K173" s="228"/>
      <c r="L173" s="233"/>
      <c r="M173" s="234"/>
      <c r="N173" s="235"/>
      <c r="O173" s="235"/>
      <c r="P173" s="235"/>
      <c r="Q173" s="235"/>
      <c r="R173" s="235"/>
      <c r="S173" s="235"/>
      <c r="T173" s="23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37" t="s">
        <v>114</v>
      </c>
      <c r="AU173" s="237" t="s">
        <v>79</v>
      </c>
      <c r="AV173" s="14" t="s">
        <v>79</v>
      </c>
      <c r="AW173" s="14" t="s">
        <v>31</v>
      </c>
      <c r="AX173" s="14" t="s">
        <v>69</v>
      </c>
      <c r="AY173" s="237" t="s">
        <v>106</v>
      </c>
    </row>
    <row r="174" spans="1:51" s="14" customFormat="1" ht="12">
      <c r="A174" s="14"/>
      <c r="B174" s="227"/>
      <c r="C174" s="228"/>
      <c r="D174" s="218" t="s">
        <v>114</v>
      </c>
      <c r="E174" s="229" t="s">
        <v>19</v>
      </c>
      <c r="F174" s="230" t="s">
        <v>202</v>
      </c>
      <c r="G174" s="228"/>
      <c r="H174" s="231">
        <v>30</v>
      </c>
      <c r="I174" s="232"/>
      <c r="J174" s="228"/>
      <c r="K174" s="228"/>
      <c r="L174" s="233"/>
      <c r="M174" s="234"/>
      <c r="N174" s="235"/>
      <c r="O174" s="235"/>
      <c r="P174" s="235"/>
      <c r="Q174" s="235"/>
      <c r="R174" s="235"/>
      <c r="S174" s="235"/>
      <c r="T174" s="236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37" t="s">
        <v>114</v>
      </c>
      <c r="AU174" s="237" t="s">
        <v>79</v>
      </c>
      <c r="AV174" s="14" t="s">
        <v>79</v>
      </c>
      <c r="AW174" s="14" t="s">
        <v>31</v>
      </c>
      <c r="AX174" s="14" t="s">
        <v>69</v>
      </c>
      <c r="AY174" s="237" t="s">
        <v>106</v>
      </c>
    </row>
    <row r="175" spans="1:51" s="14" customFormat="1" ht="12">
      <c r="A175" s="14"/>
      <c r="B175" s="227"/>
      <c r="C175" s="228"/>
      <c r="D175" s="218" t="s">
        <v>114</v>
      </c>
      <c r="E175" s="229" t="s">
        <v>19</v>
      </c>
      <c r="F175" s="230" t="s">
        <v>203</v>
      </c>
      <c r="G175" s="228"/>
      <c r="H175" s="231">
        <v>35.2</v>
      </c>
      <c r="I175" s="232"/>
      <c r="J175" s="228"/>
      <c r="K175" s="228"/>
      <c r="L175" s="233"/>
      <c r="M175" s="234"/>
      <c r="N175" s="235"/>
      <c r="O175" s="235"/>
      <c r="P175" s="235"/>
      <c r="Q175" s="235"/>
      <c r="R175" s="235"/>
      <c r="S175" s="235"/>
      <c r="T175" s="23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37" t="s">
        <v>114</v>
      </c>
      <c r="AU175" s="237" t="s">
        <v>79</v>
      </c>
      <c r="AV175" s="14" t="s">
        <v>79</v>
      </c>
      <c r="AW175" s="14" t="s">
        <v>31</v>
      </c>
      <c r="AX175" s="14" t="s">
        <v>69</v>
      </c>
      <c r="AY175" s="237" t="s">
        <v>106</v>
      </c>
    </row>
    <row r="176" spans="1:51" s="14" customFormat="1" ht="12">
      <c r="A176" s="14"/>
      <c r="B176" s="227"/>
      <c r="C176" s="228"/>
      <c r="D176" s="218" t="s">
        <v>114</v>
      </c>
      <c r="E176" s="229" t="s">
        <v>19</v>
      </c>
      <c r="F176" s="230" t="s">
        <v>204</v>
      </c>
      <c r="G176" s="228"/>
      <c r="H176" s="231">
        <v>30</v>
      </c>
      <c r="I176" s="232"/>
      <c r="J176" s="228"/>
      <c r="K176" s="228"/>
      <c r="L176" s="233"/>
      <c r="M176" s="234"/>
      <c r="N176" s="235"/>
      <c r="O176" s="235"/>
      <c r="P176" s="235"/>
      <c r="Q176" s="235"/>
      <c r="R176" s="235"/>
      <c r="S176" s="235"/>
      <c r="T176" s="236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37" t="s">
        <v>114</v>
      </c>
      <c r="AU176" s="237" t="s">
        <v>79</v>
      </c>
      <c r="AV176" s="14" t="s">
        <v>79</v>
      </c>
      <c r="AW176" s="14" t="s">
        <v>31</v>
      </c>
      <c r="AX176" s="14" t="s">
        <v>69</v>
      </c>
      <c r="AY176" s="237" t="s">
        <v>106</v>
      </c>
    </row>
    <row r="177" spans="1:51" s="14" customFormat="1" ht="12">
      <c r="A177" s="14"/>
      <c r="B177" s="227"/>
      <c r="C177" s="228"/>
      <c r="D177" s="218" t="s">
        <v>114</v>
      </c>
      <c r="E177" s="229" t="s">
        <v>19</v>
      </c>
      <c r="F177" s="230" t="s">
        <v>205</v>
      </c>
      <c r="G177" s="228"/>
      <c r="H177" s="231">
        <v>35.2</v>
      </c>
      <c r="I177" s="232"/>
      <c r="J177" s="228"/>
      <c r="K177" s="228"/>
      <c r="L177" s="233"/>
      <c r="M177" s="234"/>
      <c r="N177" s="235"/>
      <c r="O177" s="235"/>
      <c r="P177" s="235"/>
      <c r="Q177" s="235"/>
      <c r="R177" s="235"/>
      <c r="S177" s="235"/>
      <c r="T177" s="236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37" t="s">
        <v>114</v>
      </c>
      <c r="AU177" s="237" t="s">
        <v>79</v>
      </c>
      <c r="AV177" s="14" t="s">
        <v>79</v>
      </c>
      <c r="AW177" s="14" t="s">
        <v>31</v>
      </c>
      <c r="AX177" s="14" t="s">
        <v>69</v>
      </c>
      <c r="AY177" s="237" t="s">
        <v>106</v>
      </c>
    </row>
    <row r="178" spans="1:51" s="15" customFormat="1" ht="12">
      <c r="A178" s="15"/>
      <c r="B178" s="238"/>
      <c r="C178" s="239"/>
      <c r="D178" s="218" t="s">
        <v>114</v>
      </c>
      <c r="E178" s="240" t="s">
        <v>19</v>
      </c>
      <c r="F178" s="241" t="s">
        <v>119</v>
      </c>
      <c r="G178" s="239"/>
      <c r="H178" s="242">
        <v>195.60000000000002</v>
      </c>
      <c r="I178" s="243"/>
      <c r="J178" s="239"/>
      <c r="K178" s="239"/>
      <c r="L178" s="244"/>
      <c r="M178" s="245"/>
      <c r="N178" s="246"/>
      <c r="O178" s="246"/>
      <c r="P178" s="246"/>
      <c r="Q178" s="246"/>
      <c r="R178" s="246"/>
      <c r="S178" s="246"/>
      <c r="T178" s="247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48" t="s">
        <v>114</v>
      </c>
      <c r="AU178" s="248" t="s">
        <v>79</v>
      </c>
      <c r="AV178" s="15" t="s">
        <v>112</v>
      </c>
      <c r="AW178" s="15" t="s">
        <v>31</v>
      </c>
      <c r="AX178" s="15" t="s">
        <v>77</v>
      </c>
      <c r="AY178" s="248" t="s">
        <v>106</v>
      </c>
    </row>
    <row r="179" spans="1:63" s="12" customFormat="1" ht="22.8" customHeight="1">
      <c r="A179" s="12"/>
      <c r="B179" s="186"/>
      <c r="C179" s="187"/>
      <c r="D179" s="188" t="s">
        <v>68</v>
      </c>
      <c r="E179" s="200" t="s">
        <v>127</v>
      </c>
      <c r="F179" s="200" t="s">
        <v>229</v>
      </c>
      <c r="G179" s="187"/>
      <c r="H179" s="187"/>
      <c r="I179" s="190"/>
      <c r="J179" s="201">
        <f>BK179</f>
        <v>0</v>
      </c>
      <c r="K179" s="187"/>
      <c r="L179" s="192"/>
      <c r="M179" s="193"/>
      <c r="N179" s="194"/>
      <c r="O179" s="194"/>
      <c r="P179" s="195">
        <f>SUM(P180:P184)</f>
        <v>0</v>
      </c>
      <c r="Q179" s="194"/>
      <c r="R179" s="195">
        <f>SUM(R180:R184)</f>
        <v>2.120679</v>
      </c>
      <c r="S179" s="194"/>
      <c r="T179" s="196">
        <f>SUM(T180:T184)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197" t="s">
        <v>77</v>
      </c>
      <c r="AT179" s="198" t="s">
        <v>68</v>
      </c>
      <c r="AU179" s="198" t="s">
        <v>77</v>
      </c>
      <c r="AY179" s="197" t="s">
        <v>106</v>
      </c>
      <c r="BK179" s="199">
        <f>SUM(BK180:BK184)</f>
        <v>0</v>
      </c>
    </row>
    <row r="180" spans="1:65" s="2" customFormat="1" ht="33" customHeight="1">
      <c r="A180" s="39"/>
      <c r="B180" s="40"/>
      <c r="C180" s="202" t="s">
        <v>230</v>
      </c>
      <c r="D180" s="202" t="s">
        <v>108</v>
      </c>
      <c r="E180" s="203" t="s">
        <v>231</v>
      </c>
      <c r="F180" s="204" t="s">
        <v>232</v>
      </c>
      <c r="G180" s="205" t="s">
        <v>151</v>
      </c>
      <c r="H180" s="206">
        <v>310.95</v>
      </c>
      <c r="I180" s="207"/>
      <c r="J180" s="208">
        <f>ROUND(I180*H180,2)</f>
        <v>0</v>
      </c>
      <c r="K180" s="209"/>
      <c r="L180" s="45"/>
      <c r="M180" s="210" t="s">
        <v>19</v>
      </c>
      <c r="N180" s="211" t="s">
        <v>40</v>
      </c>
      <c r="O180" s="85"/>
      <c r="P180" s="212">
        <f>O180*H180</f>
        <v>0</v>
      </c>
      <c r="Q180" s="212">
        <v>0.00682</v>
      </c>
      <c r="R180" s="212">
        <f>Q180*H180</f>
        <v>2.120679</v>
      </c>
      <c r="S180" s="212">
        <v>0</v>
      </c>
      <c r="T180" s="21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4" t="s">
        <v>112</v>
      </c>
      <c r="AT180" s="214" t="s">
        <v>108</v>
      </c>
      <c r="AU180" s="214" t="s">
        <v>79</v>
      </c>
      <c r="AY180" s="18" t="s">
        <v>106</v>
      </c>
      <c r="BE180" s="215">
        <f>IF(N180="základní",J180,0)</f>
        <v>0</v>
      </c>
      <c r="BF180" s="215">
        <f>IF(N180="snížená",J180,0)</f>
        <v>0</v>
      </c>
      <c r="BG180" s="215">
        <f>IF(N180="zákl. přenesená",J180,0)</f>
        <v>0</v>
      </c>
      <c r="BH180" s="215">
        <f>IF(N180="sníž. přenesená",J180,0)</f>
        <v>0</v>
      </c>
      <c r="BI180" s="215">
        <f>IF(N180="nulová",J180,0)</f>
        <v>0</v>
      </c>
      <c r="BJ180" s="18" t="s">
        <v>77</v>
      </c>
      <c r="BK180" s="215">
        <f>ROUND(I180*H180,2)</f>
        <v>0</v>
      </c>
      <c r="BL180" s="18" t="s">
        <v>112</v>
      </c>
      <c r="BM180" s="214" t="s">
        <v>233</v>
      </c>
    </row>
    <row r="181" spans="1:51" s="14" customFormat="1" ht="12">
      <c r="A181" s="14"/>
      <c r="B181" s="227"/>
      <c r="C181" s="228"/>
      <c r="D181" s="218" t="s">
        <v>114</v>
      </c>
      <c r="E181" s="229" t="s">
        <v>19</v>
      </c>
      <c r="F181" s="230" t="s">
        <v>234</v>
      </c>
      <c r="G181" s="228"/>
      <c r="H181" s="231">
        <v>103.65</v>
      </c>
      <c r="I181" s="232"/>
      <c r="J181" s="228"/>
      <c r="K181" s="228"/>
      <c r="L181" s="233"/>
      <c r="M181" s="234"/>
      <c r="N181" s="235"/>
      <c r="O181" s="235"/>
      <c r="P181" s="235"/>
      <c r="Q181" s="235"/>
      <c r="R181" s="235"/>
      <c r="S181" s="235"/>
      <c r="T181" s="23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37" t="s">
        <v>114</v>
      </c>
      <c r="AU181" s="237" t="s">
        <v>79</v>
      </c>
      <c r="AV181" s="14" t="s">
        <v>79</v>
      </c>
      <c r="AW181" s="14" t="s">
        <v>31</v>
      </c>
      <c r="AX181" s="14" t="s">
        <v>69</v>
      </c>
      <c r="AY181" s="237" t="s">
        <v>106</v>
      </c>
    </row>
    <row r="182" spans="1:51" s="14" customFormat="1" ht="12">
      <c r="A182" s="14"/>
      <c r="B182" s="227"/>
      <c r="C182" s="228"/>
      <c r="D182" s="218" t="s">
        <v>114</v>
      </c>
      <c r="E182" s="229" t="s">
        <v>19</v>
      </c>
      <c r="F182" s="230" t="s">
        <v>235</v>
      </c>
      <c r="G182" s="228"/>
      <c r="H182" s="231">
        <v>103.65</v>
      </c>
      <c r="I182" s="232"/>
      <c r="J182" s="228"/>
      <c r="K182" s="228"/>
      <c r="L182" s="233"/>
      <c r="M182" s="234"/>
      <c r="N182" s="235"/>
      <c r="O182" s="235"/>
      <c r="P182" s="235"/>
      <c r="Q182" s="235"/>
      <c r="R182" s="235"/>
      <c r="S182" s="235"/>
      <c r="T182" s="236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37" t="s">
        <v>114</v>
      </c>
      <c r="AU182" s="237" t="s">
        <v>79</v>
      </c>
      <c r="AV182" s="14" t="s">
        <v>79</v>
      </c>
      <c r="AW182" s="14" t="s">
        <v>31</v>
      </c>
      <c r="AX182" s="14" t="s">
        <v>69</v>
      </c>
      <c r="AY182" s="237" t="s">
        <v>106</v>
      </c>
    </row>
    <row r="183" spans="1:51" s="14" customFormat="1" ht="12">
      <c r="A183" s="14"/>
      <c r="B183" s="227"/>
      <c r="C183" s="228"/>
      <c r="D183" s="218" t="s">
        <v>114</v>
      </c>
      <c r="E183" s="229" t="s">
        <v>19</v>
      </c>
      <c r="F183" s="230" t="s">
        <v>236</v>
      </c>
      <c r="G183" s="228"/>
      <c r="H183" s="231">
        <v>103.65</v>
      </c>
      <c r="I183" s="232"/>
      <c r="J183" s="228"/>
      <c r="K183" s="228"/>
      <c r="L183" s="233"/>
      <c r="M183" s="234"/>
      <c r="N183" s="235"/>
      <c r="O183" s="235"/>
      <c r="P183" s="235"/>
      <c r="Q183" s="235"/>
      <c r="R183" s="235"/>
      <c r="S183" s="235"/>
      <c r="T183" s="236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37" t="s">
        <v>114</v>
      </c>
      <c r="AU183" s="237" t="s">
        <v>79</v>
      </c>
      <c r="AV183" s="14" t="s">
        <v>79</v>
      </c>
      <c r="AW183" s="14" t="s">
        <v>31</v>
      </c>
      <c r="AX183" s="14" t="s">
        <v>69</v>
      </c>
      <c r="AY183" s="237" t="s">
        <v>106</v>
      </c>
    </row>
    <row r="184" spans="1:51" s="15" customFormat="1" ht="12">
      <c r="A184" s="15"/>
      <c r="B184" s="238"/>
      <c r="C184" s="239"/>
      <c r="D184" s="218" t="s">
        <v>114</v>
      </c>
      <c r="E184" s="240" t="s">
        <v>19</v>
      </c>
      <c r="F184" s="241" t="s">
        <v>119</v>
      </c>
      <c r="G184" s="239"/>
      <c r="H184" s="242">
        <v>310.95000000000005</v>
      </c>
      <c r="I184" s="243"/>
      <c r="J184" s="239"/>
      <c r="K184" s="239"/>
      <c r="L184" s="244"/>
      <c r="M184" s="245"/>
      <c r="N184" s="246"/>
      <c r="O184" s="246"/>
      <c r="P184" s="246"/>
      <c r="Q184" s="246"/>
      <c r="R184" s="246"/>
      <c r="S184" s="246"/>
      <c r="T184" s="247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48" t="s">
        <v>114</v>
      </c>
      <c r="AU184" s="248" t="s">
        <v>79</v>
      </c>
      <c r="AV184" s="15" t="s">
        <v>112</v>
      </c>
      <c r="AW184" s="15" t="s">
        <v>31</v>
      </c>
      <c r="AX184" s="15" t="s">
        <v>77</v>
      </c>
      <c r="AY184" s="248" t="s">
        <v>106</v>
      </c>
    </row>
    <row r="185" spans="1:63" s="12" customFormat="1" ht="22.8" customHeight="1">
      <c r="A185" s="12"/>
      <c r="B185" s="186"/>
      <c r="C185" s="187"/>
      <c r="D185" s="188" t="s">
        <v>68</v>
      </c>
      <c r="E185" s="200" t="s">
        <v>237</v>
      </c>
      <c r="F185" s="200" t="s">
        <v>238</v>
      </c>
      <c r="G185" s="187"/>
      <c r="H185" s="187"/>
      <c r="I185" s="190"/>
      <c r="J185" s="201">
        <f>BK185</f>
        <v>0</v>
      </c>
      <c r="K185" s="187"/>
      <c r="L185" s="192"/>
      <c r="M185" s="193"/>
      <c r="N185" s="194"/>
      <c r="O185" s="194"/>
      <c r="P185" s="195">
        <f>P186</f>
        <v>0</v>
      </c>
      <c r="Q185" s="194"/>
      <c r="R185" s="195">
        <f>R186</f>
        <v>0</v>
      </c>
      <c r="S185" s="194"/>
      <c r="T185" s="196">
        <f>T186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197" t="s">
        <v>77</v>
      </c>
      <c r="AT185" s="198" t="s">
        <v>68</v>
      </c>
      <c r="AU185" s="198" t="s">
        <v>77</v>
      </c>
      <c r="AY185" s="197" t="s">
        <v>106</v>
      </c>
      <c r="BK185" s="199">
        <f>BK186</f>
        <v>0</v>
      </c>
    </row>
    <row r="186" spans="1:65" s="2" customFormat="1" ht="21.75" customHeight="1">
      <c r="A186" s="39"/>
      <c r="B186" s="40"/>
      <c r="C186" s="202" t="s">
        <v>239</v>
      </c>
      <c r="D186" s="202" t="s">
        <v>108</v>
      </c>
      <c r="E186" s="203" t="s">
        <v>240</v>
      </c>
      <c r="F186" s="204" t="s">
        <v>241</v>
      </c>
      <c r="G186" s="205" t="s">
        <v>242</v>
      </c>
      <c r="H186" s="206">
        <v>3.831</v>
      </c>
      <c r="I186" s="207"/>
      <c r="J186" s="208">
        <f>ROUND(I186*H186,2)</f>
        <v>0</v>
      </c>
      <c r="K186" s="209"/>
      <c r="L186" s="45"/>
      <c r="M186" s="260" t="s">
        <v>19</v>
      </c>
      <c r="N186" s="261" t="s">
        <v>40</v>
      </c>
      <c r="O186" s="262"/>
      <c r="P186" s="263">
        <f>O186*H186</f>
        <v>0</v>
      </c>
      <c r="Q186" s="263">
        <v>0</v>
      </c>
      <c r="R186" s="263">
        <f>Q186*H186</f>
        <v>0</v>
      </c>
      <c r="S186" s="263">
        <v>0</v>
      </c>
      <c r="T186" s="264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4" t="s">
        <v>112</v>
      </c>
      <c r="AT186" s="214" t="s">
        <v>108</v>
      </c>
      <c r="AU186" s="214" t="s">
        <v>79</v>
      </c>
      <c r="AY186" s="18" t="s">
        <v>106</v>
      </c>
      <c r="BE186" s="215">
        <f>IF(N186="základní",J186,0)</f>
        <v>0</v>
      </c>
      <c r="BF186" s="215">
        <f>IF(N186="snížená",J186,0)</f>
        <v>0</v>
      </c>
      <c r="BG186" s="215">
        <f>IF(N186="zákl. přenesená",J186,0)</f>
        <v>0</v>
      </c>
      <c r="BH186" s="215">
        <f>IF(N186="sníž. přenesená",J186,0)</f>
        <v>0</v>
      </c>
      <c r="BI186" s="215">
        <f>IF(N186="nulová",J186,0)</f>
        <v>0</v>
      </c>
      <c r="BJ186" s="18" t="s">
        <v>77</v>
      </c>
      <c r="BK186" s="215">
        <f>ROUND(I186*H186,2)</f>
        <v>0</v>
      </c>
      <c r="BL186" s="18" t="s">
        <v>112</v>
      </c>
      <c r="BM186" s="214" t="s">
        <v>243</v>
      </c>
    </row>
    <row r="187" spans="1:31" s="2" customFormat="1" ht="6.95" customHeight="1">
      <c r="A187" s="39"/>
      <c r="B187" s="60"/>
      <c r="C187" s="61"/>
      <c r="D187" s="61"/>
      <c r="E187" s="61"/>
      <c r="F187" s="61"/>
      <c r="G187" s="61"/>
      <c r="H187" s="61"/>
      <c r="I187" s="61"/>
      <c r="J187" s="61"/>
      <c r="K187" s="61"/>
      <c r="L187" s="45"/>
      <c r="M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</row>
  </sheetData>
  <sheetProtection password="CC35" sheet="1" objects="1" scenarios="1" formatColumns="0" formatRows="0" autoFilter="0"/>
  <autoFilter ref="C82:K186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5" customWidth="1"/>
    <col min="2" max="2" width="1.7109375" style="265" customWidth="1"/>
    <col min="3" max="4" width="5.00390625" style="265" customWidth="1"/>
    <col min="5" max="5" width="11.7109375" style="265" customWidth="1"/>
    <col min="6" max="6" width="9.140625" style="265" customWidth="1"/>
    <col min="7" max="7" width="5.00390625" style="265" customWidth="1"/>
    <col min="8" max="8" width="77.8515625" style="265" customWidth="1"/>
    <col min="9" max="10" width="20.00390625" style="265" customWidth="1"/>
    <col min="11" max="11" width="1.7109375" style="265" customWidth="1"/>
  </cols>
  <sheetData>
    <row r="1" s="1" customFormat="1" ht="37.5" customHeight="1"/>
    <row r="2" spans="2:11" s="1" customFormat="1" ht="7.5" customHeight="1">
      <c r="B2" s="266"/>
      <c r="C2" s="267"/>
      <c r="D2" s="267"/>
      <c r="E2" s="267"/>
      <c r="F2" s="267"/>
      <c r="G2" s="267"/>
      <c r="H2" s="267"/>
      <c r="I2" s="267"/>
      <c r="J2" s="267"/>
      <c r="K2" s="268"/>
    </row>
    <row r="3" spans="2:11" s="16" customFormat="1" ht="45" customHeight="1">
      <c r="B3" s="269"/>
      <c r="C3" s="270" t="s">
        <v>244</v>
      </c>
      <c r="D3" s="270"/>
      <c r="E3" s="270"/>
      <c r="F3" s="270"/>
      <c r="G3" s="270"/>
      <c r="H3" s="270"/>
      <c r="I3" s="270"/>
      <c r="J3" s="270"/>
      <c r="K3" s="271"/>
    </row>
    <row r="4" spans="2:11" s="1" customFormat="1" ht="25.5" customHeight="1">
      <c r="B4" s="272"/>
      <c r="C4" s="273" t="s">
        <v>245</v>
      </c>
      <c r="D4" s="273"/>
      <c r="E4" s="273"/>
      <c r="F4" s="273"/>
      <c r="G4" s="273"/>
      <c r="H4" s="273"/>
      <c r="I4" s="273"/>
      <c r="J4" s="273"/>
      <c r="K4" s="274"/>
    </row>
    <row r="5" spans="2:11" s="1" customFormat="1" ht="5.25" customHeight="1">
      <c r="B5" s="272"/>
      <c r="C5" s="275"/>
      <c r="D5" s="275"/>
      <c r="E5" s="275"/>
      <c r="F5" s="275"/>
      <c r="G5" s="275"/>
      <c r="H5" s="275"/>
      <c r="I5" s="275"/>
      <c r="J5" s="275"/>
      <c r="K5" s="274"/>
    </row>
    <row r="6" spans="2:11" s="1" customFormat="1" ht="15" customHeight="1">
      <c r="B6" s="272"/>
      <c r="C6" s="276" t="s">
        <v>246</v>
      </c>
      <c r="D6" s="276"/>
      <c r="E6" s="276"/>
      <c r="F6" s="276"/>
      <c r="G6" s="276"/>
      <c r="H6" s="276"/>
      <c r="I6" s="276"/>
      <c r="J6" s="276"/>
      <c r="K6" s="274"/>
    </row>
    <row r="7" spans="2:11" s="1" customFormat="1" ht="15" customHeight="1">
      <c r="B7" s="277"/>
      <c r="C7" s="276" t="s">
        <v>247</v>
      </c>
      <c r="D7" s="276"/>
      <c r="E7" s="276"/>
      <c r="F7" s="276"/>
      <c r="G7" s="276"/>
      <c r="H7" s="276"/>
      <c r="I7" s="276"/>
      <c r="J7" s="276"/>
      <c r="K7" s="274"/>
    </row>
    <row r="8" spans="2:11" s="1" customFormat="1" ht="12.75" customHeight="1">
      <c r="B8" s="277"/>
      <c r="C8" s="276"/>
      <c r="D8" s="276"/>
      <c r="E8" s="276"/>
      <c r="F8" s="276"/>
      <c r="G8" s="276"/>
      <c r="H8" s="276"/>
      <c r="I8" s="276"/>
      <c r="J8" s="276"/>
      <c r="K8" s="274"/>
    </row>
    <row r="9" spans="2:11" s="1" customFormat="1" ht="15" customHeight="1">
      <c r="B9" s="277"/>
      <c r="C9" s="276" t="s">
        <v>248</v>
      </c>
      <c r="D9" s="276"/>
      <c r="E9" s="276"/>
      <c r="F9" s="276"/>
      <c r="G9" s="276"/>
      <c r="H9" s="276"/>
      <c r="I9" s="276"/>
      <c r="J9" s="276"/>
      <c r="K9" s="274"/>
    </row>
    <row r="10" spans="2:11" s="1" customFormat="1" ht="15" customHeight="1">
      <c r="B10" s="277"/>
      <c r="C10" s="276"/>
      <c r="D10" s="276" t="s">
        <v>249</v>
      </c>
      <c r="E10" s="276"/>
      <c r="F10" s="276"/>
      <c r="G10" s="276"/>
      <c r="H10" s="276"/>
      <c r="I10" s="276"/>
      <c r="J10" s="276"/>
      <c r="K10" s="274"/>
    </row>
    <row r="11" spans="2:11" s="1" customFormat="1" ht="15" customHeight="1">
      <c r="B11" s="277"/>
      <c r="C11" s="278"/>
      <c r="D11" s="276" t="s">
        <v>250</v>
      </c>
      <c r="E11" s="276"/>
      <c r="F11" s="276"/>
      <c r="G11" s="276"/>
      <c r="H11" s="276"/>
      <c r="I11" s="276"/>
      <c r="J11" s="276"/>
      <c r="K11" s="274"/>
    </row>
    <row r="12" spans="2:11" s="1" customFormat="1" ht="15" customHeight="1">
      <c r="B12" s="277"/>
      <c r="C12" s="278"/>
      <c r="D12" s="276"/>
      <c r="E12" s="276"/>
      <c r="F12" s="276"/>
      <c r="G12" s="276"/>
      <c r="H12" s="276"/>
      <c r="I12" s="276"/>
      <c r="J12" s="276"/>
      <c r="K12" s="274"/>
    </row>
    <row r="13" spans="2:11" s="1" customFormat="1" ht="15" customHeight="1">
      <c r="B13" s="277"/>
      <c r="C13" s="278"/>
      <c r="D13" s="279" t="s">
        <v>251</v>
      </c>
      <c r="E13" s="276"/>
      <c r="F13" s="276"/>
      <c r="G13" s="276"/>
      <c r="H13" s="276"/>
      <c r="I13" s="276"/>
      <c r="J13" s="276"/>
      <c r="K13" s="274"/>
    </row>
    <row r="14" spans="2:11" s="1" customFormat="1" ht="12.75" customHeight="1">
      <c r="B14" s="277"/>
      <c r="C14" s="278"/>
      <c r="D14" s="278"/>
      <c r="E14" s="278"/>
      <c r="F14" s="278"/>
      <c r="G14" s="278"/>
      <c r="H14" s="278"/>
      <c r="I14" s="278"/>
      <c r="J14" s="278"/>
      <c r="K14" s="274"/>
    </row>
    <row r="15" spans="2:11" s="1" customFormat="1" ht="15" customHeight="1">
      <c r="B15" s="277"/>
      <c r="C15" s="278"/>
      <c r="D15" s="276" t="s">
        <v>252</v>
      </c>
      <c r="E15" s="276"/>
      <c r="F15" s="276"/>
      <c r="G15" s="276"/>
      <c r="H15" s="276"/>
      <c r="I15" s="276"/>
      <c r="J15" s="276"/>
      <c r="K15" s="274"/>
    </row>
    <row r="16" spans="2:11" s="1" customFormat="1" ht="15" customHeight="1">
      <c r="B16" s="277"/>
      <c r="C16" s="278"/>
      <c r="D16" s="276" t="s">
        <v>253</v>
      </c>
      <c r="E16" s="276"/>
      <c r="F16" s="276"/>
      <c r="G16" s="276"/>
      <c r="H16" s="276"/>
      <c r="I16" s="276"/>
      <c r="J16" s="276"/>
      <c r="K16" s="274"/>
    </row>
    <row r="17" spans="2:11" s="1" customFormat="1" ht="15" customHeight="1">
      <c r="B17" s="277"/>
      <c r="C17" s="278"/>
      <c r="D17" s="276" t="s">
        <v>254</v>
      </c>
      <c r="E17" s="276"/>
      <c r="F17" s="276"/>
      <c r="G17" s="276"/>
      <c r="H17" s="276"/>
      <c r="I17" s="276"/>
      <c r="J17" s="276"/>
      <c r="K17" s="274"/>
    </row>
    <row r="18" spans="2:11" s="1" customFormat="1" ht="15" customHeight="1">
      <c r="B18" s="277"/>
      <c r="C18" s="278"/>
      <c r="D18" s="278"/>
      <c r="E18" s="280" t="s">
        <v>76</v>
      </c>
      <c r="F18" s="276" t="s">
        <v>255</v>
      </c>
      <c r="G18" s="276"/>
      <c r="H18" s="276"/>
      <c r="I18" s="276"/>
      <c r="J18" s="276"/>
      <c r="K18" s="274"/>
    </row>
    <row r="19" spans="2:11" s="1" customFormat="1" ht="15" customHeight="1">
      <c r="B19" s="277"/>
      <c r="C19" s="278"/>
      <c r="D19" s="278"/>
      <c r="E19" s="280" t="s">
        <v>256</v>
      </c>
      <c r="F19" s="276" t="s">
        <v>257</v>
      </c>
      <c r="G19" s="276"/>
      <c r="H19" s="276"/>
      <c r="I19" s="276"/>
      <c r="J19" s="276"/>
      <c r="K19" s="274"/>
    </row>
    <row r="20" spans="2:11" s="1" customFormat="1" ht="15" customHeight="1">
      <c r="B20" s="277"/>
      <c r="C20" s="278"/>
      <c r="D20" s="278"/>
      <c r="E20" s="280" t="s">
        <v>258</v>
      </c>
      <c r="F20" s="276" t="s">
        <v>259</v>
      </c>
      <c r="G20" s="276"/>
      <c r="H20" s="276"/>
      <c r="I20" s="276"/>
      <c r="J20" s="276"/>
      <c r="K20" s="274"/>
    </row>
    <row r="21" spans="2:11" s="1" customFormat="1" ht="15" customHeight="1">
      <c r="B21" s="277"/>
      <c r="C21" s="278"/>
      <c r="D21" s="278"/>
      <c r="E21" s="280" t="s">
        <v>260</v>
      </c>
      <c r="F21" s="276" t="s">
        <v>261</v>
      </c>
      <c r="G21" s="276"/>
      <c r="H21" s="276"/>
      <c r="I21" s="276"/>
      <c r="J21" s="276"/>
      <c r="K21" s="274"/>
    </row>
    <row r="22" spans="2:11" s="1" customFormat="1" ht="15" customHeight="1">
      <c r="B22" s="277"/>
      <c r="C22" s="278"/>
      <c r="D22" s="278"/>
      <c r="E22" s="280" t="s">
        <v>262</v>
      </c>
      <c r="F22" s="276" t="s">
        <v>263</v>
      </c>
      <c r="G22" s="276"/>
      <c r="H22" s="276"/>
      <c r="I22" s="276"/>
      <c r="J22" s="276"/>
      <c r="K22" s="274"/>
    </row>
    <row r="23" spans="2:11" s="1" customFormat="1" ht="15" customHeight="1">
      <c r="B23" s="277"/>
      <c r="C23" s="278"/>
      <c r="D23" s="278"/>
      <c r="E23" s="280" t="s">
        <v>264</v>
      </c>
      <c r="F23" s="276" t="s">
        <v>265</v>
      </c>
      <c r="G23" s="276"/>
      <c r="H23" s="276"/>
      <c r="I23" s="276"/>
      <c r="J23" s="276"/>
      <c r="K23" s="274"/>
    </row>
    <row r="24" spans="2:11" s="1" customFormat="1" ht="12.75" customHeight="1">
      <c r="B24" s="277"/>
      <c r="C24" s="278"/>
      <c r="D24" s="278"/>
      <c r="E24" s="278"/>
      <c r="F24" s="278"/>
      <c r="G24" s="278"/>
      <c r="H24" s="278"/>
      <c r="I24" s="278"/>
      <c r="J24" s="278"/>
      <c r="K24" s="274"/>
    </row>
    <row r="25" spans="2:11" s="1" customFormat="1" ht="15" customHeight="1">
      <c r="B25" s="277"/>
      <c r="C25" s="276" t="s">
        <v>266</v>
      </c>
      <c r="D25" s="276"/>
      <c r="E25" s="276"/>
      <c r="F25" s="276"/>
      <c r="G25" s="276"/>
      <c r="H25" s="276"/>
      <c r="I25" s="276"/>
      <c r="J25" s="276"/>
      <c r="K25" s="274"/>
    </row>
    <row r="26" spans="2:11" s="1" customFormat="1" ht="15" customHeight="1">
      <c r="B26" s="277"/>
      <c r="C26" s="276" t="s">
        <v>267</v>
      </c>
      <c r="D26" s="276"/>
      <c r="E26" s="276"/>
      <c r="F26" s="276"/>
      <c r="G26" s="276"/>
      <c r="H26" s="276"/>
      <c r="I26" s="276"/>
      <c r="J26" s="276"/>
      <c r="K26" s="274"/>
    </row>
    <row r="27" spans="2:11" s="1" customFormat="1" ht="15" customHeight="1">
      <c r="B27" s="277"/>
      <c r="C27" s="276"/>
      <c r="D27" s="276" t="s">
        <v>268</v>
      </c>
      <c r="E27" s="276"/>
      <c r="F27" s="276"/>
      <c r="G27" s="276"/>
      <c r="H27" s="276"/>
      <c r="I27" s="276"/>
      <c r="J27" s="276"/>
      <c r="K27" s="274"/>
    </row>
    <row r="28" spans="2:11" s="1" customFormat="1" ht="15" customHeight="1">
      <c r="B28" s="277"/>
      <c r="C28" s="278"/>
      <c r="D28" s="276" t="s">
        <v>269</v>
      </c>
      <c r="E28" s="276"/>
      <c r="F28" s="276"/>
      <c r="G28" s="276"/>
      <c r="H28" s="276"/>
      <c r="I28" s="276"/>
      <c r="J28" s="276"/>
      <c r="K28" s="274"/>
    </row>
    <row r="29" spans="2:11" s="1" customFormat="1" ht="12.75" customHeight="1">
      <c r="B29" s="277"/>
      <c r="C29" s="278"/>
      <c r="D29" s="278"/>
      <c r="E29" s="278"/>
      <c r="F29" s="278"/>
      <c r="G29" s="278"/>
      <c r="H29" s="278"/>
      <c r="I29" s="278"/>
      <c r="J29" s="278"/>
      <c r="K29" s="274"/>
    </row>
    <row r="30" spans="2:11" s="1" customFormat="1" ht="15" customHeight="1">
      <c r="B30" s="277"/>
      <c r="C30" s="278"/>
      <c r="D30" s="276" t="s">
        <v>270</v>
      </c>
      <c r="E30" s="276"/>
      <c r="F30" s="276"/>
      <c r="G30" s="276"/>
      <c r="H30" s="276"/>
      <c r="I30" s="276"/>
      <c r="J30" s="276"/>
      <c r="K30" s="274"/>
    </row>
    <row r="31" spans="2:11" s="1" customFormat="1" ht="15" customHeight="1">
      <c r="B31" s="277"/>
      <c r="C31" s="278"/>
      <c r="D31" s="276" t="s">
        <v>271</v>
      </c>
      <c r="E31" s="276"/>
      <c r="F31" s="276"/>
      <c r="G31" s="276"/>
      <c r="H31" s="276"/>
      <c r="I31" s="276"/>
      <c r="J31" s="276"/>
      <c r="K31" s="274"/>
    </row>
    <row r="32" spans="2:11" s="1" customFormat="1" ht="12.75" customHeight="1">
      <c r="B32" s="277"/>
      <c r="C32" s="278"/>
      <c r="D32" s="278"/>
      <c r="E32" s="278"/>
      <c r="F32" s="278"/>
      <c r="G32" s="278"/>
      <c r="H32" s="278"/>
      <c r="I32" s="278"/>
      <c r="J32" s="278"/>
      <c r="K32" s="274"/>
    </row>
    <row r="33" spans="2:11" s="1" customFormat="1" ht="15" customHeight="1">
      <c r="B33" s="277"/>
      <c r="C33" s="278"/>
      <c r="D33" s="276" t="s">
        <v>272</v>
      </c>
      <c r="E33" s="276"/>
      <c r="F33" s="276"/>
      <c r="G33" s="276"/>
      <c r="H33" s="276"/>
      <c r="I33" s="276"/>
      <c r="J33" s="276"/>
      <c r="K33" s="274"/>
    </row>
    <row r="34" spans="2:11" s="1" customFormat="1" ht="15" customHeight="1">
      <c r="B34" s="277"/>
      <c r="C34" s="278"/>
      <c r="D34" s="276" t="s">
        <v>273</v>
      </c>
      <c r="E34" s="276"/>
      <c r="F34" s="276"/>
      <c r="G34" s="276"/>
      <c r="H34" s="276"/>
      <c r="I34" s="276"/>
      <c r="J34" s="276"/>
      <c r="K34" s="274"/>
    </row>
    <row r="35" spans="2:11" s="1" customFormat="1" ht="15" customHeight="1">
      <c r="B35" s="277"/>
      <c r="C35" s="278"/>
      <c r="D35" s="276" t="s">
        <v>274</v>
      </c>
      <c r="E35" s="276"/>
      <c r="F35" s="276"/>
      <c r="G35" s="276"/>
      <c r="H35" s="276"/>
      <c r="I35" s="276"/>
      <c r="J35" s="276"/>
      <c r="K35" s="274"/>
    </row>
    <row r="36" spans="2:11" s="1" customFormat="1" ht="15" customHeight="1">
      <c r="B36" s="277"/>
      <c r="C36" s="278"/>
      <c r="D36" s="276"/>
      <c r="E36" s="279" t="s">
        <v>92</v>
      </c>
      <c r="F36" s="276"/>
      <c r="G36" s="276" t="s">
        <v>275</v>
      </c>
      <c r="H36" s="276"/>
      <c r="I36" s="276"/>
      <c r="J36" s="276"/>
      <c r="K36" s="274"/>
    </row>
    <row r="37" spans="2:11" s="1" customFormat="1" ht="30.75" customHeight="1">
      <c r="B37" s="277"/>
      <c r="C37" s="278"/>
      <c r="D37" s="276"/>
      <c r="E37" s="279" t="s">
        <v>276</v>
      </c>
      <c r="F37" s="276"/>
      <c r="G37" s="276" t="s">
        <v>277</v>
      </c>
      <c r="H37" s="276"/>
      <c r="I37" s="276"/>
      <c r="J37" s="276"/>
      <c r="K37" s="274"/>
    </row>
    <row r="38" spans="2:11" s="1" customFormat="1" ht="15" customHeight="1">
      <c r="B38" s="277"/>
      <c r="C38" s="278"/>
      <c r="D38" s="276"/>
      <c r="E38" s="279" t="s">
        <v>50</v>
      </c>
      <c r="F38" s="276"/>
      <c r="G38" s="276" t="s">
        <v>278</v>
      </c>
      <c r="H38" s="276"/>
      <c r="I38" s="276"/>
      <c r="J38" s="276"/>
      <c r="K38" s="274"/>
    </row>
    <row r="39" spans="2:11" s="1" customFormat="1" ht="15" customHeight="1">
      <c r="B39" s="277"/>
      <c r="C39" s="278"/>
      <c r="D39" s="276"/>
      <c r="E39" s="279" t="s">
        <v>51</v>
      </c>
      <c r="F39" s="276"/>
      <c r="G39" s="276" t="s">
        <v>279</v>
      </c>
      <c r="H39" s="276"/>
      <c r="I39" s="276"/>
      <c r="J39" s="276"/>
      <c r="K39" s="274"/>
    </row>
    <row r="40" spans="2:11" s="1" customFormat="1" ht="15" customHeight="1">
      <c r="B40" s="277"/>
      <c r="C40" s="278"/>
      <c r="D40" s="276"/>
      <c r="E40" s="279" t="s">
        <v>93</v>
      </c>
      <c r="F40" s="276"/>
      <c r="G40" s="276" t="s">
        <v>280</v>
      </c>
      <c r="H40" s="276"/>
      <c r="I40" s="276"/>
      <c r="J40" s="276"/>
      <c r="K40" s="274"/>
    </row>
    <row r="41" spans="2:11" s="1" customFormat="1" ht="15" customHeight="1">
      <c r="B41" s="277"/>
      <c r="C41" s="278"/>
      <c r="D41" s="276"/>
      <c r="E41" s="279" t="s">
        <v>94</v>
      </c>
      <c r="F41" s="276"/>
      <c r="G41" s="276" t="s">
        <v>281</v>
      </c>
      <c r="H41" s="276"/>
      <c r="I41" s="276"/>
      <c r="J41" s="276"/>
      <c r="K41" s="274"/>
    </row>
    <row r="42" spans="2:11" s="1" customFormat="1" ht="15" customHeight="1">
      <c r="B42" s="277"/>
      <c r="C42" s="278"/>
      <c r="D42" s="276"/>
      <c r="E42" s="279" t="s">
        <v>282</v>
      </c>
      <c r="F42" s="276"/>
      <c r="G42" s="276" t="s">
        <v>283</v>
      </c>
      <c r="H42" s="276"/>
      <c r="I42" s="276"/>
      <c r="J42" s="276"/>
      <c r="K42" s="274"/>
    </row>
    <row r="43" spans="2:11" s="1" customFormat="1" ht="15" customHeight="1">
      <c r="B43" s="277"/>
      <c r="C43" s="278"/>
      <c r="D43" s="276"/>
      <c r="E43" s="279"/>
      <c r="F43" s="276"/>
      <c r="G43" s="276" t="s">
        <v>284</v>
      </c>
      <c r="H43" s="276"/>
      <c r="I43" s="276"/>
      <c r="J43" s="276"/>
      <c r="K43" s="274"/>
    </row>
    <row r="44" spans="2:11" s="1" customFormat="1" ht="15" customHeight="1">
      <c r="B44" s="277"/>
      <c r="C44" s="278"/>
      <c r="D44" s="276"/>
      <c r="E44" s="279" t="s">
        <v>285</v>
      </c>
      <c r="F44" s="276"/>
      <c r="G44" s="276" t="s">
        <v>286</v>
      </c>
      <c r="H44" s="276"/>
      <c r="I44" s="276"/>
      <c r="J44" s="276"/>
      <c r="K44" s="274"/>
    </row>
    <row r="45" spans="2:11" s="1" customFormat="1" ht="15" customHeight="1">
      <c r="B45" s="277"/>
      <c r="C45" s="278"/>
      <c r="D45" s="276"/>
      <c r="E45" s="279" t="s">
        <v>96</v>
      </c>
      <c r="F45" s="276"/>
      <c r="G45" s="276" t="s">
        <v>287</v>
      </c>
      <c r="H45" s="276"/>
      <c r="I45" s="276"/>
      <c r="J45" s="276"/>
      <c r="K45" s="274"/>
    </row>
    <row r="46" spans="2:11" s="1" customFormat="1" ht="12.75" customHeight="1">
      <c r="B46" s="277"/>
      <c r="C46" s="278"/>
      <c r="D46" s="276"/>
      <c r="E46" s="276"/>
      <c r="F46" s="276"/>
      <c r="G46" s="276"/>
      <c r="H46" s="276"/>
      <c r="I46" s="276"/>
      <c r="J46" s="276"/>
      <c r="K46" s="274"/>
    </row>
    <row r="47" spans="2:11" s="1" customFormat="1" ht="15" customHeight="1">
      <c r="B47" s="277"/>
      <c r="C47" s="278"/>
      <c r="D47" s="276" t="s">
        <v>288</v>
      </c>
      <c r="E47" s="276"/>
      <c r="F47" s="276"/>
      <c r="G47" s="276"/>
      <c r="H47" s="276"/>
      <c r="I47" s="276"/>
      <c r="J47" s="276"/>
      <c r="K47" s="274"/>
    </row>
    <row r="48" spans="2:11" s="1" customFormat="1" ht="15" customHeight="1">
      <c r="B48" s="277"/>
      <c r="C48" s="278"/>
      <c r="D48" s="278"/>
      <c r="E48" s="276" t="s">
        <v>289</v>
      </c>
      <c r="F48" s="276"/>
      <c r="G48" s="276"/>
      <c r="H48" s="276"/>
      <c r="I48" s="276"/>
      <c r="J48" s="276"/>
      <c r="K48" s="274"/>
    </row>
    <row r="49" spans="2:11" s="1" customFormat="1" ht="15" customHeight="1">
      <c r="B49" s="277"/>
      <c r="C49" s="278"/>
      <c r="D49" s="278"/>
      <c r="E49" s="276" t="s">
        <v>290</v>
      </c>
      <c r="F49" s="276"/>
      <c r="G49" s="276"/>
      <c r="H49" s="276"/>
      <c r="I49" s="276"/>
      <c r="J49" s="276"/>
      <c r="K49" s="274"/>
    </row>
    <row r="50" spans="2:11" s="1" customFormat="1" ht="15" customHeight="1">
      <c r="B50" s="277"/>
      <c r="C50" s="278"/>
      <c r="D50" s="278"/>
      <c r="E50" s="276" t="s">
        <v>291</v>
      </c>
      <c r="F50" s="276"/>
      <c r="G50" s="276"/>
      <c r="H50" s="276"/>
      <c r="I50" s="276"/>
      <c r="J50" s="276"/>
      <c r="K50" s="274"/>
    </row>
    <row r="51" spans="2:11" s="1" customFormat="1" ht="15" customHeight="1">
      <c r="B51" s="277"/>
      <c r="C51" s="278"/>
      <c r="D51" s="276" t="s">
        <v>292</v>
      </c>
      <c r="E51" s="276"/>
      <c r="F51" s="276"/>
      <c r="G51" s="276"/>
      <c r="H51" s="276"/>
      <c r="I51" s="276"/>
      <c r="J51" s="276"/>
      <c r="K51" s="274"/>
    </row>
    <row r="52" spans="2:11" s="1" customFormat="1" ht="25.5" customHeight="1">
      <c r="B52" s="272"/>
      <c r="C52" s="273" t="s">
        <v>293</v>
      </c>
      <c r="D52" s="273"/>
      <c r="E52" s="273"/>
      <c r="F52" s="273"/>
      <c r="G52" s="273"/>
      <c r="H52" s="273"/>
      <c r="I52" s="273"/>
      <c r="J52" s="273"/>
      <c r="K52" s="274"/>
    </row>
    <row r="53" spans="2:11" s="1" customFormat="1" ht="5.25" customHeight="1">
      <c r="B53" s="272"/>
      <c r="C53" s="275"/>
      <c r="D53" s="275"/>
      <c r="E53" s="275"/>
      <c r="F53" s="275"/>
      <c r="G53" s="275"/>
      <c r="H53" s="275"/>
      <c r="I53" s="275"/>
      <c r="J53" s="275"/>
      <c r="K53" s="274"/>
    </row>
    <row r="54" spans="2:11" s="1" customFormat="1" ht="15" customHeight="1">
      <c r="B54" s="272"/>
      <c r="C54" s="276" t="s">
        <v>294</v>
      </c>
      <c r="D54" s="276"/>
      <c r="E54" s="276"/>
      <c r="F54" s="276"/>
      <c r="G54" s="276"/>
      <c r="H54" s="276"/>
      <c r="I54" s="276"/>
      <c r="J54" s="276"/>
      <c r="K54" s="274"/>
    </row>
    <row r="55" spans="2:11" s="1" customFormat="1" ht="15" customHeight="1">
      <c r="B55" s="272"/>
      <c r="C55" s="276" t="s">
        <v>295</v>
      </c>
      <c r="D55" s="276"/>
      <c r="E55" s="276"/>
      <c r="F55" s="276"/>
      <c r="G55" s="276"/>
      <c r="H55" s="276"/>
      <c r="I55" s="276"/>
      <c r="J55" s="276"/>
      <c r="K55" s="274"/>
    </row>
    <row r="56" spans="2:11" s="1" customFormat="1" ht="12.75" customHeight="1">
      <c r="B56" s="272"/>
      <c r="C56" s="276"/>
      <c r="D56" s="276"/>
      <c r="E56" s="276"/>
      <c r="F56" s="276"/>
      <c r="G56" s="276"/>
      <c r="H56" s="276"/>
      <c r="I56" s="276"/>
      <c r="J56" s="276"/>
      <c r="K56" s="274"/>
    </row>
    <row r="57" spans="2:11" s="1" customFormat="1" ht="15" customHeight="1">
      <c r="B57" s="272"/>
      <c r="C57" s="276" t="s">
        <v>296</v>
      </c>
      <c r="D57" s="276"/>
      <c r="E57" s="276"/>
      <c r="F57" s="276"/>
      <c r="G57" s="276"/>
      <c r="H57" s="276"/>
      <c r="I57" s="276"/>
      <c r="J57" s="276"/>
      <c r="K57" s="274"/>
    </row>
    <row r="58" spans="2:11" s="1" customFormat="1" ht="15" customHeight="1">
      <c r="B58" s="272"/>
      <c r="C58" s="278"/>
      <c r="D58" s="276" t="s">
        <v>297</v>
      </c>
      <c r="E58" s="276"/>
      <c r="F58" s="276"/>
      <c r="G58" s="276"/>
      <c r="H58" s="276"/>
      <c r="I58" s="276"/>
      <c r="J58" s="276"/>
      <c r="K58" s="274"/>
    </row>
    <row r="59" spans="2:11" s="1" customFormat="1" ht="15" customHeight="1">
      <c r="B59" s="272"/>
      <c r="C59" s="278"/>
      <c r="D59" s="276" t="s">
        <v>298</v>
      </c>
      <c r="E59" s="276"/>
      <c r="F59" s="276"/>
      <c r="G59" s="276"/>
      <c r="H59" s="276"/>
      <c r="I59" s="276"/>
      <c r="J59" s="276"/>
      <c r="K59" s="274"/>
    </row>
    <row r="60" spans="2:11" s="1" customFormat="1" ht="15" customHeight="1">
      <c r="B60" s="272"/>
      <c r="C60" s="278"/>
      <c r="D60" s="276" t="s">
        <v>299</v>
      </c>
      <c r="E60" s="276"/>
      <c r="F60" s="276"/>
      <c r="G60" s="276"/>
      <c r="H60" s="276"/>
      <c r="I60" s="276"/>
      <c r="J60" s="276"/>
      <c r="K60" s="274"/>
    </row>
    <row r="61" spans="2:11" s="1" customFormat="1" ht="15" customHeight="1">
      <c r="B61" s="272"/>
      <c r="C61" s="278"/>
      <c r="D61" s="276" t="s">
        <v>300</v>
      </c>
      <c r="E61" s="276"/>
      <c r="F61" s="276"/>
      <c r="G61" s="276"/>
      <c r="H61" s="276"/>
      <c r="I61" s="276"/>
      <c r="J61" s="276"/>
      <c r="K61" s="274"/>
    </row>
    <row r="62" spans="2:11" s="1" customFormat="1" ht="15" customHeight="1">
      <c r="B62" s="272"/>
      <c r="C62" s="278"/>
      <c r="D62" s="281" t="s">
        <v>301</v>
      </c>
      <c r="E62" s="281"/>
      <c r="F62" s="281"/>
      <c r="G62" s="281"/>
      <c r="H62" s="281"/>
      <c r="I62" s="281"/>
      <c r="J62" s="281"/>
      <c r="K62" s="274"/>
    </row>
    <row r="63" spans="2:11" s="1" customFormat="1" ht="15" customHeight="1">
      <c r="B63" s="272"/>
      <c r="C63" s="278"/>
      <c r="D63" s="276" t="s">
        <v>302</v>
      </c>
      <c r="E63" s="276"/>
      <c r="F63" s="276"/>
      <c r="G63" s="276"/>
      <c r="H63" s="276"/>
      <c r="I63" s="276"/>
      <c r="J63" s="276"/>
      <c r="K63" s="274"/>
    </row>
    <row r="64" spans="2:11" s="1" customFormat="1" ht="12.75" customHeight="1">
      <c r="B64" s="272"/>
      <c r="C64" s="278"/>
      <c r="D64" s="278"/>
      <c r="E64" s="282"/>
      <c r="F64" s="278"/>
      <c r="G64" s="278"/>
      <c r="H64" s="278"/>
      <c r="I64" s="278"/>
      <c r="J64" s="278"/>
      <c r="K64" s="274"/>
    </row>
    <row r="65" spans="2:11" s="1" customFormat="1" ht="15" customHeight="1">
      <c r="B65" s="272"/>
      <c r="C65" s="278"/>
      <c r="D65" s="276" t="s">
        <v>303</v>
      </c>
      <c r="E65" s="276"/>
      <c r="F65" s="276"/>
      <c r="G65" s="276"/>
      <c r="H65" s="276"/>
      <c r="I65" s="276"/>
      <c r="J65" s="276"/>
      <c r="K65" s="274"/>
    </row>
    <row r="66" spans="2:11" s="1" customFormat="1" ht="15" customHeight="1">
      <c r="B66" s="272"/>
      <c r="C66" s="278"/>
      <c r="D66" s="281" t="s">
        <v>304</v>
      </c>
      <c r="E66" s="281"/>
      <c r="F66" s="281"/>
      <c r="G66" s="281"/>
      <c r="H66" s="281"/>
      <c r="I66" s="281"/>
      <c r="J66" s="281"/>
      <c r="K66" s="274"/>
    </row>
    <row r="67" spans="2:11" s="1" customFormat="1" ht="15" customHeight="1">
      <c r="B67" s="272"/>
      <c r="C67" s="278"/>
      <c r="D67" s="276" t="s">
        <v>305</v>
      </c>
      <c r="E67" s="276"/>
      <c r="F67" s="276"/>
      <c r="G67" s="276"/>
      <c r="H67" s="276"/>
      <c r="I67" s="276"/>
      <c r="J67" s="276"/>
      <c r="K67" s="274"/>
    </row>
    <row r="68" spans="2:11" s="1" customFormat="1" ht="15" customHeight="1">
      <c r="B68" s="272"/>
      <c r="C68" s="278"/>
      <c r="D68" s="276" t="s">
        <v>306</v>
      </c>
      <c r="E68" s="276"/>
      <c r="F68" s="276"/>
      <c r="G68" s="276"/>
      <c r="H68" s="276"/>
      <c r="I68" s="276"/>
      <c r="J68" s="276"/>
      <c r="K68" s="274"/>
    </row>
    <row r="69" spans="2:11" s="1" customFormat="1" ht="15" customHeight="1">
      <c r="B69" s="272"/>
      <c r="C69" s="278"/>
      <c r="D69" s="276" t="s">
        <v>307</v>
      </c>
      <c r="E69" s="276"/>
      <c r="F69" s="276"/>
      <c r="G69" s="276"/>
      <c r="H69" s="276"/>
      <c r="I69" s="276"/>
      <c r="J69" s="276"/>
      <c r="K69" s="274"/>
    </row>
    <row r="70" spans="2:11" s="1" customFormat="1" ht="15" customHeight="1">
      <c r="B70" s="272"/>
      <c r="C70" s="278"/>
      <c r="D70" s="276" t="s">
        <v>308</v>
      </c>
      <c r="E70" s="276"/>
      <c r="F70" s="276"/>
      <c r="G70" s="276"/>
      <c r="H70" s="276"/>
      <c r="I70" s="276"/>
      <c r="J70" s="276"/>
      <c r="K70" s="274"/>
    </row>
    <row r="71" spans="2:11" s="1" customFormat="1" ht="12.75" customHeight="1">
      <c r="B71" s="283"/>
      <c r="C71" s="284"/>
      <c r="D71" s="284"/>
      <c r="E71" s="284"/>
      <c r="F71" s="284"/>
      <c r="G71" s="284"/>
      <c r="H71" s="284"/>
      <c r="I71" s="284"/>
      <c r="J71" s="284"/>
      <c r="K71" s="285"/>
    </row>
    <row r="72" spans="2:11" s="1" customFormat="1" ht="18.75" customHeight="1">
      <c r="B72" s="286"/>
      <c r="C72" s="286"/>
      <c r="D72" s="286"/>
      <c r="E72" s="286"/>
      <c r="F72" s="286"/>
      <c r="G72" s="286"/>
      <c r="H72" s="286"/>
      <c r="I72" s="286"/>
      <c r="J72" s="286"/>
      <c r="K72" s="287"/>
    </row>
    <row r="73" spans="2:11" s="1" customFormat="1" ht="18.75" customHeight="1">
      <c r="B73" s="287"/>
      <c r="C73" s="287"/>
      <c r="D73" s="287"/>
      <c r="E73" s="287"/>
      <c r="F73" s="287"/>
      <c r="G73" s="287"/>
      <c r="H73" s="287"/>
      <c r="I73" s="287"/>
      <c r="J73" s="287"/>
      <c r="K73" s="287"/>
    </row>
    <row r="74" spans="2:11" s="1" customFormat="1" ht="7.5" customHeight="1">
      <c r="B74" s="288"/>
      <c r="C74" s="289"/>
      <c r="D74" s="289"/>
      <c r="E74" s="289"/>
      <c r="F74" s="289"/>
      <c r="G74" s="289"/>
      <c r="H74" s="289"/>
      <c r="I74" s="289"/>
      <c r="J74" s="289"/>
      <c r="K74" s="290"/>
    </row>
    <row r="75" spans="2:11" s="1" customFormat="1" ht="45" customHeight="1">
      <c r="B75" s="291"/>
      <c r="C75" s="292" t="s">
        <v>309</v>
      </c>
      <c r="D75" s="292"/>
      <c r="E75" s="292"/>
      <c r="F75" s="292"/>
      <c r="G75" s="292"/>
      <c r="H75" s="292"/>
      <c r="I75" s="292"/>
      <c r="J75" s="292"/>
      <c r="K75" s="293"/>
    </row>
    <row r="76" spans="2:11" s="1" customFormat="1" ht="17.25" customHeight="1">
      <c r="B76" s="291"/>
      <c r="C76" s="294" t="s">
        <v>310</v>
      </c>
      <c r="D76" s="294"/>
      <c r="E76" s="294"/>
      <c r="F76" s="294" t="s">
        <v>311</v>
      </c>
      <c r="G76" s="295"/>
      <c r="H76" s="294" t="s">
        <v>51</v>
      </c>
      <c r="I76" s="294" t="s">
        <v>54</v>
      </c>
      <c r="J76" s="294" t="s">
        <v>312</v>
      </c>
      <c r="K76" s="293"/>
    </row>
    <row r="77" spans="2:11" s="1" customFormat="1" ht="17.25" customHeight="1">
      <c r="B77" s="291"/>
      <c r="C77" s="296" t="s">
        <v>313</v>
      </c>
      <c r="D77" s="296"/>
      <c r="E77" s="296"/>
      <c r="F77" s="297" t="s">
        <v>314</v>
      </c>
      <c r="G77" s="298"/>
      <c r="H77" s="296"/>
      <c r="I77" s="296"/>
      <c r="J77" s="296" t="s">
        <v>315</v>
      </c>
      <c r="K77" s="293"/>
    </row>
    <row r="78" spans="2:11" s="1" customFormat="1" ht="5.25" customHeight="1">
      <c r="B78" s="291"/>
      <c r="C78" s="299"/>
      <c r="D78" s="299"/>
      <c r="E78" s="299"/>
      <c r="F78" s="299"/>
      <c r="G78" s="300"/>
      <c r="H78" s="299"/>
      <c r="I78" s="299"/>
      <c r="J78" s="299"/>
      <c r="K78" s="293"/>
    </row>
    <row r="79" spans="2:11" s="1" customFormat="1" ht="15" customHeight="1">
      <c r="B79" s="291"/>
      <c r="C79" s="279" t="s">
        <v>50</v>
      </c>
      <c r="D79" s="301"/>
      <c r="E79" s="301"/>
      <c r="F79" s="302" t="s">
        <v>316</v>
      </c>
      <c r="G79" s="303"/>
      <c r="H79" s="279" t="s">
        <v>317</v>
      </c>
      <c r="I79" s="279" t="s">
        <v>318</v>
      </c>
      <c r="J79" s="279">
        <v>20</v>
      </c>
      <c r="K79" s="293"/>
    </row>
    <row r="80" spans="2:11" s="1" customFormat="1" ht="15" customHeight="1">
      <c r="B80" s="291"/>
      <c r="C80" s="279" t="s">
        <v>319</v>
      </c>
      <c r="D80" s="279"/>
      <c r="E80" s="279"/>
      <c r="F80" s="302" t="s">
        <v>316</v>
      </c>
      <c r="G80" s="303"/>
      <c r="H80" s="279" t="s">
        <v>320</v>
      </c>
      <c r="I80" s="279" t="s">
        <v>318</v>
      </c>
      <c r="J80" s="279">
        <v>120</v>
      </c>
      <c r="K80" s="293"/>
    </row>
    <row r="81" spans="2:11" s="1" customFormat="1" ht="15" customHeight="1">
      <c r="B81" s="304"/>
      <c r="C81" s="279" t="s">
        <v>321</v>
      </c>
      <c r="D81" s="279"/>
      <c r="E81" s="279"/>
      <c r="F81" s="302" t="s">
        <v>322</v>
      </c>
      <c r="G81" s="303"/>
      <c r="H81" s="279" t="s">
        <v>323</v>
      </c>
      <c r="I81" s="279" t="s">
        <v>318</v>
      </c>
      <c r="J81" s="279">
        <v>50</v>
      </c>
      <c r="K81" s="293"/>
    </row>
    <row r="82" spans="2:11" s="1" customFormat="1" ht="15" customHeight="1">
      <c r="B82" s="304"/>
      <c r="C82" s="279" t="s">
        <v>324</v>
      </c>
      <c r="D82" s="279"/>
      <c r="E82" s="279"/>
      <c r="F82" s="302" t="s">
        <v>316</v>
      </c>
      <c r="G82" s="303"/>
      <c r="H82" s="279" t="s">
        <v>325</v>
      </c>
      <c r="I82" s="279" t="s">
        <v>326</v>
      </c>
      <c r="J82" s="279"/>
      <c r="K82" s="293"/>
    </row>
    <row r="83" spans="2:11" s="1" customFormat="1" ht="15" customHeight="1">
      <c r="B83" s="304"/>
      <c r="C83" s="305" t="s">
        <v>327</v>
      </c>
      <c r="D83" s="305"/>
      <c r="E83" s="305"/>
      <c r="F83" s="306" t="s">
        <v>322</v>
      </c>
      <c r="G83" s="305"/>
      <c r="H83" s="305" t="s">
        <v>328</v>
      </c>
      <c r="I83" s="305" t="s">
        <v>318</v>
      </c>
      <c r="J83" s="305">
        <v>15</v>
      </c>
      <c r="K83" s="293"/>
    </row>
    <row r="84" spans="2:11" s="1" customFormat="1" ht="15" customHeight="1">
      <c r="B84" s="304"/>
      <c r="C84" s="305" t="s">
        <v>329</v>
      </c>
      <c r="D84" s="305"/>
      <c r="E84" s="305"/>
      <c r="F84" s="306" t="s">
        <v>322</v>
      </c>
      <c r="G84" s="305"/>
      <c r="H84" s="305" t="s">
        <v>330</v>
      </c>
      <c r="I84" s="305" t="s">
        <v>318</v>
      </c>
      <c r="J84" s="305">
        <v>15</v>
      </c>
      <c r="K84" s="293"/>
    </row>
    <row r="85" spans="2:11" s="1" customFormat="1" ht="15" customHeight="1">
      <c r="B85" s="304"/>
      <c r="C85" s="305" t="s">
        <v>331</v>
      </c>
      <c r="D85" s="305"/>
      <c r="E85" s="305"/>
      <c r="F85" s="306" t="s">
        <v>322</v>
      </c>
      <c r="G85" s="305"/>
      <c r="H85" s="305" t="s">
        <v>332</v>
      </c>
      <c r="I85" s="305" t="s">
        <v>318</v>
      </c>
      <c r="J85" s="305">
        <v>20</v>
      </c>
      <c r="K85" s="293"/>
    </row>
    <row r="86" spans="2:11" s="1" customFormat="1" ht="15" customHeight="1">
      <c r="B86" s="304"/>
      <c r="C86" s="305" t="s">
        <v>333</v>
      </c>
      <c r="D86" s="305"/>
      <c r="E86" s="305"/>
      <c r="F86" s="306" t="s">
        <v>322</v>
      </c>
      <c r="G86" s="305"/>
      <c r="H86" s="305" t="s">
        <v>334</v>
      </c>
      <c r="I86" s="305" t="s">
        <v>318</v>
      </c>
      <c r="J86" s="305">
        <v>20</v>
      </c>
      <c r="K86" s="293"/>
    </row>
    <row r="87" spans="2:11" s="1" customFormat="1" ht="15" customHeight="1">
      <c r="B87" s="304"/>
      <c r="C87" s="279" t="s">
        <v>335</v>
      </c>
      <c r="D87" s="279"/>
      <c r="E87" s="279"/>
      <c r="F87" s="302" t="s">
        <v>322</v>
      </c>
      <c r="G87" s="303"/>
      <c r="H87" s="279" t="s">
        <v>336</v>
      </c>
      <c r="I87" s="279" t="s">
        <v>318</v>
      </c>
      <c r="J87" s="279">
        <v>50</v>
      </c>
      <c r="K87" s="293"/>
    </row>
    <row r="88" spans="2:11" s="1" customFormat="1" ht="15" customHeight="1">
      <c r="B88" s="304"/>
      <c r="C88" s="279" t="s">
        <v>337</v>
      </c>
      <c r="D88" s="279"/>
      <c r="E88" s="279"/>
      <c r="F88" s="302" t="s">
        <v>322</v>
      </c>
      <c r="G88" s="303"/>
      <c r="H88" s="279" t="s">
        <v>338</v>
      </c>
      <c r="I88" s="279" t="s">
        <v>318</v>
      </c>
      <c r="J88" s="279">
        <v>20</v>
      </c>
      <c r="K88" s="293"/>
    </row>
    <row r="89" spans="2:11" s="1" customFormat="1" ht="15" customHeight="1">
      <c r="B89" s="304"/>
      <c r="C89" s="279" t="s">
        <v>339</v>
      </c>
      <c r="D89" s="279"/>
      <c r="E89" s="279"/>
      <c r="F89" s="302" t="s">
        <v>322</v>
      </c>
      <c r="G89" s="303"/>
      <c r="H89" s="279" t="s">
        <v>340</v>
      </c>
      <c r="I89" s="279" t="s">
        <v>318</v>
      </c>
      <c r="J89" s="279">
        <v>20</v>
      </c>
      <c r="K89" s="293"/>
    </row>
    <row r="90" spans="2:11" s="1" customFormat="1" ht="15" customHeight="1">
      <c r="B90" s="304"/>
      <c r="C90" s="279" t="s">
        <v>341</v>
      </c>
      <c r="D90" s="279"/>
      <c r="E90" s="279"/>
      <c r="F90" s="302" t="s">
        <v>322</v>
      </c>
      <c r="G90" s="303"/>
      <c r="H90" s="279" t="s">
        <v>342</v>
      </c>
      <c r="I90" s="279" t="s">
        <v>318</v>
      </c>
      <c r="J90" s="279">
        <v>50</v>
      </c>
      <c r="K90" s="293"/>
    </row>
    <row r="91" spans="2:11" s="1" customFormat="1" ht="15" customHeight="1">
      <c r="B91" s="304"/>
      <c r="C91" s="279" t="s">
        <v>343</v>
      </c>
      <c r="D91" s="279"/>
      <c r="E91" s="279"/>
      <c r="F91" s="302" t="s">
        <v>322</v>
      </c>
      <c r="G91" s="303"/>
      <c r="H91" s="279" t="s">
        <v>343</v>
      </c>
      <c r="I91" s="279" t="s">
        <v>318</v>
      </c>
      <c r="J91" s="279">
        <v>50</v>
      </c>
      <c r="K91" s="293"/>
    </row>
    <row r="92" spans="2:11" s="1" customFormat="1" ht="15" customHeight="1">
      <c r="B92" s="304"/>
      <c r="C92" s="279" t="s">
        <v>344</v>
      </c>
      <c r="D92" s="279"/>
      <c r="E92" s="279"/>
      <c r="F92" s="302" t="s">
        <v>322</v>
      </c>
      <c r="G92" s="303"/>
      <c r="H92" s="279" t="s">
        <v>345</v>
      </c>
      <c r="I92" s="279" t="s">
        <v>318</v>
      </c>
      <c r="J92" s="279">
        <v>255</v>
      </c>
      <c r="K92" s="293"/>
    </row>
    <row r="93" spans="2:11" s="1" customFormat="1" ht="15" customHeight="1">
      <c r="B93" s="304"/>
      <c r="C93" s="279" t="s">
        <v>346</v>
      </c>
      <c r="D93" s="279"/>
      <c r="E93" s="279"/>
      <c r="F93" s="302" t="s">
        <v>316</v>
      </c>
      <c r="G93" s="303"/>
      <c r="H93" s="279" t="s">
        <v>347</v>
      </c>
      <c r="I93" s="279" t="s">
        <v>348</v>
      </c>
      <c r="J93" s="279"/>
      <c r="K93" s="293"/>
    </row>
    <row r="94" spans="2:11" s="1" customFormat="1" ht="15" customHeight="1">
      <c r="B94" s="304"/>
      <c r="C94" s="279" t="s">
        <v>349</v>
      </c>
      <c r="D94" s="279"/>
      <c r="E94" s="279"/>
      <c r="F94" s="302" t="s">
        <v>316</v>
      </c>
      <c r="G94" s="303"/>
      <c r="H94" s="279" t="s">
        <v>350</v>
      </c>
      <c r="I94" s="279" t="s">
        <v>351</v>
      </c>
      <c r="J94" s="279"/>
      <c r="K94" s="293"/>
    </row>
    <row r="95" spans="2:11" s="1" customFormat="1" ht="15" customHeight="1">
      <c r="B95" s="304"/>
      <c r="C95" s="279" t="s">
        <v>352</v>
      </c>
      <c r="D95" s="279"/>
      <c r="E95" s="279"/>
      <c r="F95" s="302" t="s">
        <v>316</v>
      </c>
      <c r="G95" s="303"/>
      <c r="H95" s="279" t="s">
        <v>352</v>
      </c>
      <c r="I95" s="279" t="s">
        <v>351</v>
      </c>
      <c r="J95" s="279"/>
      <c r="K95" s="293"/>
    </row>
    <row r="96" spans="2:11" s="1" customFormat="1" ht="15" customHeight="1">
      <c r="B96" s="304"/>
      <c r="C96" s="279" t="s">
        <v>35</v>
      </c>
      <c r="D96" s="279"/>
      <c r="E96" s="279"/>
      <c r="F96" s="302" t="s">
        <v>316</v>
      </c>
      <c r="G96" s="303"/>
      <c r="H96" s="279" t="s">
        <v>353</v>
      </c>
      <c r="I96" s="279" t="s">
        <v>351</v>
      </c>
      <c r="J96" s="279"/>
      <c r="K96" s="293"/>
    </row>
    <row r="97" spans="2:11" s="1" customFormat="1" ht="15" customHeight="1">
      <c r="B97" s="304"/>
      <c r="C97" s="279" t="s">
        <v>45</v>
      </c>
      <c r="D97" s="279"/>
      <c r="E97" s="279"/>
      <c r="F97" s="302" t="s">
        <v>316</v>
      </c>
      <c r="G97" s="303"/>
      <c r="H97" s="279" t="s">
        <v>354</v>
      </c>
      <c r="I97" s="279" t="s">
        <v>351</v>
      </c>
      <c r="J97" s="279"/>
      <c r="K97" s="293"/>
    </row>
    <row r="98" spans="2:11" s="1" customFormat="1" ht="15" customHeight="1">
      <c r="B98" s="307"/>
      <c r="C98" s="308"/>
      <c r="D98" s="308"/>
      <c r="E98" s="308"/>
      <c r="F98" s="308"/>
      <c r="G98" s="308"/>
      <c r="H98" s="308"/>
      <c r="I98" s="308"/>
      <c r="J98" s="308"/>
      <c r="K98" s="309"/>
    </row>
    <row r="99" spans="2:11" s="1" customFormat="1" ht="18.75" customHeight="1">
      <c r="B99" s="310"/>
      <c r="C99" s="311"/>
      <c r="D99" s="311"/>
      <c r="E99" s="311"/>
      <c r="F99" s="311"/>
      <c r="G99" s="311"/>
      <c r="H99" s="311"/>
      <c r="I99" s="311"/>
      <c r="J99" s="311"/>
      <c r="K99" s="310"/>
    </row>
    <row r="100" spans="2:11" s="1" customFormat="1" ht="18.75" customHeight="1">
      <c r="B100" s="287"/>
      <c r="C100" s="287"/>
      <c r="D100" s="287"/>
      <c r="E100" s="287"/>
      <c r="F100" s="287"/>
      <c r="G100" s="287"/>
      <c r="H100" s="287"/>
      <c r="I100" s="287"/>
      <c r="J100" s="287"/>
      <c r="K100" s="287"/>
    </row>
    <row r="101" spans="2:11" s="1" customFormat="1" ht="7.5" customHeight="1">
      <c r="B101" s="288"/>
      <c r="C101" s="289"/>
      <c r="D101" s="289"/>
      <c r="E101" s="289"/>
      <c r="F101" s="289"/>
      <c r="G101" s="289"/>
      <c r="H101" s="289"/>
      <c r="I101" s="289"/>
      <c r="J101" s="289"/>
      <c r="K101" s="290"/>
    </row>
    <row r="102" spans="2:11" s="1" customFormat="1" ht="45" customHeight="1">
      <c r="B102" s="291"/>
      <c r="C102" s="292" t="s">
        <v>355</v>
      </c>
      <c r="D102" s="292"/>
      <c r="E102" s="292"/>
      <c r="F102" s="292"/>
      <c r="G102" s="292"/>
      <c r="H102" s="292"/>
      <c r="I102" s="292"/>
      <c r="J102" s="292"/>
      <c r="K102" s="293"/>
    </row>
    <row r="103" spans="2:11" s="1" customFormat="1" ht="17.25" customHeight="1">
      <c r="B103" s="291"/>
      <c r="C103" s="294" t="s">
        <v>310</v>
      </c>
      <c r="D103" s="294"/>
      <c r="E103" s="294"/>
      <c r="F103" s="294" t="s">
        <v>311</v>
      </c>
      <c r="G103" s="295"/>
      <c r="H103" s="294" t="s">
        <v>51</v>
      </c>
      <c r="I103" s="294" t="s">
        <v>54</v>
      </c>
      <c r="J103" s="294" t="s">
        <v>312</v>
      </c>
      <c r="K103" s="293"/>
    </row>
    <row r="104" spans="2:11" s="1" customFormat="1" ht="17.25" customHeight="1">
      <c r="B104" s="291"/>
      <c r="C104" s="296" t="s">
        <v>313</v>
      </c>
      <c r="D104" s="296"/>
      <c r="E104" s="296"/>
      <c r="F104" s="297" t="s">
        <v>314</v>
      </c>
      <c r="G104" s="298"/>
      <c r="H104" s="296"/>
      <c r="I104" s="296"/>
      <c r="J104" s="296" t="s">
        <v>315</v>
      </c>
      <c r="K104" s="293"/>
    </row>
    <row r="105" spans="2:11" s="1" customFormat="1" ht="5.25" customHeight="1">
      <c r="B105" s="291"/>
      <c r="C105" s="294"/>
      <c r="D105" s="294"/>
      <c r="E105" s="294"/>
      <c r="F105" s="294"/>
      <c r="G105" s="312"/>
      <c r="H105" s="294"/>
      <c r="I105" s="294"/>
      <c r="J105" s="294"/>
      <c r="K105" s="293"/>
    </row>
    <row r="106" spans="2:11" s="1" customFormat="1" ht="15" customHeight="1">
      <c r="B106" s="291"/>
      <c r="C106" s="279" t="s">
        <v>50</v>
      </c>
      <c r="D106" s="301"/>
      <c r="E106" s="301"/>
      <c r="F106" s="302" t="s">
        <v>316</v>
      </c>
      <c r="G106" s="279"/>
      <c r="H106" s="279" t="s">
        <v>356</v>
      </c>
      <c r="I106" s="279" t="s">
        <v>318</v>
      </c>
      <c r="J106" s="279">
        <v>20</v>
      </c>
      <c r="K106" s="293"/>
    </row>
    <row r="107" spans="2:11" s="1" customFormat="1" ht="15" customHeight="1">
      <c r="B107" s="291"/>
      <c r="C107" s="279" t="s">
        <v>319</v>
      </c>
      <c r="D107" s="279"/>
      <c r="E107" s="279"/>
      <c r="F107" s="302" t="s">
        <v>316</v>
      </c>
      <c r="G107" s="279"/>
      <c r="H107" s="279" t="s">
        <v>356</v>
      </c>
      <c r="I107" s="279" t="s">
        <v>318</v>
      </c>
      <c r="J107" s="279">
        <v>120</v>
      </c>
      <c r="K107" s="293"/>
    </row>
    <row r="108" spans="2:11" s="1" customFormat="1" ht="15" customHeight="1">
      <c r="B108" s="304"/>
      <c r="C108" s="279" t="s">
        <v>321</v>
      </c>
      <c r="D108" s="279"/>
      <c r="E108" s="279"/>
      <c r="F108" s="302" t="s">
        <v>322</v>
      </c>
      <c r="G108" s="279"/>
      <c r="H108" s="279" t="s">
        <v>356</v>
      </c>
      <c r="I108" s="279" t="s">
        <v>318</v>
      </c>
      <c r="J108" s="279">
        <v>50</v>
      </c>
      <c r="K108" s="293"/>
    </row>
    <row r="109" spans="2:11" s="1" customFormat="1" ht="15" customHeight="1">
      <c r="B109" s="304"/>
      <c r="C109" s="279" t="s">
        <v>324</v>
      </c>
      <c r="D109" s="279"/>
      <c r="E109" s="279"/>
      <c r="F109" s="302" t="s">
        <v>316</v>
      </c>
      <c r="G109" s="279"/>
      <c r="H109" s="279" t="s">
        <v>356</v>
      </c>
      <c r="I109" s="279" t="s">
        <v>326</v>
      </c>
      <c r="J109" s="279"/>
      <c r="K109" s="293"/>
    </row>
    <row r="110" spans="2:11" s="1" customFormat="1" ht="15" customHeight="1">
      <c r="B110" s="304"/>
      <c r="C110" s="279" t="s">
        <v>335</v>
      </c>
      <c r="D110" s="279"/>
      <c r="E110" s="279"/>
      <c r="F110" s="302" t="s">
        <v>322</v>
      </c>
      <c r="G110" s="279"/>
      <c r="H110" s="279" t="s">
        <v>356</v>
      </c>
      <c r="I110" s="279" t="s">
        <v>318</v>
      </c>
      <c r="J110" s="279">
        <v>50</v>
      </c>
      <c r="K110" s="293"/>
    </row>
    <row r="111" spans="2:11" s="1" customFormat="1" ht="15" customHeight="1">
      <c r="B111" s="304"/>
      <c r="C111" s="279" t="s">
        <v>343</v>
      </c>
      <c r="D111" s="279"/>
      <c r="E111" s="279"/>
      <c r="F111" s="302" t="s">
        <v>322</v>
      </c>
      <c r="G111" s="279"/>
      <c r="H111" s="279" t="s">
        <v>356</v>
      </c>
      <c r="I111" s="279" t="s">
        <v>318</v>
      </c>
      <c r="J111" s="279">
        <v>50</v>
      </c>
      <c r="K111" s="293"/>
    </row>
    <row r="112" spans="2:11" s="1" customFormat="1" ht="15" customHeight="1">
      <c r="B112" s="304"/>
      <c r="C112" s="279" t="s">
        <v>341</v>
      </c>
      <c r="D112" s="279"/>
      <c r="E112" s="279"/>
      <c r="F112" s="302" t="s">
        <v>322</v>
      </c>
      <c r="G112" s="279"/>
      <c r="H112" s="279" t="s">
        <v>356</v>
      </c>
      <c r="I112" s="279" t="s">
        <v>318</v>
      </c>
      <c r="J112" s="279">
        <v>50</v>
      </c>
      <c r="K112" s="293"/>
    </row>
    <row r="113" spans="2:11" s="1" customFormat="1" ht="15" customHeight="1">
      <c r="B113" s="304"/>
      <c r="C113" s="279" t="s">
        <v>50</v>
      </c>
      <c r="D113" s="279"/>
      <c r="E113" s="279"/>
      <c r="F113" s="302" t="s">
        <v>316</v>
      </c>
      <c r="G113" s="279"/>
      <c r="H113" s="279" t="s">
        <v>357</v>
      </c>
      <c r="I113" s="279" t="s">
        <v>318</v>
      </c>
      <c r="J113" s="279">
        <v>20</v>
      </c>
      <c r="K113" s="293"/>
    </row>
    <row r="114" spans="2:11" s="1" customFormat="1" ht="15" customHeight="1">
      <c r="B114" s="304"/>
      <c r="C114" s="279" t="s">
        <v>358</v>
      </c>
      <c r="D114" s="279"/>
      <c r="E114" s="279"/>
      <c r="F114" s="302" t="s">
        <v>316</v>
      </c>
      <c r="G114" s="279"/>
      <c r="H114" s="279" t="s">
        <v>359</v>
      </c>
      <c r="I114" s="279" t="s">
        <v>318</v>
      </c>
      <c r="J114" s="279">
        <v>120</v>
      </c>
      <c r="K114" s="293"/>
    </row>
    <row r="115" spans="2:11" s="1" customFormat="1" ht="15" customHeight="1">
      <c r="B115" s="304"/>
      <c r="C115" s="279" t="s">
        <v>35</v>
      </c>
      <c r="D115" s="279"/>
      <c r="E115" s="279"/>
      <c r="F115" s="302" t="s">
        <v>316</v>
      </c>
      <c r="G115" s="279"/>
      <c r="H115" s="279" t="s">
        <v>360</v>
      </c>
      <c r="I115" s="279" t="s">
        <v>351</v>
      </c>
      <c r="J115" s="279"/>
      <c r="K115" s="293"/>
    </row>
    <row r="116" spans="2:11" s="1" customFormat="1" ht="15" customHeight="1">
      <c r="B116" s="304"/>
      <c r="C116" s="279" t="s">
        <v>45</v>
      </c>
      <c r="D116" s="279"/>
      <c r="E116" s="279"/>
      <c r="F116" s="302" t="s">
        <v>316</v>
      </c>
      <c r="G116" s="279"/>
      <c r="H116" s="279" t="s">
        <v>361</v>
      </c>
      <c r="I116" s="279" t="s">
        <v>351</v>
      </c>
      <c r="J116" s="279"/>
      <c r="K116" s="293"/>
    </row>
    <row r="117" spans="2:11" s="1" customFormat="1" ht="15" customHeight="1">
      <c r="B117" s="304"/>
      <c r="C117" s="279" t="s">
        <v>54</v>
      </c>
      <c r="D117" s="279"/>
      <c r="E117" s="279"/>
      <c r="F117" s="302" t="s">
        <v>316</v>
      </c>
      <c r="G117" s="279"/>
      <c r="H117" s="279" t="s">
        <v>362</v>
      </c>
      <c r="I117" s="279" t="s">
        <v>363</v>
      </c>
      <c r="J117" s="279"/>
      <c r="K117" s="293"/>
    </row>
    <row r="118" spans="2:11" s="1" customFormat="1" ht="15" customHeight="1">
      <c r="B118" s="307"/>
      <c r="C118" s="313"/>
      <c r="D118" s="313"/>
      <c r="E118" s="313"/>
      <c r="F118" s="313"/>
      <c r="G118" s="313"/>
      <c r="H118" s="313"/>
      <c r="I118" s="313"/>
      <c r="J118" s="313"/>
      <c r="K118" s="309"/>
    </row>
    <row r="119" spans="2:11" s="1" customFormat="1" ht="18.75" customHeight="1">
      <c r="B119" s="314"/>
      <c r="C119" s="315"/>
      <c r="D119" s="315"/>
      <c r="E119" s="315"/>
      <c r="F119" s="316"/>
      <c r="G119" s="315"/>
      <c r="H119" s="315"/>
      <c r="I119" s="315"/>
      <c r="J119" s="315"/>
      <c r="K119" s="314"/>
    </row>
    <row r="120" spans="2:11" s="1" customFormat="1" ht="18.75" customHeight="1">
      <c r="B120" s="287"/>
      <c r="C120" s="287"/>
      <c r="D120" s="287"/>
      <c r="E120" s="287"/>
      <c r="F120" s="287"/>
      <c r="G120" s="287"/>
      <c r="H120" s="287"/>
      <c r="I120" s="287"/>
      <c r="J120" s="287"/>
      <c r="K120" s="287"/>
    </row>
    <row r="121" spans="2:11" s="1" customFormat="1" ht="7.5" customHeight="1">
      <c r="B121" s="317"/>
      <c r="C121" s="318"/>
      <c r="D121" s="318"/>
      <c r="E121" s="318"/>
      <c r="F121" s="318"/>
      <c r="G121" s="318"/>
      <c r="H121" s="318"/>
      <c r="I121" s="318"/>
      <c r="J121" s="318"/>
      <c r="K121" s="319"/>
    </row>
    <row r="122" spans="2:11" s="1" customFormat="1" ht="45" customHeight="1">
      <c r="B122" s="320"/>
      <c r="C122" s="270" t="s">
        <v>364</v>
      </c>
      <c r="D122" s="270"/>
      <c r="E122" s="270"/>
      <c r="F122" s="270"/>
      <c r="G122" s="270"/>
      <c r="H122" s="270"/>
      <c r="I122" s="270"/>
      <c r="J122" s="270"/>
      <c r="K122" s="321"/>
    </row>
    <row r="123" spans="2:11" s="1" customFormat="1" ht="17.25" customHeight="1">
      <c r="B123" s="322"/>
      <c r="C123" s="294" t="s">
        <v>310</v>
      </c>
      <c r="D123" s="294"/>
      <c r="E123" s="294"/>
      <c r="F123" s="294" t="s">
        <v>311</v>
      </c>
      <c r="G123" s="295"/>
      <c r="H123" s="294" t="s">
        <v>51</v>
      </c>
      <c r="I123" s="294" t="s">
        <v>54</v>
      </c>
      <c r="J123" s="294" t="s">
        <v>312</v>
      </c>
      <c r="K123" s="323"/>
    </row>
    <row r="124" spans="2:11" s="1" customFormat="1" ht="17.25" customHeight="1">
      <c r="B124" s="322"/>
      <c r="C124" s="296" t="s">
        <v>313</v>
      </c>
      <c r="D124" s="296"/>
      <c r="E124" s="296"/>
      <c r="F124" s="297" t="s">
        <v>314</v>
      </c>
      <c r="G124" s="298"/>
      <c r="H124" s="296"/>
      <c r="I124" s="296"/>
      <c r="J124" s="296" t="s">
        <v>315</v>
      </c>
      <c r="K124" s="323"/>
    </row>
    <row r="125" spans="2:11" s="1" customFormat="1" ht="5.25" customHeight="1">
      <c r="B125" s="324"/>
      <c r="C125" s="299"/>
      <c r="D125" s="299"/>
      <c r="E125" s="299"/>
      <c r="F125" s="299"/>
      <c r="G125" s="325"/>
      <c r="H125" s="299"/>
      <c r="I125" s="299"/>
      <c r="J125" s="299"/>
      <c r="K125" s="326"/>
    </row>
    <row r="126" spans="2:11" s="1" customFormat="1" ht="15" customHeight="1">
      <c r="B126" s="324"/>
      <c r="C126" s="279" t="s">
        <v>319</v>
      </c>
      <c r="D126" s="301"/>
      <c r="E126" s="301"/>
      <c r="F126" s="302" t="s">
        <v>316</v>
      </c>
      <c r="G126" s="279"/>
      <c r="H126" s="279" t="s">
        <v>356</v>
      </c>
      <c r="I126" s="279" t="s">
        <v>318</v>
      </c>
      <c r="J126" s="279">
        <v>120</v>
      </c>
      <c r="K126" s="327"/>
    </row>
    <row r="127" spans="2:11" s="1" customFormat="1" ht="15" customHeight="1">
      <c r="B127" s="324"/>
      <c r="C127" s="279" t="s">
        <v>365</v>
      </c>
      <c r="D127" s="279"/>
      <c r="E127" s="279"/>
      <c r="F127" s="302" t="s">
        <v>316</v>
      </c>
      <c r="G127" s="279"/>
      <c r="H127" s="279" t="s">
        <v>366</v>
      </c>
      <c r="I127" s="279" t="s">
        <v>318</v>
      </c>
      <c r="J127" s="279" t="s">
        <v>367</v>
      </c>
      <c r="K127" s="327"/>
    </row>
    <row r="128" spans="2:11" s="1" customFormat="1" ht="15" customHeight="1">
      <c r="B128" s="324"/>
      <c r="C128" s="279" t="s">
        <v>264</v>
      </c>
      <c r="D128" s="279"/>
      <c r="E128" s="279"/>
      <c r="F128" s="302" t="s">
        <v>316</v>
      </c>
      <c r="G128" s="279"/>
      <c r="H128" s="279" t="s">
        <v>368</v>
      </c>
      <c r="I128" s="279" t="s">
        <v>318</v>
      </c>
      <c r="J128" s="279" t="s">
        <v>367</v>
      </c>
      <c r="K128" s="327"/>
    </row>
    <row r="129" spans="2:11" s="1" customFormat="1" ht="15" customHeight="1">
      <c r="B129" s="324"/>
      <c r="C129" s="279" t="s">
        <v>327</v>
      </c>
      <c r="D129" s="279"/>
      <c r="E129" s="279"/>
      <c r="F129" s="302" t="s">
        <v>322</v>
      </c>
      <c r="G129" s="279"/>
      <c r="H129" s="279" t="s">
        <v>328</v>
      </c>
      <c r="I129" s="279" t="s">
        <v>318</v>
      </c>
      <c r="J129" s="279">
        <v>15</v>
      </c>
      <c r="K129" s="327"/>
    </row>
    <row r="130" spans="2:11" s="1" customFormat="1" ht="15" customHeight="1">
      <c r="B130" s="324"/>
      <c r="C130" s="305" t="s">
        <v>329</v>
      </c>
      <c r="D130" s="305"/>
      <c r="E130" s="305"/>
      <c r="F130" s="306" t="s">
        <v>322</v>
      </c>
      <c r="G130" s="305"/>
      <c r="H130" s="305" t="s">
        <v>330</v>
      </c>
      <c r="I130" s="305" t="s">
        <v>318</v>
      </c>
      <c r="J130" s="305">
        <v>15</v>
      </c>
      <c r="K130" s="327"/>
    </row>
    <row r="131" spans="2:11" s="1" customFormat="1" ht="15" customHeight="1">
      <c r="B131" s="324"/>
      <c r="C131" s="305" t="s">
        <v>331</v>
      </c>
      <c r="D131" s="305"/>
      <c r="E131" s="305"/>
      <c r="F131" s="306" t="s">
        <v>322</v>
      </c>
      <c r="G131" s="305"/>
      <c r="H131" s="305" t="s">
        <v>332</v>
      </c>
      <c r="I131" s="305" t="s">
        <v>318</v>
      </c>
      <c r="J131" s="305">
        <v>20</v>
      </c>
      <c r="K131" s="327"/>
    </row>
    <row r="132" spans="2:11" s="1" customFormat="1" ht="15" customHeight="1">
      <c r="B132" s="324"/>
      <c r="C132" s="305" t="s">
        <v>333</v>
      </c>
      <c r="D132" s="305"/>
      <c r="E132" s="305"/>
      <c r="F132" s="306" t="s">
        <v>322</v>
      </c>
      <c r="G132" s="305"/>
      <c r="H132" s="305" t="s">
        <v>334</v>
      </c>
      <c r="I132" s="305" t="s">
        <v>318</v>
      </c>
      <c r="J132" s="305">
        <v>20</v>
      </c>
      <c r="K132" s="327"/>
    </row>
    <row r="133" spans="2:11" s="1" customFormat="1" ht="15" customHeight="1">
      <c r="B133" s="324"/>
      <c r="C133" s="279" t="s">
        <v>321</v>
      </c>
      <c r="D133" s="279"/>
      <c r="E133" s="279"/>
      <c r="F133" s="302" t="s">
        <v>322</v>
      </c>
      <c r="G133" s="279"/>
      <c r="H133" s="279" t="s">
        <v>356</v>
      </c>
      <c r="I133" s="279" t="s">
        <v>318</v>
      </c>
      <c r="J133" s="279">
        <v>50</v>
      </c>
      <c r="K133" s="327"/>
    </row>
    <row r="134" spans="2:11" s="1" customFormat="1" ht="15" customHeight="1">
      <c r="B134" s="324"/>
      <c r="C134" s="279" t="s">
        <v>335</v>
      </c>
      <c r="D134" s="279"/>
      <c r="E134" s="279"/>
      <c r="F134" s="302" t="s">
        <v>322</v>
      </c>
      <c r="G134" s="279"/>
      <c r="H134" s="279" t="s">
        <v>356</v>
      </c>
      <c r="I134" s="279" t="s">
        <v>318</v>
      </c>
      <c r="J134" s="279">
        <v>50</v>
      </c>
      <c r="K134" s="327"/>
    </row>
    <row r="135" spans="2:11" s="1" customFormat="1" ht="15" customHeight="1">
      <c r="B135" s="324"/>
      <c r="C135" s="279" t="s">
        <v>341</v>
      </c>
      <c r="D135" s="279"/>
      <c r="E135" s="279"/>
      <c r="F135" s="302" t="s">
        <v>322</v>
      </c>
      <c r="G135" s="279"/>
      <c r="H135" s="279" t="s">
        <v>356</v>
      </c>
      <c r="I135" s="279" t="s">
        <v>318</v>
      </c>
      <c r="J135" s="279">
        <v>50</v>
      </c>
      <c r="K135" s="327"/>
    </row>
    <row r="136" spans="2:11" s="1" customFormat="1" ht="15" customHeight="1">
      <c r="B136" s="324"/>
      <c r="C136" s="279" t="s">
        <v>343</v>
      </c>
      <c r="D136" s="279"/>
      <c r="E136" s="279"/>
      <c r="F136" s="302" t="s">
        <v>322</v>
      </c>
      <c r="G136" s="279"/>
      <c r="H136" s="279" t="s">
        <v>356</v>
      </c>
      <c r="I136" s="279" t="s">
        <v>318</v>
      </c>
      <c r="J136" s="279">
        <v>50</v>
      </c>
      <c r="K136" s="327"/>
    </row>
    <row r="137" spans="2:11" s="1" customFormat="1" ht="15" customHeight="1">
      <c r="B137" s="324"/>
      <c r="C137" s="279" t="s">
        <v>344</v>
      </c>
      <c r="D137" s="279"/>
      <c r="E137" s="279"/>
      <c r="F137" s="302" t="s">
        <v>322</v>
      </c>
      <c r="G137" s="279"/>
      <c r="H137" s="279" t="s">
        <v>369</v>
      </c>
      <c r="I137" s="279" t="s">
        <v>318</v>
      </c>
      <c r="J137" s="279">
        <v>255</v>
      </c>
      <c r="K137" s="327"/>
    </row>
    <row r="138" spans="2:11" s="1" customFormat="1" ht="15" customHeight="1">
      <c r="B138" s="324"/>
      <c r="C138" s="279" t="s">
        <v>346</v>
      </c>
      <c r="D138" s="279"/>
      <c r="E138" s="279"/>
      <c r="F138" s="302" t="s">
        <v>316</v>
      </c>
      <c r="G138" s="279"/>
      <c r="H138" s="279" t="s">
        <v>370</v>
      </c>
      <c r="I138" s="279" t="s">
        <v>348</v>
      </c>
      <c r="J138" s="279"/>
      <c r="K138" s="327"/>
    </row>
    <row r="139" spans="2:11" s="1" customFormat="1" ht="15" customHeight="1">
      <c r="B139" s="324"/>
      <c r="C139" s="279" t="s">
        <v>349</v>
      </c>
      <c r="D139" s="279"/>
      <c r="E139" s="279"/>
      <c r="F139" s="302" t="s">
        <v>316</v>
      </c>
      <c r="G139" s="279"/>
      <c r="H139" s="279" t="s">
        <v>371</v>
      </c>
      <c r="I139" s="279" t="s">
        <v>351</v>
      </c>
      <c r="J139" s="279"/>
      <c r="K139" s="327"/>
    </row>
    <row r="140" spans="2:11" s="1" customFormat="1" ht="15" customHeight="1">
      <c r="B140" s="324"/>
      <c r="C140" s="279" t="s">
        <v>352</v>
      </c>
      <c r="D140" s="279"/>
      <c r="E140" s="279"/>
      <c r="F140" s="302" t="s">
        <v>316</v>
      </c>
      <c r="G140" s="279"/>
      <c r="H140" s="279" t="s">
        <v>352</v>
      </c>
      <c r="I140" s="279" t="s">
        <v>351</v>
      </c>
      <c r="J140" s="279"/>
      <c r="K140" s="327"/>
    </row>
    <row r="141" spans="2:11" s="1" customFormat="1" ht="15" customHeight="1">
      <c r="B141" s="324"/>
      <c r="C141" s="279" t="s">
        <v>35</v>
      </c>
      <c r="D141" s="279"/>
      <c r="E141" s="279"/>
      <c r="F141" s="302" t="s">
        <v>316</v>
      </c>
      <c r="G141" s="279"/>
      <c r="H141" s="279" t="s">
        <v>372</v>
      </c>
      <c r="I141" s="279" t="s">
        <v>351</v>
      </c>
      <c r="J141" s="279"/>
      <c r="K141" s="327"/>
    </row>
    <row r="142" spans="2:11" s="1" customFormat="1" ht="15" customHeight="1">
      <c r="B142" s="324"/>
      <c r="C142" s="279" t="s">
        <v>373</v>
      </c>
      <c r="D142" s="279"/>
      <c r="E142" s="279"/>
      <c r="F142" s="302" t="s">
        <v>316</v>
      </c>
      <c r="G142" s="279"/>
      <c r="H142" s="279" t="s">
        <v>374</v>
      </c>
      <c r="I142" s="279" t="s">
        <v>351</v>
      </c>
      <c r="J142" s="279"/>
      <c r="K142" s="327"/>
    </row>
    <row r="143" spans="2:11" s="1" customFormat="1" ht="15" customHeight="1">
      <c r="B143" s="328"/>
      <c r="C143" s="329"/>
      <c r="D143" s="329"/>
      <c r="E143" s="329"/>
      <c r="F143" s="329"/>
      <c r="G143" s="329"/>
      <c r="H143" s="329"/>
      <c r="I143" s="329"/>
      <c r="J143" s="329"/>
      <c r="K143" s="330"/>
    </row>
    <row r="144" spans="2:11" s="1" customFormat="1" ht="18.75" customHeight="1">
      <c r="B144" s="315"/>
      <c r="C144" s="315"/>
      <c r="D144" s="315"/>
      <c r="E144" s="315"/>
      <c r="F144" s="316"/>
      <c r="G144" s="315"/>
      <c r="H144" s="315"/>
      <c r="I144" s="315"/>
      <c r="J144" s="315"/>
      <c r="K144" s="315"/>
    </row>
    <row r="145" spans="2:11" s="1" customFormat="1" ht="18.75" customHeight="1">
      <c r="B145" s="287"/>
      <c r="C145" s="287"/>
      <c r="D145" s="287"/>
      <c r="E145" s="287"/>
      <c r="F145" s="287"/>
      <c r="G145" s="287"/>
      <c r="H145" s="287"/>
      <c r="I145" s="287"/>
      <c r="J145" s="287"/>
      <c r="K145" s="287"/>
    </row>
    <row r="146" spans="2:11" s="1" customFormat="1" ht="7.5" customHeight="1">
      <c r="B146" s="288"/>
      <c r="C146" s="289"/>
      <c r="D146" s="289"/>
      <c r="E146" s="289"/>
      <c r="F146" s="289"/>
      <c r="G146" s="289"/>
      <c r="H146" s="289"/>
      <c r="I146" s="289"/>
      <c r="J146" s="289"/>
      <c r="K146" s="290"/>
    </row>
    <row r="147" spans="2:11" s="1" customFormat="1" ht="45" customHeight="1">
      <c r="B147" s="291"/>
      <c r="C147" s="292" t="s">
        <v>375</v>
      </c>
      <c r="D147" s="292"/>
      <c r="E147" s="292"/>
      <c r="F147" s="292"/>
      <c r="G147" s="292"/>
      <c r="H147" s="292"/>
      <c r="I147" s="292"/>
      <c r="J147" s="292"/>
      <c r="K147" s="293"/>
    </row>
    <row r="148" spans="2:11" s="1" customFormat="1" ht="17.25" customHeight="1">
      <c r="B148" s="291"/>
      <c r="C148" s="294" t="s">
        <v>310</v>
      </c>
      <c r="D148" s="294"/>
      <c r="E148" s="294"/>
      <c r="F148" s="294" t="s">
        <v>311</v>
      </c>
      <c r="G148" s="295"/>
      <c r="H148" s="294" t="s">
        <v>51</v>
      </c>
      <c r="I148" s="294" t="s">
        <v>54</v>
      </c>
      <c r="J148" s="294" t="s">
        <v>312</v>
      </c>
      <c r="K148" s="293"/>
    </row>
    <row r="149" spans="2:11" s="1" customFormat="1" ht="17.25" customHeight="1">
      <c r="B149" s="291"/>
      <c r="C149" s="296" t="s">
        <v>313</v>
      </c>
      <c r="D149" s="296"/>
      <c r="E149" s="296"/>
      <c r="F149" s="297" t="s">
        <v>314</v>
      </c>
      <c r="G149" s="298"/>
      <c r="H149" s="296"/>
      <c r="I149" s="296"/>
      <c r="J149" s="296" t="s">
        <v>315</v>
      </c>
      <c r="K149" s="293"/>
    </row>
    <row r="150" spans="2:11" s="1" customFormat="1" ht="5.25" customHeight="1">
      <c r="B150" s="304"/>
      <c r="C150" s="299"/>
      <c r="D150" s="299"/>
      <c r="E150" s="299"/>
      <c r="F150" s="299"/>
      <c r="G150" s="300"/>
      <c r="H150" s="299"/>
      <c r="I150" s="299"/>
      <c r="J150" s="299"/>
      <c r="K150" s="327"/>
    </row>
    <row r="151" spans="2:11" s="1" customFormat="1" ht="15" customHeight="1">
      <c r="B151" s="304"/>
      <c r="C151" s="331" t="s">
        <v>319</v>
      </c>
      <c r="D151" s="279"/>
      <c r="E151" s="279"/>
      <c r="F151" s="332" t="s">
        <v>316</v>
      </c>
      <c r="G151" s="279"/>
      <c r="H151" s="331" t="s">
        <v>356</v>
      </c>
      <c r="I151" s="331" t="s">
        <v>318</v>
      </c>
      <c r="J151" s="331">
        <v>120</v>
      </c>
      <c r="K151" s="327"/>
    </row>
    <row r="152" spans="2:11" s="1" customFormat="1" ht="15" customHeight="1">
      <c r="B152" s="304"/>
      <c r="C152" s="331" t="s">
        <v>365</v>
      </c>
      <c r="D152" s="279"/>
      <c r="E152" s="279"/>
      <c r="F152" s="332" t="s">
        <v>316</v>
      </c>
      <c r="G152" s="279"/>
      <c r="H152" s="331" t="s">
        <v>376</v>
      </c>
      <c r="I152" s="331" t="s">
        <v>318</v>
      </c>
      <c r="J152" s="331" t="s">
        <v>367</v>
      </c>
      <c r="K152" s="327"/>
    </row>
    <row r="153" spans="2:11" s="1" customFormat="1" ht="15" customHeight="1">
      <c r="B153" s="304"/>
      <c r="C153" s="331" t="s">
        <v>264</v>
      </c>
      <c r="D153" s="279"/>
      <c r="E153" s="279"/>
      <c r="F153" s="332" t="s">
        <v>316</v>
      </c>
      <c r="G153" s="279"/>
      <c r="H153" s="331" t="s">
        <v>377</v>
      </c>
      <c r="I153" s="331" t="s">
        <v>318</v>
      </c>
      <c r="J153" s="331" t="s">
        <v>367</v>
      </c>
      <c r="K153" s="327"/>
    </row>
    <row r="154" spans="2:11" s="1" customFormat="1" ht="15" customHeight="1">
      <c r="B154" s="304"/>
      <c r="C154" s="331" t="s">
        <v>321</v>
      </c>
      <c r="D154" s="279"/>
      <c r="E154" s="279"/>
      <c r="F154" s="332" t="s">
        <v>322</v>
      </c>
      <c r="G154" s="279"/>
      <c r="H154" s="331" t="s">
        <v>356</v>
      </c>
      <c r="I154" s="331" t="s">
        <v>318</v>
      </c>
      <c r="J154" s="331">
        <v>50</v>
      </c>
      <c r="K154" s="327"/>
    </row>
    <row r="155" spans="2:11" s="1" customFormat="1" ht="15" customHeight="1">
      <c r="B155" s="304"/>
      <c r="C155" s="331" t="s">
        <v>324</v>
      </c>
      <c r="D155" s="279"/>
      <c r="E155" s="279"/>
      <c r="F155" s="332" t="s">
        <v>316</v>
      </c>
      <c r="G155" s="279"/>
      <c r="H155" s="331" t="s">
        <v>356</v>
      </c>
      <c r="I155" s="331" t="s">
        <v>326</v>
      </c>
      <c r="J155" s="331"/>
      <c r="K155" s="327"/>
    </row>
    <row r="156" spans="2:11" s="1" customFormat="1" ht="15" customHeight="1">
      <c r="B156" s="304"/>
      <c r="C156" s="331" t="s">
        <v>335</v>
      </c>
      <c r="D156" s="279"/>
      <c r="E156" s="279"/>
      <c r="F156" s="332" t="s">
        <v>322</v>
      </c>
      <c r="G156" s="279"/>
      <c r="H156" s="331" t="s">
        <v>356</v>
      </c>
      <c r="I156" s="331" t="s">
        <v>318</v>
      </c>
      <c r="J156" s="331">
        <v>50</v>
      </c>
      <c r="K156" s="327"/>
    </row>
    <row r="157" spans="2:11" s="1" customFormat="1" ht="15" customHeight="1">
      <c r="B157" s="304"/>
      <c r="C157" s="331" t="s">
        <v>343</v>
      </c>
      <c r="D157" s="279"/>
      <c r="E157" s="279"/>
      <c r="F157" s="332" t="s">
        <v>322</v>
      </c>
      <c r="G157" s="279"/>
      <c r="H157" s="331" t="s">
        <v>356</v>
      </c>
      <c r="I157" s="331" t="s">
        <v>318</v>
      </c>
      <c r="J157" s="331">
        <v>50</v>
      </c>
      <c r="K157" s="327"/>
    </row>
    <row r="158" spans="2:11" s="1" customFormat="1" ht="15" customHeight="1">
      <c r="B158" s="304"/>
      <c r="C158" s="331" t="s">
        <v>341</v>
      </c>
      <c r="D158" s="279"/>
      <c r="E158" s="279"/>
      <c r="F158" s="332" t="s">
        <v>322</v>
      </c>
      <c r="G158" s="279"/>
      <c r="H158" s="331" t="s">
        <v>356</v>
      </c>
      <c r="I158" s="331" t="s">
        <v>318</v>
      </c>
      <c r="J158" s="331">
        <v>50</v>
      </c>
      <c r="K158" s="327"/>
    </row>
    <row r="159" spans="2:11" s="1" customFormat="1" ht="15" customHeight="1">
      <c r="B159" s="304"/>
      <c r="C159" s="331" t="s">
        <v>84</v>
      </c>
      <c r="D159" s="279"/>
      <c r="E159" s="279"/>
      <c r="F159" s="332" t="s">
        <v>316</v>
      </c>
      <c r="G159" s="279"/>
      <c r="H159" s="331" t="s">
        <v>378</v>
      </c>
      <c r="I159" s="331" t="s">
        <v>318</v>
      </c>
      <c r="J159" s="331" t="s">
        <v>379</v>
      </c>
      <c r="K159" s="327"/>
    </row>
    <row r="160" spans="2:11" s="1" customFormat="1" ht="15" customHeight="1">
      <c r="B160" s="304"/>
      <c r="C160" s="331" t="s">
        <v>380</v>
      </c>
      <c r="D160" s="279"/>
      <c r="E160" s="279"/>
      <c r="F160" s="332" t="s">
        <v>316</v>
      </c>
      <c r="G160" s="279"/>
      <c r="H160" s="331" t="s">
        <v>381</v>
      </c>
      <c r="I160" s="331" t="s">
        <v>351</v>
      </c>
      <c r="J160" s="331"/>
      <c r="K160" s="327"/>
    </row>
    <row r="161" spans="2:11" s="1" customFormat="1" ht="15" customHeight="1">
      <c r="B161" s="333"/>
      <c r="C161" s="313"/>
      <c r="D161" s="313"/>
      <c r="E161" s="313"/>
      <c r="F161" s="313"/>
      <c r="G161" s="313"/>
      <c r="H161" s="313"/>
      <c r="I161" s="313"/>
      <c r="J161" s="313"/>
      <c r="K161" s="334"/>
    </row>
    <row r="162" spans="2:11" s="1" customFormat="1" ht="18.75" customHeight="1">
      <c r="B162" s="315"/>
      <c r="C162" s="325"/>
      <c r="D162" s="325"/>
      <c r="E162" s="325"/>
      <c r="F162" s="335"/>
      <c r="G162" s="325"/>
      <c r="H162" s="325"/>
      <c r="I162" s="325"/>
      <c r="J162" s="325"/>
      <c r="K162" s="315"/>
    </row>
    <row r="163" spans="2:11" s="1" customFormat="1" ht="18.75" customHeight="1">
      <c r="B163" s="287"/>
      <c r="C163" s="287"/>
      <c r="D163" s="287"/>
      <c r="E163" s="287"/>
      <c r="F163" s="287"/>
      <c r="G163" s="287"/>
      <c r="H163" s="287"/>
      <c r="I163" s="287"/>
      <c r="J163" s="287"/>
      <c r="K163" s="287"/>
    </row>
    <row r="164" spans="2:11" s="1" customFormat="1" ht="7.5" customHeight="1">
      <c r="B164" s="266"/>
      <c r="C164" s="267"/>
      <c r="D164" s="267"/>
      <c r="E164" s="267"/>
      <c r="F164" s="267"/>
      <c r="G164" s="267"/>
      <c r="H164" s="267"/>
      <c r="I164" s="267"/>
      <c r="J164" s="267"/>
      <c r="K164" s="268"/>
    </row>
    <row r="165" spans="2:11" s="1" customFormat="1" ht="45" customHeight="1">
      <c r="B165" s="269"/>
      <c r="C165" s="270" t="s">
        <v>382</v>
      </c>
      <c r="D165" s="270"/>
      <c r="E165" s="270"/>
      <c r="F165" s="270"/>
      <c r="G165" s="270"/>
      <c r="H165" s="270"/>
      <c r="I165" s="270"/>
      <c r="J165" s="270"/>
      <c r="K165" s="271"/>
    </row>
    <row r="166" spans="2:11" s="1" customFormat="1" ht="17.25" customHeight="1">
      <c r="B166" s="269"/>
      <c r="C166" s="294" t="s">
        <v>310</v>
      </c>
      <c r="D166" s="294"/>
      <c r="E166" s="294"/>
      <c r="F166" s="294" t="s">
        <v>311</v>
      </c>
      <c r="G166" s="336"/>
      <c r="H166" s="337" t="s">
        <v>51</v>
      </c>
      <c r="I166" s="337" t="s">
        <v>54</v>
      </c>
      <c r="J166" s="294" t="s">
        <v>312</v>
      </c>
      <c r="K166" s="271"/>
    </row>
    <row r="167" spans="2:11" s="1" customFormat="1" ht="17.25" customHeight="1">
      <c r="B167" s="272"/>
      <c r="C167" s="296" t="s">
        <v>313</v>
      </c>
      <c r="D167" s="296"/>
      <c r="E167" s="296"/>
      <c r="F167" s="297" t="s">
        <v>314</v>
      </c>
      <c r="G167" s="338"/>
      <c r="H167" s="339"/>
      <c r="I167" s="339"/>
      <c r="J167" s="296" t="s">
        <v>315</v>
      </c>
      <c r="K167" s="274"/>
    </row>
    <row r="168" spans="2:11" s="1" customFormat="1" ht="5.25" customHeight="1">
      <c r="B168" s="304"/>
      <c r="C168" s="299"/>
      <c r="D168" s="299"/>
      <c r="E168" s="299"/>
      <c r="F168" s="299"/>
      <c r="G168" s="300"/>
      <c r="H168" s="299"/>
      <c r="I168" s="299"/>
      <c r="J168" s="299"/>
      <c r="K168" s="327"/>
    </row>
    <row r="169" spans="2:11" s="1" customFormat="1" ht="15" customHeight="1">
      <c r="B169" s="304"/>
      <c r="C169" s="279" t="s">
        <v>319</v>
      </c>
      <c r="D169" s="279"/>
      <c r="E169" s="279"/>
      <c r="F169" s="302" t="s">
        <v>316</v>
      </c>
      <c r="G169" s="279"/>
      <c r="H169" s="279" t="s">
        <v>356</v>
      </c>
      <c r="I169" s="279" t="s">
        <v>318</v>
      </c>
      <c r="J169" s="279">
        <v>120</v>
      </c>
      <c r="K169" s="327"/>
    </row>
    <row r="170" spans="2:11" s="1" customFormat="1" ht="15" customHeight="1">
      <c r="B170" s="304"/>
      <c r="C170" s="279" t="s">
        <v>365</v>
      </c>
      <c r="D170" s="279"/>
      <c r="E170" s="279"/>
      <c r="F170" s="302" t="s">
        <v>316</v>
      </c>
      <c r="G170" s="279"/>
      <c r="H170" s="279" t="s">
        <v>366</v>
      </c>
      <c r="I170" s="279" t="s">
        <v>318</v>
      </c>
      <c r="J170" s="279" t="s">
        <v>367</v>
      </c>
      <c r="K170" s="327"/>
    </row>
    <row r="171" spans="2:11" s="1" customFormat="1" ht="15" customHeight="1">
      <c r="B171" s="304"/>
      <c r="C171" s="279" t="s">
        <v>264</v>
      </c>
      <c r="D171" s="279"/>
      <c r="E171" s="279"/>
      <c r="F171" s="302" t="s">
        <v>316</v>
      </c>
      <c r="G171" s="279"/>
      <c r="H171" s="279" t="s">
        <v>383</v>
      </c>
      <c r="I171" s="279" t="s">
        <v>318</v>
      </c>
      <c r="J171" s="279" t="s">
        <v>367</v>
      </c>
      <c r="K171" s="327"/>
    </row>
    <row r="172" spans="2:11" s="1" customFormat="1" ht="15" customHeight="1">
      <c r="B172" s="304"/>
      <c r="C172" s="279" t="s">
        <v>321</v>
      </c>
      <c r="D172" s="279"/>
      <c r="E172" s="279"/>
      <c r="F172" s="302" t="s">
        <v>322</v>
      </c>
      <c r="G172" s="279"/>
      <c r="H172" s="279" t="s">
        <v>383</v>
      </c>
      <c r="I172" s="279" t="s">
        <v>318</v>
      </c>
      <c r="J172" s="279">
        <v>50</v>
      </c>
      <c r="K172" s="327"/>
    </row>
    <row r="173" spans="2:11" s="1" customFormat="1" ht="15" customHeight="1">
      <c r="B173" s="304"/>
      <c r="C173" s="279" t="s">
        <v>324</v>
      </c>
      <c r="D173" s="279"/>
      <c r="E173" s="279"/>
      <c r="F173" s="302" t="s">
        <v>316</v>
      </c>
      <c r="G173" s="279"/>
      <c r="H173" s="279" t="s">
        <v>383</v>
      </c>
      <c r="I173" s="279" t="s">
        <v>326</v>
      </c>
      <c r="J173" s="279"/>
      <c r="K173" s="327"/>
    </row>
    <row r="174" spans="2:11" s="1" customFormat="1" ht="15" customHeight="1">
      <c r="B174" s="304"/>
      <c r="C174" s="279" t="s">
        <v>335</v>
      </c>
      <c r="D174" s="279"/>
      <c r="E174" s="279"/>
      <c r="F174" s="302" t="s">
        <v>322</v>
      </c>
      <c r="G174" s="279"/>
      <c r="H174" s="279" t="s">
        <v>383</v>
      </c>
      <c r="I174" s="279" t="s">
        <v>318</v>
      </c>
      <c r="J174" s="279">
        <v>50</v>
      </c>
      <c r="K174" s="327"/>
    </row>
    <row r="175" spans="2:11" s="1" customFormat="1" ht="15" customHeight="1">
      <c r="B175" s="304"/>
      <c r="C175" s="279" t="s">
        <v>343</v>
      </c>
      <c r="D175" s="279"/>
      <c r="E175" s="279"/>
      <c r="F175" s="302" t="s">
        <v>322</v>
      </c>
      <c r="G175" s="279"/>
      <c r="H175" s="279" t="s">
        <v>383</v>
      </c>
      <c r="I175" s="279" t="s">
        <v>318</v>
      </c>
      <c r="J175" s="279">
        <v>50</v>
      </c>
      <c r="K175" s="327"/>
    </row>
    <row r="176" spans="2:11" s="1" customFormat="1" ht="15" customHeight="1">
      <c r="B176" s="304"/>
      <c r="C176" s="279" t="s">
        <v>341</v>
      </c>
      <c r="D176" s="279"/>
      <c r="E176" s="279"/>
      <c r="F176" s="302" t="s">
        <v>322</v>
      </c>
      <c r="G176" s="279"/>
      <c r="H176" s="279" t="s">
        <v>383</v>
      </c>
      <c r="I176" s="279" t="s">
        <v>318</v>
      </c>
      <c r="J176" s="279">
        <v>50</v>
      </c>
      <c r="K176" s="327"/>
    </row>
    <row r="177" spans="2:11" s="1" customFormat="1" ht="15" customHeight="1">
      <c r="B177" s="304"/>
      <c r="C177" s="279" t="s">
        <v>92</v>
      </c>
      <c r="D177" s="279"/>
      <c r="E177" s="279"/>
      <c r="F177" s="302" t="s">
        <v>316</v>
      </c>
      <c r="G177" s="279"/>
      <c r="H177" s="279" t="s">
        <v>384</v>
      </c>
      <c r="I177" s="279" t="s">
        <v>385</v>
      </c>
      <c r="J177" s="279"/>
      <c r="K177" s="327"/>
    </row>
    <row r="178" spans="2:11" s="1" customFormat="1" ht="15" customHeight="1">
      <c r="B178" s="304"/>
      <c r="C178" s="279" t="s">
        <v>54</v>
      </c>
      <c r="D178" s="279"/>
      <c r="E178" s="279"/>
      <c r="F178" s="302" t="s">
        <v>316</v>
      </c>
      <c r="G178" s="279"/>
      <c r="H178" s="279" t="s">
        <v>386</v>
      </c>
      <c r="I178" s="279" t="s">
        <v>387</v>
      </c>
      <c r="J178" s="279">
        <v>1</v>
      </c>
      <c r="K178" s="327"/>
    </row>
    <row r="179" spans="2:11" s="1" customFormat="1" ht="15" customHeight="1">
      <c r="B179" s="304"/>
      <c r="C179" s="279" t="s">
        <v>50</v>
      </c>
      <c r="D179" s="279"/>
      <c r="E179" s="279"/>
      <c r="F179" s="302" t="s">
        <v>316</v>
      </c>
      <c r="G179" s="279"/>
      <c r="H179" s="279" t="s">
        <v>388</v>
      </c>
      <c r="I179" s="279" t="s">
        <v>318</v>
      </c>
      <c r="J179" s="279">
        <v>20</v>
      </c>
      <c r="K179" s="327"/>
    </row>
    <row r="180" spans="2:11" s="1" customFormat="1" ht="15" customHeight="1">
      <c r="B180" s="304"/>
      <c r="C180" s="279" t="s">
        <v>51</v>
      </c>
      <c r="D180" s="279"/>
      <c r="E180" s="279"/>
      <c r="F180" s="302" t="s">
        <v>316</v>
      </c>
      <c r="G180" s="279"/>
      <c r="H180" s="279" t="s">
        <v>389</v>
      </c>
      <c r="I180" s="279" t="s">
        <v>318</v>
      </c>
      <c r="J180" s="279">
        <v>255</v>
      </c>
      <c r="K180" s="327"/>
    </row>
    <row r="181" spans="2:11" s="1" customFormat="1" ht="15" customHeight="1">
      <c r="B181" s="304"/>
      <c r="C181" s="279" t="s">
        <v>93</v>
      </c>
      <c r="D181" s="279"/>
      <c r="E181" s="279"/>
      <c r="F181" s="302" t="s">
        <v>316</v>
      </c>
      <c r="G181" s="279"/>
      <c r="H181" s="279" t="s">
        <v>280</v>
      </c>
      <c r="I181" s="279" t="s">
        <v>318</v>
      </c>
      <c r="J181" s="279">
        <v>10</v>
      </c>
      <c r="K181" s="327"/>
    </row>
    <row r="182" spans="2:11" s="1" customFormat="1" ht="15" customHeight="1">
      <c r="B182" s="304"/>
      <c r="C182" s="279" t="s">
        <v>94</v>
      </c>
      <c r="D182" s="279"/>
      <c r="E182" s="279"/>
      <c r="F182" s="302" t="s">
        <v>316</v>
      </c>
      <c r="G182" s="279"/>
      <c r="H182" s="279" t="s">
        <v>390</v>
      </c>
      <c r="I182" s="279" t="s">
        <v>351</v>
      </c>
      <c r="J182" s="279"/>
      <c r="K182" s="327"/>
    </row>
    <row r="183" spans="2:11" s="1" customFormat="1" ht="15" customHeight="1">
      <c r="B183" s="304"/>
      <c r="C183" s="279" t="s">
        <v>391</v>
      </c>
      <c r="D183" s="279"/>
      <c r="E183" s="279"/>
      <c r="F183" s="302" t="s">
        <v>316</v>
      </c>
      <c r="G183" s="279"/>
      <c r="H183" s="279" t="s">
        <v>392</v>
      </c>
      <c r="I183" s="279" t="s">
        <v>351</v>
      </c>
      <c r="J183" s="279"/>
      <c r="K183" s="327"/>
    </row>
    <row r="184" spans="2:11" s="1" customFormat="1" ht="15" customHeight="1">
      <c r="B184" s="304"/>
      <c r="C184" s="279" t="s">
        <v>380</v>
      </c>
      <c r="D184" s="279"/>
      <c r="E184" s="279"/>
      <c r="F184" s="302" t="s">
        <v>316</v>
      </c>
      <c r="G184" s="279"/>
      <c r="H184" s="279" t="s">
        <v>393</v>
      </c>
      <c r="I184" s="279" t="s">
        <v>351</v>
      </c>
      <c r="J184" s="279"/>
      <c r="K184" s="327"/>
    </row>
    <row r="185" spans="2:11" s="1" customFormat="1" ht="15" customHeight="1">
      <c r="B185" s="304"/>
      <c r="C185" s="279" t="s">
        <v>96</v>
      </c>
      <c r="D185" s="279"/>
      <c r="E185" s="279"/>
      <c r="F185" s="302" t="s">
        <v>322</v>
      </c>
      <c r="G185" s="279"/>
      <c r="H185" s="279" t="s">
        <v>394</v>
      </c>
      <c r="I185" s="279" t="s">
        <v>318</v>
      </c>
      <c r="J185" s="279">
        <v>50</v>
      </c>
      <c r="K185" s="327"/>
    </row>
    <row r="186" spans="2:11" s="1" customFormat="1" ht="15" customHeight="1">
      <c r="B186" s="304"/>
      <c r="C186" s="279" t="s">
        <v>395</v>
      </c>
      <c r="D186" s="279"/>
      <c r="E186" s="279"/>
      <c r="F186" s="302" t="s">
        <v>322</v>
      </c>
      <c r="G186" s="279"/>
      <c r="H186" s="279" t="s">
        <v>396</v>
      </c>
      <c r="I186" s="279" t="s">
        <v>397</v>
      </c>
      <c r="J186" s="279"/>
      <c r="K186" s="327"/>
    </row>
    <row r="187" spans="2:11" s="1" customFormat="1" ht="15" customHeight="1">
      <c r="B187" s="304"/>
      <c r="C187" s="279" t="s">
        <v>398</v>
      </c>
      <c r="D187" s="279"/>
      <c r="E187" s="279"/>
      <c r="F187" s="302" t="s">
        <v>322</v>
      </c>
      <c r="G187" s="279"/>
      <c r="H187" s="279" t="s">
        <v>399</v>
      </c>
      <c r="I187" s="279" t="s">
        <v>397</v>
      </c>
      <c r="J187" s="279"/>
      <c r="K187" s="327"/>
    </row>
    <row r="188" spans="2:11" s="1" customFormat="1" ht="15" customHeight="1">
      <c r="B188" s="304"/>
      <c r="C188" s="279" t="s">
        <v>400</v>
      </c>
      <c r="D188" s="279"/>
      <c r="E188" s="279"/>
      <c r="F188" s="302" t="s">
        <v>322</v>
      </c>
      <c r="G188" s="279"/>
      <c r="H188" s="279" t="s">
        <v>401</v>
      </c>
      <c r="I188" s="279" t="s">
        <v>397</v>
      </c>
      <c r="J188" s="279"/>
      <c r="K188" s="327"/>
    </row>
    <row r="189" spans="2:11" s="1" customFormat="1" ht="15" customHeight="1">
      <c r="B189" s="304"/>
      <c r="C189" s="340" t="s">
        <v>402</v>
      </c>
      <c r="D189" s="279"/>
      <c r="E189" s="279"/>
      <c r="F189" s="302" t="s">
        <v>322</v>
      </c>
      <c r="G189" s="279"/>
      <c r="H189" s="279" t="s">
        <v>403</v>
      </c>
      <c r="I189" s="279" t="s">
        <v>404</v>
      </c>
      <c r="J189" s="341" t="s">
        <v>405</v>
      </c>
      <c r="K189" s="327"/>
    </row>
    <row r="190" spans="2:11" s="1" customFormat="1" ht="15" customHeight="1">
      <c r="B190" s="304"/>
      <c r="C190" s="340" t="s">
        <v>39</v>
      </c>
      <c r="D190" s="279"/>
      <c r="E190" s="279"/>
      <c r="F190" s="302" t="s">
        <v>316</v>
      </c>
      <c r="G190" s="279"/>
      <c r="H190" s="276" t="s">
        <v>406</v>
      </c>
      <c r="I190" s="279" t="s">
        <v>407</v>
      </c>
      <c r="J190" s="279"/>
      <c r="K190" s="327"/>
    </row>
    <row r="191" spans="2:11" s="1" customFormat="1" ht="15" customHeight="1">
      <c r="B191" s="304"/>
      <c r="C191" s="340" t="s">
        <v>408</v>
      </c>
      <c r="D191" s="279"/>
      <c r="E191" s="279"/>
      <c r="F191" s="302" t="s">
        <v>316</v>
      </c>
      <c r="G191" s="279"/>
      <c r="H191" s="279" t="s">
        <v>409</v>
      </c>
      <c r="I191" s="279" t="s">
        <v>351</v>
      </c>
      <c r="J191" s="279"/>
      <c r="K191" s="327"/>
    </row>
    <row r="192" spans="2:11" s="1" customFormat="1" ht="15" customHeight="1">
      <c r="B192" s="304"/>
      <c r="C192" s="340" t="s">
        <v>410</v>
      </c>
      <c r="D192" s="279"/>
      <c r="E192" s="279"/>
      <c r="F192" s="302" t="s">
        <v>316</v>
      </c>
      <c r="G192" s="279"/>
      <c r="H192" s="279" t="s">
        <v>411</v>
      </c>
      <c r="I192" s="279" t="s">
        <v>351</v>
      </c>
      <c r="J192" s="279"/>
      <c r="K192" s="327"/>
    </row>
    <row r="193" spans="2:11" s="1" customFormat="1" ht="15" customHeight="1">
      <c r="B193" s="304"/>
      <c r="C193" s="340" t="s">
        <v>412</v>
      </c>
      <c r="D193" s="279"/>
      <c r="E193" s="279"/>
      <c r="F193" s="302" t="s">
        <v>322</v>
      </c>
      <c r="G193" s="279"/>
      <c r="H193" s="279" t="s">
        <v>413</v>
      </c>
      <c r="I193" s="279" t="s">
        <v>351</v>
      </c>
      <c r="J193" s="279"/>
      <c r="K193" s="327"/>
    </row>
    <row r="194" spans="2:11" s="1" customFormat="1" ht="15" customHeight="1">
      <c r="B194" s="333"/>
      <c r="C194" s="342"/>
      <c r="D194" s="313"/>
      <c r="E194" s="313"/>
      <c r="F194" s="313"/>
      <c r="G194" s="313"/>
      <c r="H194" s="313"/>
      <c r="I194" s="313"/>
      <c r="J194" s="313"/>
      <c r="K194" s="334"/>
    </row>
    <row r="195" spans="2:11" s="1" customFormat="1" ht="18.75" customHeight="1">
      <c r="B195" s="315"/>
      <c r="C195" s="325"/>
      <c r="D195" s="325"/>
      <c r="E195" s="325"/>
      <c r="F195" s="335"/>
      <c r="G195" s="325"/>
      <c r="H195" s="325"/>
      <c r="I195" s="325"/>
      <c r="J195" s="325"/>
      <c r="K195" s="315"/>
    </row>
    <row r="196" spans="2:11" s="1" customFormat="1" ht="18.75" customHeight="1">
      <c r="B196" s="315"/>
      <c r="C196" s="325"/>
      <c r="D196" s="325"/>
      <c r="E196" s="325"/>
      <c r="F196" s="335"/>
      <c r="G196" s="325"/>
      <c r="H196" s="325"/>
      <c r="I196" s="325"/>
      <c r="J196" s="325"/>
      <c r="K196" s="315"/>
    </row>
    <row r="197" spans="2:11" s="1" customFormat="1" ht="18.75" customHeight="1">
      <c r="B197" s="287"/>
      <c r="C197" s="287"/>
      <c r="D197" s="287"/>
      <c r="E197" s="287"/>
      <c r="F197" s="287"/>
      <c r="G197" s="287"/>
      <c r="H197" s="287"/>
      <c r="I197" s="287"/>
      <c r="J197" s="287"/>
      <c r="K197" s="287"/>
    </row>
    <row r="198" spans="2:11" s="1" customFormat="1" ht="13.5">
      <c r="B198" s="266"/>
      <c r="C198" s="267"/>
      <c r="D198" s="267"/>
      <c r="E198" s="267"/>
      <c r="F198" s="267"/>
      <c r="G198" s="267"/>
      <c r="H198" s="267"/>
      <c r="I198" s="267"/>
      <c r="J198" s="267"/>
      <c r="K198" s="268"/>
    </row>
    <row r="199" spans="2:11" s="1" customFormat="1" ht="21">
      <c r="B199" s="269"/>
      <c r="C199" s="270" t="s">
        <v>414</v>
      </c>
      <c r="D199" s="270"/>
      <c r="E199" s="270"/>
      <c r="F199" s="270"/>
      <c r="G199" s="270"/>
      <c r="H199" s="270"/>
      <c r="I199" s="270"/>
      <c r="J199" s="270"/>
      <c r="K199" s="271"/>
    </row>
    <row r="200" spans="2:11" s="1" customFormat="1" ht="25.5" customHeight="1">
      <c r="B200" s="269"/>
      <c r="C200" s="343" t="s">
        <v>415</v>
      </c>
      <c r="D200" s="343"/>
      <c r="E200" s="343"/>
      <c r="F200" s="343" t="s">
        <v>416</v>
      </c>
      <c r="G200" s="344"/>
      <c r="H200" s="343" t="s">
        <v>417</v>
      </c>
      <c r="I200" s="343"/>
      <c r="J200" s="343"/>
      <c r="K200" s="271"/>
    </row>
    <row r="201" spans="2:11" s="1" customFormat="1" ht="5.25" customHeight="1">
      <c r="B201" s="304"/>
      <c r="C201" s="299"/>
      <c r="D201" s="299"/>
      <c r="E201" s="299"/>
      <c r="F201" s="299"/>
      <c r="G201" s="325"/>
      <c r="H201" s="299"/>
      <c r="I201" s="299"/>
      <c r="J201" s="299"/>
      <c r="K201" s="327"/>
    </row>
    <row r="202" spans="2:11" s="1" customFormat="1" ht="15" customHeight="1">
      <c r="B202" s="304"/>
      <c r="C202" s="279" t="s">
        <v>407</v>
      </c>
      <c r="D202" s="279"/>
      <c r="E202" s="279"/>
      <c r="F202" s="302" t="s">
        <v>40</v>
      </c>
      <c r="G202" s="279"/>
      <c r="H202" s="279" t="s">
        <v>418</v>
      </c>
      <c r="I202" s="279"/>
      <c r="J202" s="279"/>
      <c r="K202" s="327"/>
    </row>
    <row r="203" spans="2:11" s="1" customFormat="1" ht="15" customHeight="1">
      <c r="B203" s="304"/>
      <c r="C203" s="279"/>
      <c r="D203" s="279"/>
      <c r="E203" s="279"/>
      <c r="F203" s="302" t="s">
        <v>41</v>
      </c>
      <c r="G203" s="279"/>
      <c r="H203" s="279" t="s">
        <v>419</v>
      </c>
      <c r="I203" s="279"/>
      <c r="J203" s="279"/>
      <c r="K203" s="327"/>
    </row>
    <row r="204" spans="2:11" s="1" customFormat="1" ht="15" customHeight="1">
      <c r="B204" s="304"/>
      <c r="C204" s="279"/>
      <c r="D204" s="279"/>
      <c r="E204" s="279"/>
      <c r="F204" s="302" t="s">
        <v>44</v>
      </c>
      <c r="G204" s="279"/>
      <c r="H204" s="279" t="s">
        <v>420</v>
      </c>
      <c r="I204" s="279"/>
      <c r="J204" s="279"/>
      <c r="K204" s="327"/>
    </row>
    <row r="205" spans="2:11" s="1" customFormat="1" ht="15" customHeight="1">
      <c r="B205" s="304"/>
      <c r="C205" s="279"/>
      <c r="D205" s="279"/>
      <c r="E205" s="279"/>
      <c r="F205" s="302" t="s">
        <v>42</v>
      </c>
      <c r="G205" s="279"/>
      <c r="H205" s="279" t="s">
        <v>421</v>
      </c>
      <c r="I205" s="279"/>
      <c r="J205" s="279"/>
      <c r="K205" s="327"/>
    </row>
    <row r="206" spans="2:11" s="1" customFormat="1" ht="15" customHeight="1">
      <c r="B206" s="304"/>
      <c r="C206" s="279"/>
      <c r="D206" s="279"/>
      <c r="E206" s="279"/>
      <c r="F206" s="302" t="s">
        <v>43</v>
      </c>
      <c r="G206" s="279"/>
      <c r="H206" s="279" t="s">
        <v>422</v>
      </c>
      <c r="I206" s="279"/>
      <c r="J206" s="279"/>
      <c r="K206" s="327"/>
    </row>
    <row r="207" spans="2:11" s="1" customFormat="1" ht="15" customHeight="1">
      <c r="B207" s="304"/>
      <c r="C207" s="279"/>
      <c r="D207" s="279"/>
      <c r="E207" s="279"/>
      <c r="F207" s="302"/>
      <c r="G207" s="279"/>
      <c r="H207" s="279"/>
      <c r="I207" s="279"/>
      <c r="J207" s="279"/>
      <c r="K207" s="327"/>
    </row>
    <row r="208" spans="2:11" s="1" customFormat="1" ht="15" customHeight="1">
      <c r="B208" s="304"/>
      <c r="C208" s="279" t="s">
        <v>363</v>
      </c>
      <c r="D208" s="279"/>
      <c r="E208" s="279"/>
      <c r="F208" s="302" t="s">
        <v>76</v>
      </c>
      <c r="G208" s="279"/>
      <c r="H208" s="279" t="s">
        <v>423</v>
      </c>
      <c r="I208" s="279"/>
      <c r="J208" s="279"/>
      <c r="K208" s="327"/>
    </row>
    <row r="209" spans="2:11" s="1" customFormat="1" ht="15" customHeight="1">
      <c r="B209" s="304"/>
      <c r="C209" s="279"/>
      <c r="D209" s="279"/>
      <c r="E209" s="279"/>
      <c r="F209" s="302" t="s">
        <v>258</v>
      </c>
      <c r="G209" s="279"/>
      <c r="H209" s="279" t="s">
        <v>259</v>
      </c>
      <c r="I209" s="279"/>
      <c r="J209" s="279"/>
      <c r="K209" s="327"/>
    </row>
    <row r="210" spans="2:11" s="1" customFormat="1" ht="15" customHeight="1">
      <c r="B210" s="304"/>
      <c r="C210" s="279"/>
      <c r="D210" s="279"/>
      <c r="E210" s="279"/>
      <c r="F210" s="302" t="s">
        <v>256</v>
      </c>
      <c r="G210" s="279"/>
      <c r="H210" s="279" t="s">
        <v>424</v>
      </c>
      <c r="I210" s="279"/>
      <c r="J210" s="279"/>
      <c r="K210" s="327"/>
    </row>
    <row r="211" spans="2:11" s="1" customFormat="1" ht="15" customHeight="1">
      <c r="B211" s="345"/>
      <c r="C211" s="279"/>
      <c r="D211" s="279"/>
      <c r="E211" s="279"/>
      <c r="F211" s="302" t="s">
        <v>260</v>
      </c>
      <c r="G211" s="340"/>
      <c r="H211" s="331" t="s">
        <v>261</v>
      </c>
      <c r="I211" s="331"/>
      <c r="J211" s="331"/>
      <c r="K211" s="346"/>
    </row>
    <row r="212" spans="2:11" s="1" customFormat="1" ht="15" customHeight="1">
      <c r="B212" s="345"/>
      <c r="C212" s="279"/>
      <c r="D212" s="279"/>
      <c r="E212" s="279"/>
      <c r="F212" s="302" t="s">
        <v>262</v>
      </c>
      <c r="G212" s="340"/>
      <c r="H212" s="331" t="s">
        <v>425</v>
      </c>
      <c r="I212" s="331"/>
      <c r="J212" s="331"/>
      <c r="K212" s="346"/>
    </row>
    <row r="213" spans="2:11" s="1" customFormat="1" ht="15" customHeight="1">
      <c r="B213" s="345"/>
      <c r="C213" s="279"/>
      <c r="D213" s="279"/>
      <c r="E213" s="279"/>
      <c r="F213" s="302"/>
      <c r="G213" s="340"/>
      <c r="H213" s="331"/>
      <c r="I213" s="331"/>
      <c r="J213" s="331"/>
      <c r="K213" s="346"/>
    </row>
    <row r="214" spans="2:11" s="1" customFormat="1" ht="15" customHeight="1">
      <c r="B214" s="345"/>
      <c r="C214" s="279" t="s">
        <v>387</v>
      </c>
      <c r="D214" s="279"/>
      <c r="E214" s="279"/>
      <c r="F214" s="302">
        <v>1</v>
      </c>
      <c r="G214" s="340"/>
      <c r="H214" s="331" t="s">
        <v>426</v>
      </c>
      <c r="I214" s="331"/>
      <c r="J214" s="331"/>
      <c r="K214" s="346"/>
    </row>
    <row r="215" spans="2:11" s="1" customFormat="1" ht="15" customHeight="1">
      <c r="B215" s="345"/>
      <c r="C215" s="279"/>
      <c r="D215" s="279"/>
      <c r="E215" s="279"/>
      <c r="F215" s="302">
        <v>2</v>
      </c>
      <c r="G215" s="340"/>
      <c r="H215" s="331" t="s">
        <v>427</v>
      </c>
      <c r="I215" s="331"/>
      <c r="J215" s="331"/>
      <c r="K215" s="346"/>
    </row>
    <row r="216" spans="2:11" s="1" customFormat="1" ht="15" customHeight="1">
      <c r="B216" s="345"/>
      <c r="C216" s="279"/>
      <c r="D216" s="279"/>
      <c r="E216" s="279"/>
      <c r="F216" s="302">
        <v>3</v>
      </c>
      <c r="G216" s="340"/>
      <c r="H216" s="331" t="s">
        <v>428</v>
      </c>
      <c r="I216" s="331"/>
      <c r="J216" s="331"/>
      <c r="K216" s="346"/>
    </row>
    <row r="217" spans="2:11" s="1" customFormat="1" ht="15" customHeight="1">
      <c r="B217" s="345"/>
      <c r="C217" s="279"/>
      <c r="D217" s="279"/>
      <c r="E217" s="279"/>
      <c r="F217" s="302">
        <v>4</v>
      </c>
      <c r="G217" s="340"/>
      <c r="H217" s="331" t="s">
        <v>429</v>
      </c>
      <c r="I217" s="331"/>
      <c r="J217" s="331"/>
      <c r="K217" s="346"/>
    </row>
    <row r="218" spans="2:11" s="1" customFormat="1" ht="12.75" customHeight="1">
      <c r="B218" s="347"/>
      <c r="C218" s="348"/>
      <c r="D218" s="348"/>
      <c r="E218" s="348"/>
      <c r="F218" s="348"/>
      <c r="G218" s="348"/>
      <c r="H218" s="348"/>
      <c r="I218" s="348"/>
      <c r="J218" s="348"/>
      <c r="K218" s="34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Vítězslav Hráček</dc:creator>
  <cp:keywords/>
  <dc:description/>
  <cp:lastModifiedBy>Vítězslav Hráček</cp:lastModifiedBy>
  <dcterms:created xsi:type="dcterms:W3CDTF">2021-02-26T09:42:20Z</dcterms:created>
  <dcterms:modified xsi:type="dcterms:W3CDTF">2021-02-26T09:42:22Z</dcterms:modified>
  <cp:category/>
  <cp:version/>
  <cp:contentType/>
  <cp:contentStatus/>
</cp:coreProperties>
</file>