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Polní cesta C13" sheetId="2" r:id="rId2"/>
  </sheets>
  <definedNames>
    <definedName name="_xlnm.Print_Area" localSheetId="0">'Rekapitulace stavby'!$D$4:$AO$76,'Rekapitulace stavby'!$C$82:$AQ$96</definedName>
    <definedName name="_xlnm._FilterDatabase" localSheetId="1" hidden="1">'SO 101 - Polní cesta C13'!$C$129:$K$373</definedName>
    <definedName name="_xlnm.Print_Area" localSheetId="1">'SO 101 - Polní cesta C13'!$C$4:$J$76,'SO 101 - Polní cesta C13'!$C$82:$J$111,'SO 101 - Polní cesta C13'!$C$117:$K$373</definedName>
    <definedName name="_xlnm.Print_Titles" localSheetId="0">'Rekapitulace stavby'!$92:$92</definedName>
    <definedName name="_xlnm.Print_Titles" localSheetId="1">'SO 101 - Polní cesta C13'!$129:$129</definedName>
  </definedNames>
  <calcPr fullCalcOnLoad="1"/>
</workbook>
</file>

<file path=xl/sharedStrings.xml><?xml version="1.0" encoding="utf-8"?>
<sst xmlns="http://schemas.openxmlformats.org/spreadsheetml/2006/main" count="2788" uniqueCount="475">
  <si>
    <t>Export Komplet</t>
  </si>
  <si>
    <t/>
  </si>
  <si>
    <t>2.0</t>
  </si>
  <si>
    <t>ZAMOK</t>
  </si>
  <si>
    <t>False</t>
  </si>
  <si>
    <t>{6e75adca-126c-4125-bc7f-5c892ac27cac}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</si>
  <si>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</si>
  <si>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</si>
  <si>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</si>
  <si>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</si>
  <si>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</si>
  <si>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</si>
  <si>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</si>
  <si>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</si>
  <si>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2020_0157_b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</si>
  <si>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</si>
  <si>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</si>
  <si>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POLNÍ_CESTY_LÍŠNICE_C13</t>
  </si>
  <si>
    <t>KSO:</t>
  </si>
  <si>
    <t>CC-CZ:</t>
  </si>
  <si>
    <t>Místo:</t>
  </si>
  <si>
    <t xml:space="preserve"> </t>
  </si>
  <si>
    <t>Datum:</t>
  </si>
  <si>
    <t>23. 2. 2021</t>
  </si>
  <si>
    <t>Zadavatel:</t>
  </si>
  <si>
    <t>IČ:</t>
  </si>
  <si>
    <t>01312774</t>
  </si>
  <si>
    <t>Krajský pozemkový úřad pro Ústecký kraj</t>
  </si>
  <si>
    <t>DIČ:</t>
  </si>
  <si>
    <t>Uchazeč:</t>
  </si>
  <si>
    <t>Vyplň údaj</t>
  </si>
  <si>
    <t>Projektant:</t>
  </si>
  <si>
    <t>45306605</t>
  </si>
  <si>
    <t>AFRY CZ s.r.o. PRAHA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</si>
  <si>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</si>
  <si>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</si>
  <si>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</si>
  <si>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</si>
  <si>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</si>
  <si>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</si>
  <si>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</si>
  <si>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</si>
  <si>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</si>
  <si>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</si>
  <si>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</si>
  <si>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</si>
  <si>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</si>
  <si>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</si>
  <si>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</si>
  <si>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</si>
  <si>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</si>
  <si>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</si>
  <si>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</si>
  <si>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</si>
  <si>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</si>
  <si>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</si>
  <si>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</si>
  <si>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</si>
  <si>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</si>
  <si>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</si>
  <si>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</si>
  <si>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</si>
  <si>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</si>
  <si>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</si>
  <si>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</si>
  <si>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</si>
  <si>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</si>
  <si>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</si>
  <si>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</si>
  <si>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</si>
  <si>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</si>
  <si>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</si>
  <si>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</si>
  <si>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</si>
  <si>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</si>
  <si>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</si>
  <si>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</si>
  <si>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</si>
  <si>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</si>
  <si>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</si>
  <si>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</si>
  <si>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</si>
  <si>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</si>
  <si>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Polní cesta C13</t>
  </si>
  <si>
    <t>STA</t>
  </si>
  <si>
    <t>1</t>
  </si>
  <si>
    <t>{0dec81a8-c9cc-4e01-beb4-271f0c98f693}</t>
  </si>
  <si>
    <t>2</t>
  </si>
  <si>
    <t>KRYCÍ LIST SOUPISU PRACÍ</t>
  </si>
  <si>
    <t>Objekt:</t>
  </si>
  <si>
    <t>SO 101 - Polní cesta C13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</si>
  <si>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</si>
  <si>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</si>
  <si>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</si>
  <si>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</si>
  <si>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</si>
  <si>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</si>
  <si>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</si>
  <si>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</si>
  <si>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</si>
  <si>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</si>
  <si>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</si>
  <si>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</si>
  <si>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</si>
  <si>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</si>
  <si>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</si>
  <si>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</si>
  <si>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</si>
  <si>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</si>
  <si>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</si>
  <si>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</si>
  <si>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</si>
  <si>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</si>
  <si>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</si>
  <si>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</si>
  <si>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</si>
  <si>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</si>
  <si>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</si>
  <si>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</si>
  <si>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</si>
  <si>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</si>
  <si>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</si>
  <si>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</si>
  <si>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</si>
  <si>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</si>
  <si>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</si>
  <si>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</si>
  <si>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</si>
  <si>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111151232</t>
  </si>
  <si>
    <t>Pokosení trávníku lučního plochy do 10000 m2 s odvozem do 20 km ve svahu do 1:2</t>
  </si>
  <si>
    <t>m2</t>
  </si>
  <si>
    <t>CS ÚRS 2021 01</t>
  </si>
  <si>
    <t>4</t>
  </si>
  <si>
    <t>1122663343</t>
  </si>
  <si>
    <t>VV</t>
  </si>
  <si>
    <t>2417*4"4x sec plochy)</t>
  </si>
  <si>
    <t>Součet</t>
  </si>
  <si>
    <t>111203201</t>
  </si>
  <si>
    <t>Odstranění křovin a stromů s ponecháním kořenů z plochy do 1000 m2</t>
  </si>
  <si>
    <t>642195604</t>
  </si>
  <si>
    <t>62</t>
  </si>
  <si>
    <t>3</t>
  </si>
  <si>
    <t>111209111</t>
  </si>
  <si>
    <t>Spálení proutí a klestu</t>
  </si>
  <si>
    <t>-432625753</t>
  </si>
  <si>
    <t>121151123</t>
  </si>
  <si>
    <t>Sejmutí ornice plochy přes 500 m2 tl vrstvy do 200 mm strojně</t>
  </si>
  <si>
    <t>-1065689167</t>
  </si>
  <si>
    <t>"podle bilance zemin, ornice tl. 0,2 m a podornice tl. 0,3m"</t>
  </si>
  <si>
    <t>"ornice"3751,213/0,5</t>
  </si>
  <si>
    <t>5</t>
  </si>
  <si>
    <t>121151125</t>
  </si>
  <si>
    <t>Sejmutí ornice plochy přes 500 m2 tl vrstvy do 300 mm strojně</t>
  </si>
  <si>
    <t>-1937300786</t>
  </si>
  <si>
    <t>"podornice"3751,213/0,5</t>
  </si>
  <si>
    <t>6</t>
  </si>
  <si>
    <t>122251406</t>
  </si>
  <si>
    <t>Vykopávky v zemníku na suchu v hornině třídy těžitelnosti I, skupiny 3 objem do 5000 m3 strojně</t>
  </si>
  <si>
    <t>m3</t>
  </si>
  <si>
    <t>-839151471</t>
  </si>
  <si>
    <t>"podle bilance zemin dosyp, zemina min vhodná do podloží násypů"</t>
  </si>
  <si>
    <t>1598,740</t>
  </si>
  <si>
    <t>"ornice"</t>
  </si>
  <si>
    <t>2417,375*0,1+16338,69*0,2</t>
  </si>
  <si>
    <t>7</t>
  </si>
  <si>
    <t>122252204.1</t>
  </si>
  <si>
    <t>Odkopávky a prokopávky nezapažené pro silnice a dálnice v hornině třídy těžitelnosti I objem do 500 m3 strojně</t>
  </si>
  <si>
    <t>744466622</t>
  </si>
  <si>
    <t>"podle bilance zemin"</t>
  </si>
  <si>
    <t>117,847</t>
  </si>
  <si>
    <t>8</t>
  </si>
  <si>
    <t>122252204.2</t>
  </si>
  <si>
    <t>1715407974</t>
  </si>
  <si>
    <t>"podle bilance zemin výmena v aktivní zóne"</t>
  </si>
  <si>
    <t>1643,07</t>
  </si>
  <si>
    <t>9</t>
  </si>
  <si>
    <t>132251104</t>
  </si>
  <si>
    <t>Hloubení rýh nezapažených  š do 800 mm v hornině třídy těžitelnosti I, skupiny 3 objem přes 100 m3 strojně</t>
  </si>
  <si>
    <t>-187957040</t>
  </si>
  <si>
    <t>"podle bilance zemin vsak a drenáž"</t>
  </si>
  <si>
    <t>378,729</t>
  </si>
  <si>
    <t>10</t>
  </si>
  <si>
    <t>162751117</t>
  </si>
  <si>
    <t>Vodorovné přemístění do 10000 m výkopku/sypaniny z horniny třídy těžitelnosti I, skupiny 1 až 3</t>
  </si>
  <si>
    <t>1877095894</t>
  </si>
  <si>
    <t>"ornice sejmutí + ohumusování"</t>
  </si>
  <si>
    <t>7502,426*0,5+2417,4*0,1</t>
  </si>
  <si>
    <t>"dosyp"</t>
  </si>
  <si>
    <t>1598,74</t>
  </si>
  <si>
    <t>"Odkopávky"</t>
  </si>
  <si>
    <t>117,847+"AZ"1643,07</t>
  </si>
  <si>
    <t>"rýhy"</t>
  </si>
  <si>
    <t>11</t>
  </si>
  <si>
    <t>162751119</t>
  </si>
  <si>
    <t>Příplatek k vodorovnému přemístění výkopku/sypaniny z horniny třídy těžitelnosti I, skupiny 1 až 3 ZKD 1000 m přes 10000 m</t>
  </si>
  <si>
    <t>-1166145632</t>
  </si>
  <si>
    <t>7731,339*9</t>
  </si>
  <si>
    <t>12</t>
  </si>
  <si>
    <t>171152101</t>
  </si>
  <si>
    <t>Uložení sypaniny z hornin soudržných do násypů zhutněných silnic a dálnic</t>
  </si>
  <si>
    <t>63865267</t>
  </si>
  <si>
    <t>13</t>
  </si>
  <si>
    <t>171152111</t>
  </si>
  <si>
    <t>Uložení sypaniny z hornin nesoudržných a sypkých do násypů zhutněných v aktivní zóně silnic a dálnic</t>
  </si>
  <si>
    <t>-165296014</t>
  </si>
  <si>
    <t>"dle bilance šterkodrt frakce 0/63 do AZ, položka na prímý príkaz TDI"</t>
  </si>
  <si>
    <t>"a po provedených zkouškách  "</t>
  </si>
  <si>
    <t>2922,9</t>
  </si>
  <si>
    <t>14</t>
  </si>
  <si>
    <t>M</t>
  </si>
  <si>
    <t>58344197</t>
  </si>
  <si>
    <t>štěrkodrť frakce 0/63</t>
  </si>
  <si>
    <t>t</t>
  </si>
  <si>
    <t>-1370113762</t>
  </si>
  <si>
    <t>171152501</t>
  </si>
  <si>
    <t>Zhutnění podloží z hornin soudržných nebo nesoudržných pod násypy</t>
  </si>
  <si>
    <t>699884678</t>
  </si>
  <si>
    <t>3503*1,51</t>
  </si>
  <si>
    <t>16</t>
  </si>
  <si>
    <t>171201231</t>
  </si>
  <si>
    <t>Poplatek za uložení zeminy a kamení na recyklační skládce (skládkovné) kód odpadu 17 05 04</t>
  </si>
  <si>
    <t>681395283</t>
  </si>
  <si>
    <t>(117,847+"aktiv zóna dle zkoušek"486,931)*2,0"t/m3"</t>
  </si>
  <si>
    <t>378,729*2,0"t/m3"</t>
  </si>
  <si>
    <t>17</t>
  </si>
  <si>
    <t>171251201</t>
  </si>
  <si>
    <t>Uložení sypaniny na skládky nebo meziskládky</t>
  </si>
  <si>
    <t>-593380265</t>
  </si>
  <si>
    <t>7502,426*0,5</t>
  </si>
  <si>
    <t>"odkopávky"</t>
  </si>
  <si>
    <t>"odkopávky akt zóna"</t>
  </si>
  <si>
    <t>486,931</t>
  </si>
  <si>
    <t>18</t>
  </si>
  <si>
    <t>174151101</t>
  </si>
  <si>
    <t>Zásyp jam, šachet rýh nebo kolem objektů sypaninou se zhutněním</t>
  </si>
  <si>
    <t>-359379971</t>
  </si>
  <si>
    <t>"dle bilance zásyp vsak rýh štěrk 22/32"</t>
  </si>
  <si>
    <t>350,819</t>
  </si>
  <si>
    <t>19</t>
  </si>
  <si>
    <t>583441979</t>
  </si>
  <si>
    <t>štěrk frakce 22/32</t>
  </si>
  <si>
    <t>1961261286</t>
  </si>
  <si>
    <t>350,819*1,9</t>
  </si>
  <si>
    <t>20</t>
  </si>
  <si>
    <t>175111201</t>
  </si>
  <si>
    <t>Obsypání objektu nad přilehlým původním terénem sypaninou bez prohození, uloženou do 3 m ručně</t>
  </si>
  <si>
    <t>784468932</t>
  </si>
  <si>
    <t>"fixace dren šachty "</t>
  </si>
  <si>
    <t>5*3,14*0,6*0,3</t>
  </si>
  <si>
    <t>58337331</t>
  </si>
  <si>
    <t>štěrkopísek frakce 0/22</t>
  </si>
  <si>
    <t>-1807793193</t>
  </si>
  <si>
    <t>2,826*2 'Přepočtené koeficientem množství</t>
  </si>
  <si>
    <t>22</t>
  </si>
  <si>
    <t>181351113.1</t>
  </si>
  <si>
    <t>Rozprostření ornice tl vrstvy do 200 mm pl přes 500 m2 v rovině nebo ve svahu do 1:5 strojně</t>
  </si>
  <si>
    <t>-1489515719</t>
  </si>
  <si>
    <t>"rozprostření ornice tl. 100 mm "</t>
  </si>
  <si>
    <t>1933,9*1,25</t>
  </si>
  <si>
    <t>23</t>
  </si>
  <si>
    <t>181351113.2</t>
  </si>
  <si>
    <t>-1283231647</t>
  </si>
  <si>
    <t>"rozprostrení ornice tl. 200 mm "</t>
  </si>
  <si>
    <t>7502,426*0,5/0,2</t>
  </si>
  <si>
    <t>-1933,9*1,25</t>
  </si>
  <si>
    <t>24</t>
  </si>
  <si>
    <t>183405211</t>
  </si>
  <si>
    <t>Výsev trávníku hydroosevem na ornici</t>
  </si>
  <si>
    <t>1958712082</t>
  </si>
  <si>
    <t>2417,4</t>
  </si>
  <si>
    <t>25</t>
  </si>
  <si>
    <t>00572100</t>
  </si>
  <si>
    <t>osivo jetelotráva intenzivní víceletá</t>
  </si>
  <si>
    <t>kg</t>
  </si>
  <si>
    <t>366505233</t>
  </si>
  <si>
    <t>2417,4*0,025 'Přepočtené koeficientem množství</t>
  </si>
  <si>
    <t>26</t>
  </si>
  <si>
    <t>184812126</t>
  </si>
  <si>
    <t>Aplikace ochranných prostředků ve výsadbách rostlin na záhonu zálivkou na svahu do 1:2</t>
  </si>
  <si>
    <t>2120070741</t>
  </si>
  <si>
    <t>27</t>
  </si>
  <si>
    <t>25234001</t>
  </si>
  <si>
    <t>herbicid totální systémový neselektivní</t>
  </si>
  <si>
    <t>litr</t>
  </si>
  <si>
    <t>220980212</t>
  </si>
  <si>
    <t>2417,4*0,01 'Přepočtené koeficientem množství</t>
  </si>
  <si>
    <t>28</t>
  </si>
  <si>
    <t>185851121</t>
  </si>
  <si>
    <t>Dovoz vody pro zálivku rostlin za vzdálenost do 1000 m</t>
  </si>
  <si>
    <t>-718330113</t>
  </si>
  <si>
    <t>2417,4*0,005*3</t>
  </si>
  <si>
    <t>29</t>
  </si>
  <si>
    <t>185851129</t>
  </si>
  <si>
    <t>Příplatek k dovozu vody pro zálivku rostlin do 1000 m ZKD 1000 m</t>
  </si>
  <si>
    <t>752525867</t>
  </si>
  <si>
    <t>36,261*19</t>
  </si>
  <si>
    <t>Zakládání</t>
  </si>
  <si>
    <t>30</t>
  </si>
  <si>
    <t>211561111</t>
  </si>
  <si>
    <t>Výplň odvodňovacích žeber nebo trativodů kamenivem hrubým drceným frakce 4 až 16 mm</t>
  </si>
  <si>
    <t>186458505</t>
  </si>
  <si>
    <t>"Kamenivo fr. 8/16"</t>
  </si>
  <si>
    <t>368*0,1295</t>
  </si>
  <si>
    <t>31</t>
  </si>
  <si>
    <t>212572121</t>
  </si>
  <si>
    <t>Lože pro trativody z kameniva drobného těženého</t>
  </si>
  <si>
    <t>-986031110</t>
  </si>
  <si>
    <t>"šterkkopísek"</t>
  </si>
  <si>
    <t>368*0,0347</t>
  </si>
  <si>
    <t>32</t>
  </si>
  <si>
    <t>212755214</t>
  </si>
  <si>
    <t>Trativody z drenážních trubek plastových flexibilních D 100 mm bez lože</t>
  </si>
  <si>
    <t>m</t>
  </si>
  <si>
    <t>-608079769</t>
  </si>
  <si>
    <t>371</t>
  </si>
  <si>
    <t>Vodorovné konstrukce</t>
  </si>
  <si>
    <t>33</t>
  </si>
  <si>
    <t>451315116</t>
  </si>
  <si>
    <t>Podkladní nebo výplňová vrstva z betonu C 20/25 tl do 100 mm</t>
  </si>
  <si>
    <t>2048033030</t>
  </si>
  <si>
    <t>"lože výtokového čela"</t>
  </si>
  <si>
    <t>5*0,6*0,6</t>
  </si>
  <si>
    <t>Komunikace pozemní</t>
  </si>
  <si>
    <t>34</t>
  </si>
  <si>
    <t>564851111.1</t>
  </si>
  <si>
    <t>Podklad ze štěrkodrtě ŠD tl 150 mm</t>
  </si>
  <si>
    <t>-1974379040</t>
  </si>
  <si>
    <t>"ŠDb fr. 0/32"</t>
  </si>
  <si>
    <t>3503*1,37</t>
  </si>
  <si>
    <t>35</t>
  </si>
  <si>
    <t>564851111.2</t>
  </si>
  <si>
    <t>-1355125368</t>
  </si>
  <si>
    <t>"ŠDb fr. 0/63"</t>
  </si>
  <si>
    <t>36</t>
  </si>
  <si>
    <t>569831111</t>
  </si>
  <si>
    <t>Zpevnění krajnic štěrkodrtí tl 100 mm</t>
  </si>
  <si>
    <t>665390551</t>
  </si>
  <si>
    <t>"Nezpevněná krajnice ŠD 0/32"</t>
  </si>
  <si>
    <t>1091,2</t>
  </si>
  <si>
    <t>37</t>
  </si>
  <si>
    <t>571902111</t>
  </si>
  <si>
    <t>Posyp krytu kamenivem drceným nebo těženým do 10 kg/m2</t>
  </si>
  <si>
    <t>675132477</t>
  </si>
  <si>
    <t>"1. vrstva s posypem HDK fr. 4/8 - 10kg/m2"</t>
  </si>
  <si>
    <t>3503</t>
  </si>
  <si>
    <t>"2.vrstva s posypem HDK fr. 2/4 - 7kg/m2"</t>
  </si>
  <si>
    <t>38</t>
  </si>
  <si>
    <t>573451111</t>
  </si>
  <si>
    <t>Dvojitý nátěr z asfaltu v množství 1,4 kg/m2 s posypem</t>
  </si>
  <si>
    <t>-1302279596</t>
  </si>
  <si>
    <t>" DN100/150 tl. 20mm"</t>
  </si>
  <si>
    <t>39</t>
  </si>
  <si>
    <t>574381112</t>
  </si>
  <si>
    <t>Penetrační makadam hrubý PMH tl 100 mm</t>
  </si>
  <si>
    <t>467460351</t>
  </si>
  <si>
    <t>"PMH 70/100, Asfaltové silnicní pojivo ropné 5kg/m2,Výplnové kamenivo 11/16"</t>
  </si>
  <si>
    <t>3503*1,025</t>
  </si>
  <si>
    <t>40</t>
  </si>
  <si>
    <t>596841120</t>
  </si>
  <si>
    <t>Kladení betonové dlažby komunikací pro pěší do lože z cement malty vel do 0,09 m2 plochy do 50 m2</t>
  </si>
  <si>
    <t>908361549</t>
  </si>
  <si>
    <t>P</t>
  </si>
  <si>
    <t>Poznámka k položce:
dlažba výtokového čela</t>
  </si>
  <si>
    <t>"dlažba výtokového čela"</t>
  </si>
  <si>
    <t>5*0,5*0,6</t>
  </si>
  <si>
    <t>41</t>
  </si>
  <si>
    <t>59248005</t>
  </si>
  <si>
    <t>dlažba plošná betonová chodníková 300x300x50mm přírodní</t>
  </si>
  <si>
    <t>-888530061</t>
  </si>
  <si>
    <t>1,5*1,03 'Přepočtené koeficientem množství</t>
  </si>
  <si>
    <t>Trubní vedení</t>
  </si>
  <si>
    <t>42</t>
  </si>
  <si>
    <t>894812311</t>
  </si>
  <si>
    <t>Revizní a čistící šachta z PP typ DN 600/160 šachtové dno průtočné</t>
  </si>
  <si>
    <t>kus</t>
  </si>
  <si>
    <t>1320560562</t>
  </si>
  <si>
    <t>43</t>
  </si>
  <si>
    <t>8948123599</t>
  </si>
  <si>
    <t>Revizní a čistící šachta z PP DN 600 poklop litinový pro třídu zatížení C250 s plastovým konusem</t>
  </si>
  <si>
    <t>-1885084898</t>
  </si>
  <si>
    <t>Ostatní konstrukce a práce, bourání</t>
  </si>
  <si>
    <t>44</t>
  </si>
  <si>
    <t>919112213</t>
  </si>
  <si>
    <t>Řezání spár pro vytvoření komůrky š 10 mm hl 25 mm pro těsnící zálivku v živičném krytu</t>
  </si>
  <si>
    <t>-861616247</t>
  </si>
  <si>
    <t>45</t>
  </si>
  <si>
    <t>919122112</t>
  </si>
  <si>
    <t>Těsnění spár zálivkou za tepla pro komůrky š 10 mm hl 25 mm s těsnicím profilem</t>
  </si>
  <si>
    <t>-1383132422</t>
  </si>
  <si>
    <t>46</t>
  </si>
  <si>
    <t>9194111199</t>
  </si>
  <si>
    <t xml:space="preserve">Čelo výtokové prefabrikované </t>
  </si>
  <si>
    <t>488108393</t>
  </si>
  <si>
    <t xml:space="preserve">Poznámka k položce:
neplatí poznámka k souboru cen
</t>
  </si>
  <si>
    <t>"výtokové čelo trativodů prefabrikované"</t>
  </si>
  <si>
    <t>47</t>
  </si>
  <si>
    <t>919721123</t>
  </si>
  <si>
    <t>Geomříž pro stabilizaci podkladu tuhá dvouosá z PP podélná pevnost v tahu do 40 kN/m</t>
  </si>
  <si>
    <t>-942324862</t>
  </si>
  <si>
    <t>"podle bilance a TZ 5.5 polypropylen tahová pevnost v obou směrech 40kN/m"</t>
  </si>
  <si>
    <t>"položka na přímý příkaz TDI"</t>
  </si>
  <si>
    <t>5849,495</t>
  </si>
  <si>
    <t>48</t>
  </si>
  <si>
    <t>919726122</t>
  </si>
  <si>
    <t>Geotextilie pro ochranu, separaci a filtraci netkaná měrná hmotnost do 300 g/m2</t>
  </si>
  <si>
    <t>-2037762523</t>
  </si>
  <si>
    <t>"podle bilance separační"</t>
  </si>
  <si>
    <t>"podle bilance drenážní a vsak rýha"</t>
  </si>
  <si>
    <t>2911,565</t>
  </si>
  <si>
    <t>49</t>
  </si>
  <si>
    <t>919735112</t>
  </si>
  <si>
    <t>Řezání stávajícího živičného krytu hl do 100 mm</t>
  </si>
  <si>
    <t>-2026912896</t>
  </si>
  <si>
    <t>998</t>
  </si>
  <si>
    <t>Přesun hmot</t>
  </si>
  <si>
    <t>50</t>
  </si>
  <si>
    <t>998225111</t>
  </si>
  <si>
    <t>Přesun hmot pro pozemní komunikace s krytem z kamene, monolitickým betonovým nebo živičným</t>
  </si>
  <si>
    <t>180350901</t>
  </si>
  <si>
    <t>VRN</t>
  </si>
  <si>
    <t>Vedlejší rozpočtové náklady</t>
  </si>
  <si>
    <t>VRN1</t>
  </si>
  <si>
    <t>Průzkumné, geodetické a projektové práce</t>
  </si>
  <si>
    <t>51</t>
  </si>
  <si>
    <t>010001000</t>
  </si>
  <si>
    <t>kpl</t>
  </si>
  <si>
    <t>1024</t>
  </si>
  <si>
    <t>257364670</t>
  </si>
  <si>
    <t>Poznámka k položce:
Vytýčení inženýrských sítí, Vytýčení pozemku, Zaměření skutečného stavu stavby</t>
  </si>
  <si>
    <t>52</t>
  </si>
  <si>
    <t>011303000</t>
  </si>
  <si>
    <t>Archeologická činnost bez rozlišení</t>
  </si>
  <si>
    <t>-1018054578</t>
  </si>
  <si>
    <t>53</t>
  </si>
  <si>
    <t>012002000</t>
  </si>
  <si>
    <t>Geodetické práce</t>
  </si>
  <si>
    <t>-471795588</t>
  </si>
  <si>
    <t>Poznámka k položce:
veškeré geodetické práce před, během a po dokončení stavby</t>
  </si>
  <si>
    <t>54</t>
  </si>
  <si>
    <t>013254000</t>
  </si>
  <si>
    <t>Dokumentace skutečného provedení stavby</t>
  </si>
  <si>
    <t>1858687314</t>
  </si>
  <si>
    <t>VRN2</t>
  </si>
  <si>
    <t>Příprava staveniště</t>
  </si>
  <si>
    <t>55</t>
  </si>
  <si>
    <t>020001000</t>
  </si>
  <si>
    <t>-1650809487</t>
  </si>
  <si>
    <t>Poznámka k položce:
dočasná ochrana stávajících inženýrských sítí podle požadavku správce sítě</t>
  </si>
  <si>
    <t>VRN3</t>
  </si>
  <si>
    <t>Zařízení staveniště</t>
  </si>
  <si>
    <t>56</t>
  </si>
  <si>
    <t>030001000</t>
  </si>
  <si>
    <t>-1044276024</t>
  </si>
  <si>
    <t>57</t>
  </si>
  <si>
    <t>034503000</t>
  </si>
  <si>
    <t>Informační tabule na staveništi</t>
  </si>
  <si>
    <t>ks</t>
  </si>
  <si>
    <t>809431386</t>
  </si>
  <si>
    <t>VRN4</t>
  </si>
  <si>
    <t>Inženýrská činnost</t>
  </si>
  <si>
    <t>58</t>
  </si>
  <si>
    <t>043154000</t>
  </si>
  <si>
    <t>Zkoušky hutnicí</t>
  </si>
  <si>
    <t>-432604448</t>
  </si>
  <si>
    <t>59</t>
  </si>
  <si>
    <t>045002000</t>
  </si>
  <si>
    <t>Kompletační a koordinační činnost</t>
  </si>
  <si>
    <t>1097749471</t>
  </si>
  <si>
    <t>VRN7</t>
  </si>
  <si>
    <t>Provozní vlivy</t>
  </si>
  <si>
    <t>60</t>
  </si>
  <si>
    <t>0720020009</t>
  </si>
  <si>
    <t>Dopravně - inženýrské opatření</t>
  </si>
  <si>
    <t>-2105357224</t>
  </si>
  <si>
    <t>"dopravne-inženýrské opatrení a dopravní znacení"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</si>
</sst>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32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50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51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52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53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52</v>
      </c>
      <c r="AI60" s="42"/>
      <c r="AJ60" s="42"/>
      <c r="AK60" s="42"/>
      <c r="AL60" s="42"/>
      <c r="AM60" s="64" t="s">
        <v>53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54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55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52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53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52</v>
      </c>
      <c r="AI75" s="42"/>
      <c r="AJ75" s="42"/>
      <c r="AK75" s="42"/>
      <c r="AL75" s="42"/>
      <c r="AM75" s="64" t="s">
        <v>53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56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2020_0157_b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POLNÍ_CESTY_LÍŠNICE_C13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23. 2. 2021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Krajský pozemkový úřad pro Ústecký kraj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31</v>
      </c>
      <c r="AJ89" s="40"/>
      <c r="AK89" s="40"/>
      <c r="AL89" s="40"/>
      <c r="AM89" s="80" t="str">
        <f>IF(E17="","",E17)</f>
        <v>AFRY CZ s.r.o. PRAHA</v>
      </c>
      <c r="AN89" s="71"/>
      <c r="AO89" s="71"/>
      <c r="AP89" s="71"/>
      <c r="AQ89" s="40"/>
      <c r="AR89" s="44"/>
      <c r="AS89" s="81" t="s">
        <v>57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29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35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58</v>
      </c>
      <c r="D92" s="94"/>
      <c r="E92" s="94"/>
      <c r="F92" s="94"/>
      <c r="G92" s="94"/>
      <c r="H92" s="95"/>
      <c r="I92" s="96" t="s">
        <v>59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60</v>
      </c>
      <c r="AH92" s="94"/>
      <c r="AI92" s="94"/>
      <c r="AJ92" s="94"/>
      <c r="AK92" s="94"/>
      <c r="AL92" s="94"/>
      <c r="AM92" s="94"/>
      <c r="AN92" s="96" t="s">
        <v>61</v>
      </c>
      <c r="AO92" s="94"/>
      <c r="AP92" s="98"/>
      <c r="AQ92" s="99" t="s">
        <v>62</v>
      </c>
      <c r="AR92" s="44"/>
      <c r="AS92" s="100" t="s">
        <v>63</v>
      </c>
      <c r="AT92" s="101" t="s">
        <v>64</v>
      </c>
      <c r="AU92" s="101" t="s">
        <v>65</v>
      </c>
      <c r="AV92" s="101" t="s">
        <v>66</v>
      </c>
      <c r="AW92" s="101" t="s">
        <v>67</v>
      </c>
      <c r="AX92" s="101" t="s">
        <v>68</v>
      </c>
      <c r="AY92" s="101" t="s">
        <v>69</v>
      </c>
      <c r="AZ92" s="101" t="s">
        <v>70</v>
      </c>
      <c r="BA92" s="101" t="s">
        <v>71</v>
      </c>
      <c r="BB92" s="101" t="s">
        <v>72</v>
      </c>
      <c r="BC92" s="101" t="s">
        <v>73</v>
      </c>
      <c r="BD92" s="102" t="s">
        <v>74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75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76</v>
      </c>
      <c r="BT94" s="117" t="s">
        <v>77</v>
      </c>
      <c r="BU94" s="118" t="s">
        <v>78</v>
      </c>
      <c r="BV94" s="117" t="s">
        <v>79</v>
      </c>
      <c r="BW94" s="117" t="s">
        <v>5</v>
      </c>
      <c r="BX94" s="117" t="s">
        <v>80</v>
      </c>
      <c r="CL94" s="117" t="s">
        <v>1</v>
      </c>
    </row>
    <row r="95" spans="1:91" s="7" customFormat="1" ht="16.5" customHeight="1">
      <c r="A95" s="119" t="s">
        <v>81</v>
      </c>
      <c r="B95" s="120"/>
      <c r="C95" s="121"/>
      <c r="D95" s="122" t="s">
        <v>82</v>
      </c>
      <c r="E95" s="122"/>
      <c r="F95" s="122"/>
      <c r="G95" s="122"/>
      <c r="H95" s="122"/>
      <c r="I95" s="123"/>
      <c r="J95" s="122" t="s">
        <v>83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 101 - Polní cesta C13'!J30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84</v>
      </c>
      <c r="AR95" s="126"/>
      <c r="AS95" s="127">
        <v>0</v>
      </c>
      <c r="AT95" s="128">
        <f>ROUND(SUM(AV95:AW95),2)</f>
        <v>0</v>
      </c>
      <c r="AU95" s="129">
        <f>'SO 101 - Polní cesta C13'!P130</f>
        <v>0</v>
      </c>
      <c r="AV95" s="128">
        <f>'SO 101 - Polní cesta C13'!J33</f>
        <v>0</v>
      </c>
      <c r="AW95" s="128">
        <f>'SO 101 - Polní cesta C13'!J34</f>
        <v>0</v>
      </c>
      <c r="AX95" s="128">
        <f>'SO 101 - Polní cesta C13'!J35</f>
        <v>0</v>
      </c>
      <c r="AY95" s="128">
        <f>'SO 101 - Polní cesta C13'!J36</f>
        <v>0</v>
      </c>
      <c r="AZ95" s="128">
        <f>'SO 101 - Polní cesta C13'!F33</f>
        <v>0</v>
      </c>
      <c r="BA95" s="128">
        <f>'SO 101 - Polní cesta C13'!F34</f>
        <v>0</v>
      </c>
      <c r="BB95" s="128">
        <f>'SO 101 - Polní cesta C13'!F35</f>
        <v>0</v>
      </c>
      <c r="BC95" s="128">
        <f>'SO 101 - Polní cesta C13'!F36</f>
        <v>0</v>
      </c>
      <c r="BD95" s="130">
        <f>'SO 101 - Polní cesta C13'!F37</f>
        <v>0</v>
      </c>
      <c r="BE95" s="7"/>
      <c r="BT95" s="131" t="s">
        <v>85</v>
      </c>
      <c r="BV95" s="131" t="s">
        <v>79</v>
      </c>
      <c r="BW95" s="131" t="s">
        <v>86</v>
      </c>
      <c r="BX95" s="131" t="s">
        <v>5</v>
      </c>
      <c r="CL95" s="131" t="s">
        <v>1</v>
      </c>
      <c r="CM95" s="131" t="s">
        <v>87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SO 101 - Polní cesta C13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0"/>
      <c r="AT3" s="17" t="s">
        <v>87</v>
      </c>
    </row>
    <row r="4" spans="2:46" s="1" customFormat="1" ht="24.95" customHeight="1">
      <c r="B4" s="20"/>
      <c r="D4" s="134" t="s">
        <v>88</v>
      </c>
      <c r="L4" s="20"/>
      <c r="M4" s="135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6" t="s">
        <v>16</v>
      </c>
      <c r="L6" s="20"/>
    </row>
    <row r="7" spans="2:12" s="1" customFormat="1" ht="16.5" customHeight="1">
      <c r="B7" s="20"/>
      <c r="E7" s="137" t="str">
        <f>'Rekapitulace stavby'!K6</f>
        <v>POLNÍ_CESTY_LÍŠNICE_C13</v>
      </c>
      <c r="F7" s="136"/>
      <c r="G7" s="136"/>
      <c r="H7" s="136"/>
      <c r="L7" s="20"/>
    </row>
    <row r="8" spans="1:31" s="2" customFormat="1" ht="12" customHeight="1">
      <c r="A8" s="38"/>
      <c r="B8" s="44"/>
      <c r="C8" s="38"/>
      <c r="D8" s="136" t="s">
        <v>89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8" t="s">
        <v>90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6" t="s">
        <v>18</v>
      </c>
      <c r="E11" s="38"/>
      <c r="F11" s="139" t="s">
        <v>1</v>
      </c>
      <c r="G11" s="38"/>
      <c r="H11" s="38"/>
      <c r="I11" s="136" t="s">
        <v>19</v>
      </c>
      <c r="J11" s="139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6" t="s">
        <v>20</v>
      </c>
      <c r="E12" s="38"/>
      <c r="F12" s="139" t="s">
        <v>21</v>
      </c>
      <c r="G12" s="38"/>
      <c r="H12" s="38"/>
      <c r="I12" s="136" t="s">
        <v>22</v>
      </c>
      <c r="J12" s="140" t="str">
        <f>'Rekapitulace stavby'!AN8</f>
        <v>23. 2. 2021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6" t="s">
        <v>24</v>
      </c>
      <c r="E14" s="38"/>
      <c r="F14" s="38"/>
      <c r="G14" s="38"/>
      <c r="H14" s="38"/>
      <c r="I14" s="136" t="s">
        <v>25</v>
      </c>
      <c r="J14" s="139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9" t="s">
        <v>27</v>
      </c>
      <c r="F15" s="38"/>
      <c r="G15" s="38"/>
      <c r="H15" s="38"/>
      <c r="I15" s="136" t="s">
        <v>28</v>
      </c>
      <c r="J15" s="139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6" t="s">
        <v>29</v>
      </c>
      <c r="E17" s="38"/>
      <c r="F17" s="38"/>
      <c r="G17" s="38"/>
      <c r="H17" s="38"/>
      <c r="I17" s="136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9"/>
      <c r="G18" s="139"/>
      <c r="H18" s="139"/>
      <c r="I18" s="136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6" t="s">
        <v>31</v>
      </c>
      <c r="E20" s="38"/>
      <c r="F20" s="38"/>
      <c r="G20" s="38"/>
      <c r="H20" s="38"/>
      <c r="I20" s="136" t="s">
        <v>25</v>
      </c>
      <c r="J20" s="139" t="s">
        <v>32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9" t="s">
        <v>33</v>
      </c>
      <c r="F21" s="38"/>
      <c r="G21" s="38"/>
      <c r="H21" s="38"/>
      <c r="I21" s="136" t="s">
        <v>28</v>
      </c>
      <c r="J21" s="139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6" t="s">
        <v>35</v>
      </c>
      <c r="E23" s="38"/>
      <c r="F23" s="38"/>
      <c r="G23" s="38"/>
      <c r="H23" s="38"/>
      <c r="I23" s="136" t="s">
        <v>25</v>
      </c>
      <c r="J23" s="139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9" t="str">
        <f>IF('Rekapitulace stavby'!E20="","",'Rekapitulace stavby'!E20)</f>
        <v xml:space="preserve"> </v>
      </c>
      <c r="F24" s="38"/>
      <c r="G24" s="38"/>
      <c r="H24" s="38"/>
      <c r="I24" s="136" t="s">
        <v>28</v>
      </c>
      <c r="J24" s="139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6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1"/>
      <c r="B27" s="142"/>
      <c r="C27" s="141"/>
      <c r="D27" s="141"/>
      <c r="E27" s="143" t="s">
        <v>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5"/>
      <c r="E29" s="145"/>
      <c r="F29" s="145"/>
      <c r="G29" s="145"/>
      <c r="H29" s="145"/>
      <c r="I29" s="145"/>
      <c r="J29" s="145"/>
      <c r="K29" s="145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6" t="s">
        <v>37</v>
      </c>
      <c r="E30" s="38"/>
      <c r="F30" s="38"/>
      <c r="G30" s="38"/>
      <c r="H30" s="38"/>
      <c r="I30" s="38"/>
      <c r="J30" s="147">
        <f>ROUND(J130,2)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5"/>
      <c r="E31" s="145"/>
      <c r="F31" s="145"/>
      <c r="G31" s="145"/>
      <c r="H31" s="145"/>
      <c r="I31" s="145"/>
      <c r="J31" s="145"/>
      <c r="K31" s="145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8" t="s">
        <v>39</v>
      </c>
      <c r="G32" s="38"/>
      <c r="H32" s="38"/>
      <c r="I32" s="148" t="s">
        <v>38</v>
      </c>
      <c r="J32" s="148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9" t="s">
        <v>41</v>
      </c>
      <c r="E33" s="136" t="s">
        <v>42</v>
      </c>
      <c r="F33" s="150">
        <f>ROUND((SUM(BE130:BE373)),2)</f>
        <v>0</v>
      </c>
      <c r="G33" s="38"/>
      <c r="H33" s="38"/>
      <c r="I33" s="151">
        <v>0.21</v>
      </c>
      <c r="J33" s="150">
        <f>ROUND(((SUM(BE130:BE373))*I33),2)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6" t="s">
        <v>43</v>
      </c>
      <c r="F34" s="150">
        <f>ROUND((SUM(BF130:BF373)),2)</f>
        <v>0</v>
      </c>
      <c r="G34" s="38"/>
      <c r="H34" s="38"/>
      <c r="I34" s="151">
        <v>0.15</v>
      </c>
      <c r="J34" s="150">
        <f>ROUND(((SUM(BF130:BF373))*I34),2)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6" t="s">
        <v>44</v>
      </c>
      <c r="F35" s="150">
        <f>ROUND((SUM(BG130:BG373)),2)</f>
        <v>0</v>
      </c>
      <c r="G35" s="38"/>
      <c r="H35" s="38"/>
      <c r="I35" s="151">
        <v>0.21</v>
      </c>
      <c r="J35" s="15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6" t="s">
        <v>45</v>
      </c>
      <c r="F36" s="150">
        <f>ROUND((SUM(BH130:BH373)),2)</f>
        <v>0</v>
      </c>
      <c r="G36" s="38"/>
      <c r="H36" s="38"/>
      <c r="I36" s="151">
        <v>0.15</v>
      </c>
      <c r="J36" s="15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6" t="s">
        <v>46</v>
      </c>
      <c r="F37" s="150">
        <f>ROUND((SUM(BI130:BI373)),2)</f>
        <v>0</v>
      </c>
      <c r="G37" s="38"/>
      <c r="H37" s="38"/>
      <c r="I37" s="151">
        <v>0</v>
      </c>
      <c r="J37" s="15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2"/>
      <c r="D39" s="153" t="s">
        <v>47</v>
      </c>
      <c r="E39" s="154"/>
      <c r="F39" s="154"/>
      <c r="G39" s="155" t="s">
        <v>48</v>
      </c>
      <c r="H39" s="156" t="s">
        <v>49</v>
      </c>
      <c r="I39" s="154"/>
      <c r="J39" s="157">
        <f>SUM(J30:J37)</f>
        <v>0</v>
      </c>
      <c r="K39" s="15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9" t="s">
        <v>50</v>
      </c>
      <c r="E50" s="160"/>
      <c r="F50" s="160"/>
      <c r="G50" s="159" t="s">
        <v>51</v>
      </c>
      <c r="H50" s="160"/>
      <c r="I50" s="160"/>
      <c r="J50" s="160"/>
      <c r="K50" s="160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1" t="s">
        <v>52</v>
      </c>
      <c r="E61" s="162"/>
      <c r="F61" s="163" t="s">
        <v>53</v>
      </c>
      <c r="G61" s="161" t="s">
        <v>52</v>
      </c>
      <c r="H61" s="162"/>
      <c r="I61" s="162"/>
      <c r="J61" s="164" t="s">
        <v>53</v>
      </c>
      <c r="K61" s="162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9" t="s">
        <v>54</v>
      </c>
      <c r="E65" s="165"/>
      <c r="F65" s="165"/>
      <c r="G65" s="159" t="s">
        <v>55</v>
      </c>
      <c r="H65" s="165"/>
      <c r="I65" s="165"/>
      <c r="J65" s="165"/>
      <c r="K65" s="165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1" t="s">
        <v>52</v>
      </c>
      <c r="E76" s="162"/>
      <c r="F76" s="163" t="s">
        <v>53</v>
      </c>
      <c r="G76" s="161" t="s">
        <v>52</v>
      </c>
      <c r="H76" s="162"/>
      <c r="I76" s="162"/>
      <c r="J76" s="164" t="s">
        <v>53</v>
      </c>
      <c r="K76" s="16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6"/>
      <c r="C77" s="167"/>
      <c r="D77" s="167"/>
      <c r="E77" s="167"/>
      <c r="F77" s="167"/>
      <c r="G77" s="167"/>
      <c r="H77" s="167"/>
      <c r="I77" s="167"/>
      <c r="J77" s="167"/>
      <c r="K77" s="167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8"/>
      <c r="C81" s="169"/>
      <c r="D81" s="169"/>
      <c r="E81" s="169"/>
      <c r="F81" s="169"/>
      <c r="G81" s="169"/>
      <c r="H81" s="169"/>
      <c r="I81" s="169"/>
      <c r="J81" s="169"/>
      <c r="K81" s="169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0" t="str">
        <f>E7</f>
        <v>POLNÍ_CESTY_LÍŠNICE_C13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89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101 - Polní cesta C13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23. 2. 2021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Krajský pozemkový úřad pro Ústecký kraj</v>
      </c>
      <c r="G91" s="40"/>
      <c r="H91" s="40"/>
      <c r="I91" s="32" t="s">
        <v>31</v>
      </c>
      <c r="J91" s="36" t="str">
        <f>E21</f>
        <v>AFRY CZ s.r.o. PRAHA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35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1" t="s">
        <v>92</v>
      </c>
      <c r="D94" s="172"/>
      <c r="E94" s="172"/>
      <c r="F94" s="172"/>
      <c r="G94" s="172"/>
      <c r="H94" s="172"/>
      <c r="I94" s="172"/>
      <c r="J94" s="173" t="s">
        <v>93</v>
      </c>
      <c r="K94" s="172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4" t="s">
        <v>94</v>
      </c>
      <c r="D96" s="40"/>
      <c r="E96" s="40"/>
      <c r="F96" s="40"/>
      <c r="G96" s="40"/>
      <c r="H96" s="40"/>
      <c r="I96" s="40"/>
      <c r="J96" s="110">
        <f>J130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95</v>
      </c>
    </row>
    <row r="97" spans="1:31" s="9" customFormat="1" ht="24.95" customHeight="1">
      <c r="A97" s="9"/>
      <c r="B97" s="175"/>
      <c r="C97" s="176"/>
      <c r="D97" s="177" t="s">
        <v>96</v>
      </c>
      <c r="E97" s="178"/>
      <c r="F97" s="178"/>
      <c r="G97" s="178"/>
      <c r="H97" s="178"/>
      <c r="I97" s="178"/>
      <c r="J97" s="179">
        <f>J131</f>
        <v>0</v>
      </c>
      <c r="K97" s="176"/>
      <c r="L97" s="18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1"/>
      <c r="C98" s="182"/>
      <c r="D98" s="183" t="s">
        <v>97</v>
      </c>
      <c r="E98" s="184"/>
      <c r="F98" s="184"/>
      <c r="G98" s="184"/>
      <c r="H98" s="184"/>
      <c r="I98" s="184"/>
      <c r="J98" s="185">
        <f>J132</f>
        <v>0</v>
      </c>
      <c r="K98" s="182"/>
      <c r="L98" s="18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1"/>
      <c r="C99" s="182"/>
      <c r="D99" s="183" t="s">
        <v>98</v>
      </c>
      <c r="E99" s="184"/>
      <c r="F99" s="184"/>
      <c r="G99" s="184"/>
      <c r="H99" s="184"/>
      <c r="I99" s="184"/>
      <c r="J99" s="185">
        <f>J248</f>
        <v>0</v>
      </c>
      <c r="K99" s="182"/>
      <c r="L99" s="18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1"/>
      <c r="C100" s="182"/>
      <c r="D100" s="183" t="s">
        <v>99</v>
      </c>
      <c r="E100" s="184"/>
      <c r="F100" s="184"/>
      <c r="G100" s="184"/>
      <c r="H100" s="184"/>
      <c r="I100" s="184"/>
      <c r="J100" s="185">
        <f>J260</f>
        <v>0</v>
      </c>
      <c r="K100" s="182"/>
      <c r="L100" s="18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1"/>
      <c r="C101" s="182"/>
      <c r="D101" s="183" t="s">
        <v>100</v>
      </c>
      <c r="E101" s="184"/>
      <c r="F101" s="184"/>
      <c r="G101" s="184"/>
      <c r="H101" s="184"/>
      <c r="I101" s="184"/>
      <c r="J101" s="185">
        <f>J265</f>
        <v>0</v>
      </c>
      <c r="K101" s="182"/>
      <c r="L101" s="18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1"/>
      <c r="C102" s="182"/>
      <c r="D102" s="183" t="s">
        <v>101</v>
      </c>
      <c r="E102" s="184"/>
      <c r="F102" s="184"/>
      <c r="G102" s="184"/>
      <c r="H102" s="184"/>
      <c r="I102" s="184"/>
      <c r="J102" s="185">
        <f>J299</f>
        <v>0</v>
      </c>
      <c r="K102" s="182"/>
      <c r="L102" s="18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1"/>
      <c r="C103" s="182"/>
      <c r="D103" s="183" t="s">
        <v>102</v>
      </c>
      <c r="E103" s="184"/>
      <c r="F103" s="184"/>
      <c r="G103" s="184"/>
      <c r="H103" s="184"/>
      <c r="I103" s="184"/>
      <c r="J103" s="185">
        <f>J306</f>
        <v>0</v>
      </c>
      <c r="K103" s="182"/>
      <c r="L103" s="18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1"/>
      <c r="C104" s="182"/>
      <c r="D104" s="183" t="s">
        <v>103</v>
      </c>
      <c r="E104" s="184"/>
      <c r="F104" s="184"/>
      <c r="G104" s="184"/>
      <c r="H104" s="184"/>
      <c r="I104" s="184"/>
      <c r="J104" s="185">
        <f>J332</f>
        <v>0</v>
      </c>
      <c r="K104" s="182"/>
      <c r="L104" s="18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75"/>
      <c r="C105" s="176"/>
      <c r="D105" s="177" t="s">
        <v>104</v>
      </c>
      <c r="E105" s="178"/>
      <c r="F105" s="178"/>
      <c r="G105" s="178"/>
      <c r="H105" s="178"/>
      <c r="I105" s="178"/>
      <c r="J105" s="179">
        <f>J334</f>
        <v>0</v>
      </c>
      <c r="K105" s="176"/>
      <c r="L105" s="180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1"/>
      <c r="C106" s="182"/>
      <c r="D106" s="183" t="s">
        <v>105</v>
      </c>
      <c r="E106" s="184"/>
      <c r="F106" s="184"/>
      <c r="G106" s="184"/>
      <c r="H106" s="184"/>
      <c r="I106" s="184"/>
      <c r="J106" s="185">
        <f>J335</f>
        <v>0</v>
      </c>
      <c r="K106" s="182"/>
      <c r="L106" s="18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1"/>
      <c r="C107" s="182"/>
      <c r="D107" s="183" t="s">
        <v>106</v>
      </c>
      <c r="E107" s="184"/>
      <c r="F107" s="184"/>
      <c r="G107" s="184"/>
      <c r="H107" s="184"/>
      <c r="I107" s="184"/>
      <c r="J107" s="185">
        <f>J350</f>
        <v>0</v>
      </c>
      <c r="K107" s="182"/>
      <c r="L107" s="18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1"/>
      <c r="C108" s="182"/>
      <c r="D108" s="183" t="s">
        <v>107</v>
      </c>
      <c r="E108" s="184"/>
      <c r="F108" s="184"/>
      <c r="G108" s="184"/>
      <c r="H108" s="184"/>
      <c r="I108" s="184"/>
      <c r="J108" s="185">
        <f>J355</f>
        <v>0</v>
      </c>
      <c r="K108" s="182"/>
      <c r="L108" s="18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1"/>
      <c r="C109" s="182"/>
      <c r="D109" s="183" t="s">
        <v>108</v>
      </c>
      <c r="E109" s="184"/>
      <c r="F109" s="184"/>
      <c r="G109" s="184"/>
      <c r="H109" s="184"/>
      <c r="I109" s="184"/>
      <c r="J109" s="185">
        <f>J362</f>
        <v>0</v>
      </c>
      <c r="K109" s="182"/>
      <c r="L109" s="18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1"/>
      <c r="C110" s="182"/>
      <c r="D110" s="183" t="s">
        <v>109</v>
      </c>
      <c r="E110" s="184"/>
      <c r="F110" s="184"/>
      <c r="G110" s="184"/>
      <c r="H110" s="184"/>
      <c r="I110" s="184"/>
      <c r="J110" s="185">
        <f>J369</f>
        <v>0</v>
      </c>
      <c r="K110" s="182"/>
      <c r="L110" s="18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6" spans="1:31" s="2" customFormat="1" ht="6.95" customHeight="1">
      <c r="A116" s="38"/>
      <c r="B116" s="68"/>
      <c r="C116" s="69"/>
      <c r="D116" s="69"/>
      <c r="E116" s="69"/>
      <c r="F116" s="69"/>
      <c r="G116" s="69"/>
      <c r="H116" s="69"/>
      <c r="I116" s="69"/>
      <c r="J116" s="69"/>
      <c r="K116" s="69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4.95" customHeight="1">
      <c r="A117" s="38"/>
      <c r="B117" s="39"/>
      <c r="C117" s="23" t="s">
        <v>110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16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170" t="str">
        <f>E7</f>
        <v>POLNÍ_CESTY_LÍŠNICE_C13</v>
      </c>
      <c r="F120" s="32"/>
      <c r="G120" s="32"/>
      <c r="H120" s="32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89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6.5" customHeight="1">
      <c r="A122" s="38"/>
      <c r="B122" s="39"/>
      <c r="C122" s="40"/>
      <c r="D122" s="40"/>
      <c r="E122" s="76" t="str">
        <f>E9</f>
        <v>SO 101 - Polní cesta C13</v>
      </c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20</v>
      </c>
      <c r="D124" s="40"/>
      <c r="E124" s="40"/>
      <c r="F124" s="27" t="str">
        <f>F12</f>
        <v xml:space="preserve"> </v>
      </c>
      <c r="G124" s="40"/>
      <c r="H124" s="40"/>
      <c r="I124" s="32" t="s">
        <v>22</v>
      </c>
      <c r="J124" s="79" t="str">
        <f>IF(J12="","",J12)</f>
        <v>23. 2. 2021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25.65" customHeight="1">
      <c r="A126" s="38"/>
      <c r="B126" s="39"/>
      <c r="C126" s="32" t="s">
        <v>24</v>
      </c>
      <c r="D126" s="40"/>
      <c r="E126" s="40"/>
      <c r="F126" s="27" t="str">
        <f>E15</f>
        <v>Krajský pozemkový úřad pro Ústecký kraj</v>
      </c>
      <c r="G126" s="40"/>
      <c r="H126" s="40"/>
      <c r="I126" s="32" t="s">
        <v>31</v>
      </c>
      <c r="J126" s="36" t="str">
        <f>E21</f>
        <v>AFRY CZ s.r.o. PRAHA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5.15" customHeight="1">
      <c r="A127" s="38"/>
      <c r="B127" s="39"/>
      <c r="C127" s="32" t="s">
        <v>29</v>
      </c>
      <c r="D127" s="40"/>
      <c r="E127" s="40"/>
      <c r="F127" s="27" t="str">
        <f>IF(E18="","",E18)</f>
        <v>Vyplň údaj</v>
      </c>
      <c r="G127" s="40"/>
      <c r="H127" s="40"/>
      <c r="I127" s="32" t="s">
        <v>35</v>
      </c>
      <c r="J127" s="36" t="str">
        <f>E24</f>
        <v xml:space="preserve"> 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0.3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11" customFormat="1" ht="29.25" customHeight="1">
      <c r="A129" s="187"/>
      <c r="B129" s="188"/>
      <c r="C129" s="189" t="s">
        <v>111</v>
      </c>
      <c r="D129" s="190" t="s">
        <v>62</v>
      </c>
      <c r="E129" s="190" t="s">
        <v>58</v>
      </c>
      <c r="F129" s="190" t="s">
        <v>59</v>
      </c>
      <c r="G129" s="190" t="s">
        <v>112</v>
      </c>
      <c r="H129" s="190" t="s">
        <v>113</v>
      </c>
      <c r="I129" s="190" t="s">
        <v>114</v>
      </c>
      <c r="J129" s="190" t="s">
        <v>93</v>
      </c>
      <c r="K129" s="191" t="s">
        <v>115</v>
      </c>
      <c r="L129" s="192"/>
      <c r="M129" s="100" t="s">
        <v>1</v>
      </c>
      <c r="N129" s="101" t="s">
        <v>41</v>
      </c>
      <c r="O129" s="101" t="s">
        <v>116</v>
      </c>
      <c r="P129" s="101" t="s">
        <v>117</v>
      </c>
      <c r="Q129" s="101" t="s">
        <v>118</v>
      </c>
      <c r="R129" s="101" t="s">
        <v>119</v>
      </c>
      <c r="S129" s="101" t="s">
        <v>120</v>
      </c>
      <c r="T129" s="102" t="s">
        <v>121</v>
      </c>
      <c r="U129" s="187"/>
      <c r="V129" s="187"/>
      <c r="W129" s="187"/>
      <c r="X129" s="187"/>
      <c r="Y129" s="187"/>
      <c r="Z129" s="187"/>
      <c r="AA129" s="187"/>
      <c r="AB129" s="187"/>
      <c r="AC129" s="187"/>
      <c r="AD129" s="187"/>
      <c r="AE129" s="187"/>
    </row>
    <row r="130" spans="1:63" s="2" customFormat="1" ht="22.8" customHeight="1">
      <c r="A130" s="38"/>
      <c r="B130" s="39"/>
      <c r="C130" s="107" t="s">
        <v>122</v>
      </c>
      <c r="D130" s="40"/>
      <c r="E130" s="40"/>
      <c r="F130" s="40"/>
      <c r="G130" s="40"/>
      <c r="H130" s="40"/>
      <c r="I130" s="40"/>
      <c r="J130" s="193">
        <f>BK130</f>
        <v>0</v>
      </c>
      <c r="K130" s="40"/>
      <c r="L130" s="44"/>
      <c r="M130" s="103"/>
      <c r="N130" s="194"/>
      <c r="O130" s="104"/>
      <c r="P130" s="195">
        <f>P131+P334</f>
        <v>0</v>
      </c>
      <c r="Q130" s="104"/>
      <c r="R130" s="195">
        <f>R131+R334</f>
        <v>6542.821462150001</v>
      </c>
      <c r="S130" s="104"/>
      <c r="T130" s="196">
        <f>T131+T334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76</v>
      </c>
      <c r="AU130" s="17" t="s">
        <v>95</v>
      </c>
      <c r="BK130" s="197">
        <f>BK131+BK334</f>
        <v>0</v>
      </c>
    </row>
    <row r="131" spans="1:63" s="12" customFormat="1" ht="25.9" customHeight="1">
      <c r="A131" s="12"/>
      <c r="B131" s="198"/>
      <c r="C131" s="199"/>
      <c r="D131" s="200" t="s">
        <v>76</v>
      </c>
      <c r="E131" s="201" t="s">
        <v>123</v>
      </c>
      <c r="F131" s="201" t="s">
        <v>124</v>
      </c>
      <c r="G131" s="199"/>
      <c r="H131" s="199"/>
      <c r="I131" s="202"/>
      <c r="J131" s="203">
        <f>BK131</f>
        <v>0</v>
      </c>
      <c r="K131" s="199"/>
      <c r="L131" s="204"/>
      <c r="M131" s="205"/>
      <c r="N131" s="206"/>
      <c r="O131" s="206"/>
      <c r="P131" s="207">
        <f>P132+P248+P260+P265+P299+P306+P332</f>
        <v>0</v>
      </c>
      <c r="Q131" s="206"/>
      <c r="R131" s="207">
        <f>R132+R248+R260+R265+R299+R306+R332</f>
        <v>6542.821462150001</v>
      </c>
      <c r="S131" s="206"/>
      <c r="T131" s="208">
        <f>T132+T248+T260+T265+T299+T306+T332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9" t="s">
        <v>85</v>
      </c>
      <c r="AT131" s="210" t="s">
        <v>76</v>
      </c>
      <c r="AU131" s="210" t="s">
        <v>77</v>
      </c>
      <c r="AY131" s="209" t="s">
        <v>125</v>
      </c>
      <c r="BK131" s="211">
        <f>BK132+BK248+BK260+BK265+BK299+BK306+BK332</f>
        <v>0</v>
      </c>
    </row>
    <row r="132" spans="1:63" s="12" customFormat="1" ht="22.8" customHeight="1">
      <c r="A132" s="12"/>
      <c r="B132" s="198"/>
      <c r="C132" s="199"/>
      <c r="D132" s="200" t="s">
        <v>76</v>
      </c>
      <c r="E132" s="212" t="s">
        <v>85</v>
      </c>
      <c r="F132" s="212" t="s">
        <v>126</v>
      </c>
      <c r="G132" s="199"/>
      <c r="H132" s="199"/>
      <c r="I132" s="202"/>
      <c r="J132" s="213">
        <f>BK132</f>
        <v>0</v>
      </c>
      <c r="K132" s="199"/>
      <c r="L132" s="204"/>
      <c r="M132" s="205"/>
      <c r="N132" s="206"/>
      <c r="O132" s="206"/>
      <c r="P132" s="207">
        <f>SUM(P133:P247)</f>
        <v>0</v>
      </c>
      <c r="Q132" s="206"/>
      <c r="R132" s="207">
        <f>SUM(R133:R247)</f>
        <v>6228.874567000001</v>
      </c>
      <c r="S132" s="206"/>
      <c r="T132" s="208">
        <f>SUM(T133:T247)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9" t="s">
        <v>85</v>
      </c>
      <c r="AT132" s="210" t="s">
        <v>76</v>
      </c>
      <c r="AU132" s="210" t="s">
        <v>85</v>
      </c>
      <c r="AY132" s="209" t="s">
        <v>125</v>
      </c>
      <c r="BK132" s="211">
        <f>SUM(BK133:BK247)</f>
        <v>0</v>
      </c>
    </row>
    <row r="133" spans="1:65" s="2" customFormat="1" ht="12">
      <c r="A133" s="38"/>
      <c r="B133" s="39"/>
      <c r="C133" s="214" t="s">
        <v>85</v>
      </c>
      <c r="D133" s="214" t="s">
        <v>127</v>
      </c>
      <c r="E133" s="215" t="s">
        <v>128</v>
      </c>
      <c r="F133" s="216" t="s">
        <v>129</v>
      </c>
      <c r="G133" s="217" t="s">
        <v>130</v>
      </c>
      <c r="H133" s="218">
        <v>9668</v>
      </c>
      <c r="I133" s="219"/>
      <c r="J133" s="220">
        <f>ROUND(I133*H133,2)</f>
        <v>0</v>
      </c>
      <c r="K133" s="216" t="s">
        <v>131</v>
      </c>
      <c r="L133" s="44"/>
      <c r="M133" s="221" t="s">
        <v>1</v>
      </c>
      <c r="N133" s="222" t="s">
        <v>42</v>
      </c>
      <c r="O133" s="91"/>
      <c r="P133" s="223">
        <f>O133*H133</f>
        <v>0</v>
      </c>
      <c r="Q133" s="223">
        <v>0</v>
      </c>
      <c r="R133" s="223">
        <f>Q133*H133</f>
        <v>0</v>
      </c>
      <c r="S133" s="223">
        <v>0</v>
      </c>
      <c r="T133" s="224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5" t="s">
        <v>132</v>
      </c>
      <c r="AT133" s="225" t="s">
        <v>127</v>
      </c>
      <c r="AU133" s="225" t="s">
        <v>87</v>
      </c>
      <c r="AY133" s="17" t="s">
        <v>125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7" t="s">
        <v>85</v>
      </c>
      <c r="BK133" s="226">
        <f>ROUND(I133*H133,2)</f>
        <v>0</v>
      </c>
      <c r="BL133" s="17" t="s">
        <v>132</v>
      </c>
      <c r="BM133" s="225" t="s">
        <v>133</v>
      </c>
    </row>
    <row r="134" spans="1:51" s="13" customFormat="1" ht="12">
      <c r="A134" s="13"/>
      <c r="B134" s="227"/>
      <c r="C134" s="228"/>
      <c r="D134" s="229" t="s">
        <v>134</v>
      </c>
      <c r="E134" s="230" t="s">
        <v>1</v>
      </c>
      <c r="F134" s="231" t="s">
        <v>135</v>
      </c>
      <c r="G134" s="228"/>
      <c r="H134" s="232">
        <v>9668</v>
      </c>
      <c r="I134" s="233"/>
      <c r="J134" s="228"/>
      <c r="K134" s="228"/>
      <c r="L134" s="234"/>
      <c r="M134" s="235"/>
      <c r="N134" s="236"/>
      <c r="O134" s="236"/>
      <c r="P134" s="236"/>
      <c r="Q134" s="236"/>
      <c r="R134" s="236"/>
      <c r="S134" s="236"/>
      <c r="T134" s="23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8" t="s">
        <v>134</v>
      </c>
      <c r="AU134" s="238" t="s">
        <v>87</v>
      </c>
      <c r="AV134" s="13" t="s">
        <v>87</v>
      </c>
      <c r="AW134" s="13" t="s">
        <v>34</v>
      </c>
      <c r="AX134" s="13" t="s">
        <v>77</v>
      </c>
      <c r="AY134" s="238" t="s">
        <v>125</v>
      </c>
    </row>
    <row r="135" spans="1:51" s="14" customFormat="1" ht="12">
      <c r="A135" s="14"/>
      <c r="B135" s="239"/>
      <c r="C135" s="240"/>
      <c r="D135" s="229" t="s">
        <v>134</v>
      </c>
      <c r="E135" s="241" t="s">
        <v>1</v>
      </c>
      <c r="F135" s="242" t="s">
        <v>136</v>
      </c>
      <c r="G135" s="240"/>
      <c r="H135" s="243">
        <v>9668</v>
      </c>
      <c r="I135" s="244"/>
      <c r="J135" s="240"/>
      <c r="K135" s="240"/>
      <c r="L135" s="245"/>
      <c r="M135" s="246"/>
      <c r="N135" s="247"/>
      <c r="O135" s="247"/>
      <c r="P135" s="247"/>
      <c r="Q135" s="247"/>
      <c r="R135" s="247"/>
      <c r="S135" s="247"/>
      <c r="T135" s="248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9" t="s">
        <v>134</v>
      </c>
      <c r="AU135" s="249" t="s">
        <v>87</v>
      </c>
      <c r="AV135" s="14" t="s">
        <v>132</v>
      </c>
      <c r="AW135" s="14" t="s">
        <v>34</v>
      </c>
      <c r="AX135" s="14" t="s">
        <v>85</v>
      </c>
      <c r="AY135" s="249" t="s">
        <v>125</v>
      </c>
    </row>
    <row r="136" spans="1:65" s="2" customFormat="1" ht="12">
      <c r="A136" s="38"/>
      <c r="B136" s="39"/>
      <c r="C136" s="214" t="s">
        <v>87</v>
      </c>
      <c r="D136" s="214" t="s">
        <v>127</v>
      </c>
      <c r="E136" s="215" t="s">
        <v>137</v>
      </c>
      <c r="F136" s="216" t="s">
        <v>138</v>
      </c>
      <c r="G136" s="217" t="s">
        <v>130</v>
      </c>
      <c r="H136" s="218">
        <v>62</v>
      </c>
      <c r="I136" s="219"/>
      <c r="J136" s="220">
        <f>ROUND(I136*H136,2)</f>
        <v>0</v>
      </c>
      <c r="K136" s="216" t="s">
        <v>131</v>
      </c>
      <c r="L136" s="44"/>
      <c r="M136" s="221" t="s">
        <v>1</v>
      </c>
      <c r="N136" s="222" t="s">
        <v>42</v>
      </c>
      <c r="O136" s="91"/>
      <c r="P136" s="223">
        <f>O136*H136</f>
        <v>0</v>
      </c>
      <c r="Q136" s="223">
        <v>0</v>
      </c>
      <c r="R136" s="223">
        <f>Q136*H136</f>
        <v>0</v>
      </c>
      <c r="S136" s="223">
        <v>0</v>
      </c>
      <c r="T136" s="224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5" t="s">
        <v>132</v>
      </c>
      <c r="AT136" s="225" t="s">
        <v>127</v>
      </c>
      <c r="AU136" s="225" t="s">
        <v>87</v>
      </c>
      <c r="AY136" s="17" t="s">
        <v>125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7" t="s">
        <v>85</v>
      </c>
      <c r="BK136" s="226">
        <f>ROUND(I136*H136,2)</f>
        <v>0</v>
      </c>
      <c r="BL136" s="17" t="s">
        <v>132</v>
      </c>
      <c r="BM136" s="225" t="s">
        <v>139</v>
      </c>
    </row>
    <row r="137" spans="1:51" s="13" customFormat="1" ht="12">
      <c r="A137" s="13"/>
      <c r="B137" s="227"/>
      <c r="C137" s="228"/>
      <c r="D137" s="229" t="s">
        <v>134</v>
      </c>
      <c r="E137" s="230" t="s">
        <v>1</v>
      </c>
      <c r="F137" s="231" t="s">
        <v>140</v>
      </c>
      <c r="G137" s="228"/>
      <c r="H137" s="232">
        <v>62</v>
      </c>
      <c r="I137" s="233"/>
      <c r="J137" s="228"/>
      <c r="K137" s="228"/>
      <c r="L137" s="234"/>
      <c r="M137" s="235"/>
      <c r="N137" s="236"/>
      <c r="O137" s="236"/>
      <c r="P137" s="236"/>
      <c r="Q137" s="236"/>
      <c r="R137" s="236"/>
      <c r="S137" s="236"/>
      <c r="T137" s="23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8" t="s">
        <v>134</v>
      </c>
      <c r="AU137" s="238" t="s">
        <v>87</v>
      </c>
      <c r="AV137" s="13" t="s">
        <v>87</v>
      </c>
      <c r="AW137" s="13" t="s">
        <v>34</v>
      </c>
      <c r="AX137" s="13" t="s">
        <v>77</v>
      </c>
      <c r="AY137" s="238" t="s">
        <v>125</v>
      </c>
    </row>
    <row r="138" spans="1:51" s="14" customFormat="1" ht="12">
      <c r="A138" s="14"/>
      <c r="B138" s="239"/>
      <c r="C138" s="240"/>
      <c r="D138" s="229" t="s">
        <v>134</v>
      </c>
      <c r="E138" s="241" t="s">
        <v>1</v>
      </c>
      <c r="F138" s="242" t="s">
        <v>136</v>
      </c>
      <c r="G138" s="240"/>
      <c r="H138" s="243">
        <v>62</v>
      </c>
      <c r="I138" s="244"/>
      <c r="J138" s="240"/>
      <c r="K138" s="240"/>
      <c r="L138" s="245"/>
      <c r="M138" s="246"/>
      <c r="N138" s="247"/>
      <c r="O138" s="247"/>
      <c r="P138" s="247"/>
      <c r="Q138" s="247"/>
      <c r="R138" s="247"/>
      <c r="S138" s="247"/>
      <c r="T138" s="248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9" t="s">
        <v>134</v>
      </c>
      <c r="AU138" s="249" t="s">
        <v>87</v>
      </c>
      <c r="AV138" s="14" t="s">
        <v>132</v>
      </c>
      <c r="AW138" s="14" t="s">
        <v>34</v>
      </c>
      <c r="AX138" s="14" t="s">
        <v>85</v>
      </c>
      <c r="AY138" s="249" t="s">
        <v>125</v>
      </c>
    </row>
    <row r="139" spans="1:65" s="2" customFormat="1" ht="16.5" customHeight="1">
      <c r="A139" s="38"/>
      <c r="B139" s="39"/>
      <c r="C139" s="214" t="s">
        <v>141</v>
      </c>
      <c r="D139" s="214" t="s">
        <v>127</v>
      </c>
      <c r="E139" s="215" t="s">
        <v>142</v>
      </c>
      <c r="F139" s="216" t="s">
        <v>143</v>
      </c>
      <c r="G139" s="217" t="s">
        <v>130</v>
      </c>
      <c r="H139" s="218">
        <v>62</v>
      </c>
      <c r="I139" s="219"/>
      <c r="J139" s="220">
        <f>ROUND(I139*H139,2)</f>
        <v>0</v>
      </c>
      <c r="K139" s="216" t="s">
        <v>131</v>
      </c>
      <c r="L139" s="44"/>
      <c r="M139" s="221" t="s">
        <v>1</v>
      </c>
      <c r="N139" s="222" t="s">
        <v>42</v>
      </c>
      <c r="O139" s="91"/>
      <c r="P139" s="223">
        <f>O139*H139</f>
        <v>0</v>
      </c>
      <c r="Q139" s="223">
        <v>3E-05</v>
      </c>
      <c r="R139" s="223">
        <f>Q139*H139</f>
        <v>0.00186</v>
      </c>
      <c r="S139" s="223">
        <v>0</v>
      </c>
      <c r="T139" s="22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5" t="s">
        <v>132</v>
      </c>
      <c r="AT139" s="225" t="s">
        <v>127</v>
      </c>
      <c r="AU139" s="225" t="s">
        <v>87</v>
      </c>
      <c r="AY139" s="17" t="s">
        <v>125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7" t="s">
        <v>85</v>
      </c>
      <c r="BK139" s="226">
        <f>ROUND(I139*H139,2)</f>
        <v>0</v>
      </c>
      <c r="BL139" s="17" t="s">
        <v>132</v>
      </c>
      <c r="BM139" s="225" t="s">
        <v>144</v>
      </c>
    </row>
    <row r="140" spans="1:51" s="13" customFormat="1" ht="12">
      <c r="A140" s="13"/>
      <c r="B140" s="227"/>
      <c r="C140" s="228"/>
      <c r="D140" s="229" t="s">
        <v>134</v>
      </c>
      <c r="E140" s="230" t="s">
        <v>1</v>
      </c>
      <c r="F140" s="231" t="s">
        <v>140</v>
      </c>
      <c r="G140" s="228"/>
      <c r="H140" s="232">
        <v>62</v>
      </c>
      <c r="I140" s="233"/>
      <c r="J140" s="228"/>
      <c r="K140" s="228"/>
      <c r="L140" s="234"/>
      <c r="M140" s="235"/>
      <c r="N140" s="236"/>
      <c r="O140" s="236"/>
      <c r="P140" s="236"/>
      <c r="Q140" s="236"/>
      <c r="R140" s="236"/>
      <c r="S140" s="236"/>
      <c r="T140" s="23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8" t="s">
        <v>134</v>
      </c>
      <c r="AU140" s="238" t="s">
        <v>87</v>
      </c>
      <c r="AV140" s="13" t="s">
        <v>87</v>
      </c>
      <c r="AW140" s="13" t="s">
        <v>34</v>
      </c>
      <c r="AX140" s="13" t="s">
        <v>77</v>
      </c>
      <c r="AY140" s="238" t="s">
        <v>125</v>
      </c>
    </row>
    <row r="141" spans="1:51" s="14" customFormat="1" ht="12">
      <c r="A141" s="14"/>
      <c r="B141" s="239"/>
      <c r="C141" s="240"/>
      <c r="D141" s="229" t="s">
        <v>134</v>
      </c>
      <c r="E141" s="241" t="s">
        <v>1</v>
      </c>
      <c r="F141" s="242" t="s">
        <v>136</v>
      </c>
      <c r="G141" s="240"/>
      <c r="H141" s="243">
        <v>62</v>
      </c>
      <c r="I141" s="244"/>
      <c r="J141" s="240"/>
      <c r="K141" s="240"/>
      <c r="L141" s="245"/>
      <c r="M141" s="246"/>
      <c r="N141" s="247"/>
      <c r="O141" s="247"/>
      <c r="P141" s="247"/>
      <c r="Q141" s="247"/>
      <c r="R141" s="247"/>
      <c r="S141" s="247"/>
      <c r="T141" s="248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9" t="s">
        <v>134</v>
      </c>
      <c r="AU141" s="249" t="s">
        <v>87</v>
      </c>
      <c r="AV141" s="14" t="s">
        <v>132</v>
      </c>
      <c r="AW141" s="14" t="s">
        <v>34</v>
      </c>
      <c r="AX141" s="14" t="s">
        <v>85</v>
      </c>
      <c r="AY141" s="249" t="s">
        <v>125</v>
      </c>
    </row>
    <row r="142" spans="1:65" s="2" customFormat="1" ht="12">
      <c r="A142" s="38"/>
      <c r="B142" s="39"/>
      <c r="C142" s="214" t="s">
        <v>132</v>
      </c>
      <c r="D142" s="214" t="s">
        <v>127</v>
      </c>
      <c r="E142" s="215" t="s">
        <v>145</v>
      </c>
      <c r="F142" s="216" t="s">
        <v>146</v>
      </c>
      <c r="G142" s="217" t="s">
        <v>130</v>
      </c>
      <c r="H142" s="218">
        <v>7502.426</v>
      </c>
      <c r="I142" s="219"/>
      <c r="J142" s="220">
        <f>ROUND(I142*H142,2)</f>
        <v>0</v>
      </c>
      <c r="K142" s="216" t="s">
        <v>131</v>
      </c>
      <c r="L142" s="44"/>
      <c r="M142" s="221" t="s">
        <v>1</v>
      </c>
      <c r="N142" s="222" t="s">
        <v>42</v>
      </c>
      <c r="O142" s="91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5" t="s">
        <v>132</v>
      </c>
      <c r="AT142" s="225" t="s">
        <v>127</v>
      </c>
      <c r="AU142" s="225" t="s">
        <v>87</v>
      </c>
      <c r="AY142" s="17" t="s">
        <v>125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7" t="s">
        <v>85</v>
      </c>
      <c r="BK142" s="226">
        <f>ROUND(I142*H142,2)</f>
        <v>0</v>
      </c>
      <c r="BL142" s="17" t="s">
        <v>132</v>
      </c>
      <c r="BM142" s="225" t="s">
        <v>147</v>
      </c>
    </row>
    <row r="143" spans="1:51" s="15" customFormat="1" ht="12">
      <c r="A143" s="15"/>
      <c r="B143" s="250"/>
      <c r="C143" s="251"/>
      <c r="D143" s="229" t="s">
        <v>134</v>
      </c>
      <c r="E143" s="252" t="s">
        <v>1</v>
      </c>
      <c r="F143" s="253" t="s">
        <v>148</v>
      </c>
      <c r="G143" s="251"/>
      <c r="H143" s="252" t="s">
        <v>1</v>
      </c>
      <c r="I143" s="254"/>
      <c r="J143" s="251"/>
      <c r="K143" s="251"/>
      <c r="L143" s="255"/>
      <c r="M143" s="256"/>
      <c r="N143" s="257"/>
      <c r="O143" s="257"/>
      <c r="P143" s="257"/>
      <c r="Q143" s="257"/>
      <c r="R143" s="257"/>
      <c r="S143" s="257"/>
      <c r="T143" s="258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59" t="s">
        <v>134</v>
      </c>
      <c r="AU143" s="259" t="s">
        <v>87</v>
      </c>
      <c r="AV143" s="15" t="s">
        <v>85</v>
      </c>
      <c r="AW143" s="15" t="s">
        <v>34</v>
      </c>
      <c r="AX143" s="15" t="s">
        <v>77</v>
      </c>
      <c r="AY143" s="259" t="s">
        <v>125</v>
      </c>
    </row>
    <row r="144" spans="1:51" s="13" customFormat="1" ht="12">
      <c r="A144" s="13"/>
      <c r="B144" s="227"/>
      <c r="C144" s="228"/>
      <c r="D144" s="229" t="s">
        <v>134</v>
      </c>
      <c r="E144" s="230" t="s">
        <v>1</v>
      </c>
      <c r="F144" s="231" t="s">
        <v>149</v>
      </c>
      <c r="G144" s="228"/>
      <c r="H144" s="232">
        <v>7502.426</v>
      </c>
      <c r="I144" s="233"/>
      <c r="J144" s="228"/>
      <c r="K144" s="228"/>
      <c r="L144" s="234"/>
      <c r="M144" s="235"/>
      <c r="N144" s="236"/>
      <c r="O144" s="236"/>
      <c r="P144" s="236"/>
      <c r="Q144" s="236"/>
      <c r="R144" s="236"/>
      <c r="S144" s="236"/>
      <c r="T144" s="23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8" t="s">
        <v>134</v>
      </c>
      <c r="AU144" s="238" t="s">
        <v>87</v>
      </c>
      <c r="AV144" s="13" t="s">
        <v>87</v>
      </c>
      <c r="AW144" s="13" t="s">
        <v>34</v>
      </c>
      <c r="AX144" s="13" t="s">
        <v>77</v>
      </c>
      <c r="AY144" s="238" t="s">
        <v>125</v>
      </c>
    </row>
    <row r="145" spans="1:51" s="14" customFormat="1" ht="12">
      <c r="A145" s="14"/>
      <c r="B145" s="239"/>
      <c r="C145" s="240"/>
      <c r="D145" s="229" t="s">
        <v>134</v>
      </c>
      <c r="E145" s="241" t="s">
        <v>1</v>
      </c>
      <c r="F145" s="242" t="s">
        <v>136</v>
      </c>
      <c r="G145" s="240"/>
      <c r="H145" s="243">
        <v>7502.426</v>
      </c>
      <c r="I145" s="244"/>
      <c r="J145" s="240"/>
      <c r="K145" s="240"/>
      <c r="L145" s="245"/>
      <c r="M145" s="246"/>
      <c r="N145" s="247"/>
      <c r="O145" s="247"/>
      <c r="P145" s="247"/>
      <c r="Q145" s="247"/>
      <c r="R145" s="247"/>
      <c r="S145" s="247"/>
      <c r="T145" s="248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9" t="s">
        <v>134</v>
      </c>
      <c r="AU145" s="249" t="s">
        <v>87</v>
      </c>
      <c r="AV145" s="14" t="s">
        <v>132</v>
      </c>
      <c r="AW145" s="14" t="s">
        <v>34</v>
      </c>
      <c r="AX145" s="14" t="s">
        <v>85</v>
      </c>
      <c r="AY145" s="249" t="s">
        <v>125</v>
      </c>
    </row>
    <row r="146" spans="1:65" s="2" customFormat="1" ht="12">
      <c r="A146" s="38"/>
      <c r="B146" s="39"/>
      <c r="C146" s="214" t="s">
        <v>150</v>
      </c>
      <c r="D146" s="214" t="s">
        <v>127</v>
      </c>
      <c r="E146" s="215" t="s">
        <v>151</v>
      </c>
      <c r="F146" s="216" t="s">
        <v>152</v>
      </c>
      <c r="G146" s="217" t="s">
        <v>130</v>
      </c>
      <c r="H146" s="218">
        <v>7502.426</v>
      </c>
      <c r="I146" s="219"/>
      <c r="J146" s="220">
        <f>ROUND(I146*H146,2)</f>
        <v>0</v>
      </c>
      <c r="K146" s="216" t="s">
        <v>131</v>
      </c>
      <c r="L146" s="44"/>
      <c r="M146" s="221" t="s">
        <v>1</v>
      </c>
      <c r="N146" s="222" t="s">
        <v>42</v>
      </c>
      <c r="O146" s="91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5" t="s">
        <v>132</v>
      </c>
      <c r="AT146" s="225" t="s">
        <v>127</v>
      </c>
      <c r="AU146" s="225" t="s">
        <v>87</v>
      </c>
      <c r="AY146" s="17" t="s">
        <v>125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7" t="s">
        <v>85</v>
      </c>
      <c r="BK146" s="226">
        <f>ROUND(I146*H146,2)</f>
        <v>0</v>
      </c>
      <c r="BL146" s="17" t="s">
        <v>132</v>
      </c>
      <c r="BM146" s="225" t="s">
        <v>153</v>
      </c>
    </row>
    <row r="147" spans="1:51" s="15" customFormat="1" ht="12">
      <c r="A147" s="15"/>
      <c r="B147" s="250"/>
      <c r="C147" s="251"/>
      <c r="D147" s="229" t="s">
        <v>134</v>
      </c>
      <c r="E147" s="252" t="s">
        <v>1</v>
      </c>
      <c r="F147" s="253" t="s">
        <v>148</v>
      </c>
      <c r="G147" s="251"/>
      <c r="H147" s="252" t="s">
        <v>1</v>
      </c>
      <c r="I147" s="254"/>
      <c r="J147" s="251"/>
      <c r="K147" s="251"/>
      <c r="L147" s="255"/>
      <c r="M147" s="256"/>
      <c r="N147" s="257"/>
      <c r="O147" s="257"/>
      <c r="P147" s="257"/>
      <c r="Q147" s="257"/>
      <c r="R147" s="257"/>
      <c r="S147" s="257"/>
      <c r="T147" s="258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59" t="s">
        <v>134</v>
      </c>
      <c r="AU147" s="259" t="s">
        <v>87</v>
      </c>
      <c r="AV147" s="15" t="s">
        <v>85</v>
      </c>
      <c r="AW147" s="15" t="s">
        <v>34</v>
      </c>
      <c r="AX147" s="15" t="s">
        <v>77</v>
      </c>
      <c r="AY147" s="259" t="s">
        <v>125</v>
      </c>
    </row>
    <row r="148" spans="1:51" s="13" customFormat="1" ht="12">
      <c r="A148" s="13"/>
      <c r="B148" s="227"/>
      <c r="C148" s="228"/>
      <c r="D148" s="229" t="s">
        <v>134</v>
      </c>
      <c r="E148" s="230" t="s">
        <v>1</v>
      </c>
      <c r="F148" s="231" t="s">
        <v>154</v>
      </c>
      <c r="G148" s="228"/>
      <c r="H148" s="232">
        <v>7502.426</v>
      </c>
      <c r="I148" s="233"/>
      <c r="J148" s="228"/>
      <c r="K148" s="228"/>
      <c r="L148" s="234"/>
      <c r="M148" s="235"/>
      <c r="N148" s="236"/>
      <c r="O148" s="236"/>
      <c r="P148" s="236"/>
      <c r="Q148" s="236"/>
      <c r="R148" s="236"/>
      <c r="S148" s="236"/>
      <c r="T148" s="23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8" t="s">
        <v>134</v>
      </c>
      <c r="AU148" s="238" t="s">
        <v>87</v>
      </c>
      <c r="AV148" s="13" t="s">
        <v>87</v>
      </c>
      <c r="AW148" s="13" t="s">
        <v>34</v>
      </c>
      <c r="AX148" s="13" t="s">
        <v>77</v>
      </c>
      <c r="AY148" s="238" t="s">
        <v>125</v>
      </c>
    </row>
    <row r="149" spans="1:51" s="14" customFormat="1" ht="12">
      <c r="A149" s="14"/>
      <c r="B149" s="239"/>
      <c r="C149" s="240"/>
      <c r="D149" s="229" t="s">
        <v>134</v>
      </c>
      <c r="E149" s="241" t="s">
        <v>1</v>
      </c>
      <c r="F149" s="242" t="s">
        <v>136</v>
      </c>
      <c r="G149" s="240"/>
      <c r="H149" s="243">
        <v>7502.426</v>
      </c>
      <c r="I149" s="244"/>
      <c r="J149" s="240"/>
      <c r="K149" s="240"/>
      <c r="L149" s="245"/>
      <c r="M149" s="246"/>
      <c r="N149" s="247"/>
      <c r="O149" s="247"/>
      <c r="P149" s="247"/>
      <c r="Q149" s="247"/>
      <c r="R149" s="247"/>
      <c r="S149" s="247"/>
      <c r="T149" s="248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9" t="s">
        <v>134</v>
      </c>
      <c r="AU149" s="249" t="s">
        <v>87</v>
      </c>
      <c r="AV149" s="14" t="s">
        <v>132</v>
      </c>
      <c r="AW149" s="14" t="s">
        <v>34</v>
      </c>
      <c r="AX149" s="14" t="s">
        <v>85</v>
      </c>
      <c r="AY149" s="249" t="s">
        <v>125</v>
      </c>
    </row>
    <row r="150" spans="1:65" s="2" customFormat="1" ht="33" customHeight="1">
      <c r="A150" s="38"/>
      <c r="B150" s="39"/>
      <c r="C150" s="214" t="s">
        <v>155</v>
      </c>
      <c r="D150" s="214" t="s">
        <v>127</v>
      </c>
      <c r="E150" s="215" t="s">
        <v>156</v>
      </c>
      <c r="F150" s="216" t="s">
        <v>157</v>
      </c>
      <c r="G150" s="217" t="s">
        <v>158</v>
      </c>
      <c r="H150" s="218">
        <v>5108.216</v>
      </c>
      <c r="I150" s="219"/>
      <c r="J150" s="220">
        <f>ROUND(I150*H150,2)</f>
        <v>0</v>
      </c>
      <c r="K150" s="216" t="s">
        <v>131</v>
      </c>
      <c r="L150" s="44"/>
      <c r="M150" s="221" t="s">
        <v>1</v>
      </c>
      <c r="N150" s="222" t="s">
        <v>42</v>
      </c>
      <c r="O150" s="91"/>
      <c r="P150" s="223">
        <f>O150*H150</f>
        <v>0</v>
      </c>
      <c r="Q150" s="223">
        <v>0</v>
      </c>
      <c r="R150" s="223">
        <f>Q150*H150</f>
        <v>0</v>
      </c>
      <c r="S150" s="223">
        <v>0</v>
      </c>
      <c r="T150" s="224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5" t="s">
        <v>132</v>
      </c>
      <c r="AT150" s="225" t="s">
        <v>127</v>
      </c>
      <c r="AU150" s="225" t="s">
        <v>87</v>
      </c>
      <c r="AY150" s="17" t="s">
        <v>125</v>
      </c>
      <c r="BE150" s="226">
        <f>IF(N150="základní",J150,0)</f>
        <v>0</v>
      </c>
      <c r="BF150" s="226">
        <f>IF(N150="snížená",J150,0)</f>
        <v>0</v>
      </c>
      <c r="BG150" s="226">
        <f>IF(N150="zákl. přenesená",J150,0)</f>
        <v>0</v>
      </c>
      <c r="BH150" s="226">
        <f>IF(N150="sníž. přenesená",J150,0)</f>
        <v>0</v>
      </c>
      <c r="BI150" s="226">
        <f>IF(N150="nulová",J150,0)</f>
        <v>0</v>
      </c>
      <c r="BJ150" s="17" t="s">
        <v>85</v>
      </c>
      <c r="BK150" s="226">
        <f>ROUND(I150*H150,2)</f>
        <v>0</v>
      </c>
      <c r="BL150" s="17" t="s">
        <v>132</v>
      </c>
      <c r="BM150" s="225" t="s">
        <v>159</v>
      </c>
    </row>
    <row r="151" spans="1:51" s="15" customFormat="1" ht="12">
      <c r="A151" s="15"/>
      <c r="B151" s="250"/>
      <c r="C151" s="251"/>
      <c r="D151" s="229" t="s">
        <v>134</v>
      </c>
      <c r="E151" s="252" t="s">
        <v>1</v>
      </c>
      <c r="F151" s="253" t="s">
        <v>160</v>
      </c>
      <c r="G151" s="251"/>
      <c r="H151" s="252" t="s">
        <v>1</v>
      </c>
      <c r="I151" s="254"/>
      <c r="J151" s="251"/>
      <c r="K151" s="251"/>
      <c r="L151" s="255"/>
      <c r="M151" s="256"/>
      <c r="N151" s="257"/>
      <c r="O151" s="257"/>
      <c r="P151" s="257"/>
      <c r="Q151" s="257"/>
      <c r="R151" s="257"/>
      <c r="S151" s="257"/>
      <c r="T151" s="258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59" t="s">
        <v>134</v>
      </c>
      <c r="AU151" s="259" t="s">
        <v>87</v>
      </c>
      <c r="AV151" s="15" t="s">
        <v>85</v>
      </c>
      <c r="AW151" s="15" t="s">
        <v>34</v>
      </c>
      <c r="AX151" s="15" t="s">
        <v>77</v>
      </c>
      <c r="AY151" s="259" t="s">
        <v>125</v>
      </c>
    </row>
    <row r="152" spans="1:51" s="13" customFormat="1" ht="12">
      <c r="A152" s="13"/>
      <c r="B152" s="227"/>
      <c r="C152" s="228"/>
      <c r="D152" s="229" t="s">
        <v>134</v>
      </c>
      <c r="E152" s="230" t="s">
        <v>1</v>
      </c>
      <c r="F152" s="231" t="s">
        <v>161</v>
      </c>
      <c r="G152" s="228"/>
      <c r="H152" s="232">
        <v>1598.74</v>
      </c>
      <c r="I152" s="233"/>
      <c r="J152" s="228"/>
      <c r="K152" s="228"/>
      <c r="L152" s="234"/>
      <c r="M152" s="235"/>
      <c r="N152" s="236"/>
      <c r="O152" s="236"/>
      <c r="P152" s="236"/>
      <c r="Q152" s="236"/>
      <c r="R152" s="236"/>
      <c r="S152" s="236"/>
      <c r="T152" s="23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8" t="s">
        <v>134</v>
      </c>
      <c r="AU152" s="238" t="s">
        <v>87</v>
      </c>
      <c r="AV152" s="13" t="s">
        <v>87</v>
      </c>
      <c r="AW152" s="13" t="s">
        <v>34</v>
      </c>
      <c r="AX152" s="13" t="s">
        <v>77</v>
      </c>
      <c r="AY152" s="238" t="s">
        <v>125</v>
      </c>
    </row>
    <row r="153" spans="1:51" s="15" customFormat="1" ht="12">
      <c r="A153" s="15"/>
      <c r="B153" s="250"/>
      <c r="C153" s="251"/>
      <c r="D153" s="229" t="s">
        <v>134</v>
      </c>
      <c r="E153" s="252" t="s">
        <v>1</v>
      </c>
      <c r="F153" s="253" t="s">
        <v>162</v>
      </c>
      <c r="G153" s="251"/>
      <c r="H153" s="252" t="s">
        <v>1</v>
      </c>
      <c r="I153" s="254"/>
      <c r="J153" s="251"/>
      <c r="K153" s="251"/>
      <c r="L153" s="255"/>
      <c r="M153" s="256"/>
      <c r="N153" s="257"/>
      <c r="O153" s="257"/>
      <c r="P153" s="257"/>
      <c r="Q153" s="257"/>
      <c r="R153" s="257"/>
      <c r="S153" s="257"/>
      <c r="T153" s="258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59" t="s">
        <v>134</v>
      </c>
      <c r="AU153" s="259" t="s">
        <v>87</v>
      </c>
      <c r="AV153" s="15" t="s">
        <v>85</v>
      </c>
      <c r="AW153" s="15" t="s">
        <v>34</v>
      </c>
      <c r="AX153" s="15" t="s">
        <v>77</v>
      </c>
      <c r="AY153" s="259" t="s">
        <v>125</v>
      </c>
    </row>
    <row r="154" spans="1:51" s="13" customFormat="1" ht="12">
      <c r="A154" s="13"/>
      <c r="B154" s="227"/>
      <c r="C154" s="228"/>
      <c r="D154" s="229" t="s">
        <v>134</v>
      </c>
      <c r="E154" s="230" t="s">
        <v>1</v>
      </c>
      <c r="F154" s="231" t="s">
        <v>163</v>
      </c>
      <c r="G154" s="228"/>
      <c r="H154" s="232">
        <v>3509.476</v>
      </c>
      <c r="I154" s="233"/>
      <c r="J154" s="228"/>
      <c r="K154" s="228"/>
      <c r="L154" s="234"/>
      <c r="M154" s="235"/>
      <c r="N154" s="236"/>
      <c r="O154" s="236"/>
      <c r="P154" s="236"/>
      <c r="Q154" s="236"/>
      <c r="R154" s="236"/>
      <c r="S154" s="236"/>
      <c r="T154" s="23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8" t="s">
        <v>134</v>
      </c>
      <c r="AU154" s="238" t="s">
        <v>87</v>
      </c>
      <c r="AV154" s="13" t="s">
        <v>87</v>
      </c>
      <c r="AW154" s="13" t="s">
        <v>34</v>
      </c>
      <c r="AX154" s="13" t="s">
        <v>77</v>
      </c>
      <c r="AY154" s="238" t="s">
        <v>125</v>
      </c>
    </row>
    <row r="155" spans="1:51" s="14" customFormat="1" ht="12">
      <c r="A155" s="14"/>
      <c r="B155" s="239"/>
      <c r="C155" s="240"/>
      <c r="D155" s="229" t="s">
        <v>134</v>
      </c>
      <c r="E155" s="241" t="s">
        <v>1</v>
      </c>
      <c r="F155" s="242" t="s">
        <v>136</v>
      </c>
      <c r="G155" s="240"/>
      <c r="H155" s="243">
        <v>5108.216</v>
      </c>
      <c r="I155" s="244"/>
      <c r="J155" s="240"/>
      <c r="K155" s="240"/>
      <c r="L155" s="245"/>
      <c r="M155" s="246"/>
      <c r="N155" s="247"/>
      <c r="O155" s="247"/>
      <c r="P155" s="247"/>
      <c r="Q155" s="247"/>
      <c r="R155" s="247"/>
      <c r="S155" s="247"/>
      <c r="T155" s="248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9" t="s">
        <v>134</v>
      </c>
      <c r="AU155" s="249" t="s">
        <v>87</v>
      </c>
      <c r="AV155" s="14" t="s">
        <v>132</v>
      </c>
      <c r="AW155" s="14" t="s">
        <v>34</v>
      </c>
      <c r="AX155" s="14" t="s">
        <v>85</v>
      </c>
      <c r="AY155" s="249" t="s">
        <v>125</v>
      </c>
    </row>
    <row r="156" spans="1:65" s="2" customFormat="1" ht="12">
      <c r="A156" s="38"/>
      <c r="B156" s="39"/>
      <c r="C156" s="214" t="s">
        <v>164</v>
      </c>
      <c r="D156" s="214" t="s">
        <v>127</v>
      </c>
      <c r="E156" s="215" t="s">
        <v>165</v>
      </c>
      <c r="F156" s="216" t="s">
        <v>166</v>
      </c>
      <c r="G156" s="217" t="s">
        <v>158</v>
      </c>
      <c r="H156" s="218">
        <v>117.847</v>
      </c>
      <c r="I156" s="219"/>
      <c r="J156" s="220">
        <f>ROUND(I156*H156,2)</f>
        <v>0</v>
      </c>
      <c r="K156" s="216" t="s">
        <v>1</v>
      </c>
      <c r="L156" s="44"/>
      <c r="M156" s="221" t="s">
        <v>1</v>
      </c>
      <c r="N156" s="222" t="s">
        <v>42</v>
      </c>
      <c r="O156" s="91"/>
      <c r="P156" s="223">
        <f>O156*H156</f>
        <v>0</v>
      </c>
      <c r="Q156" s="223">
        <v>0</v>
      </c>
      <c r="R156" s="223">
        <f>Q156*H156</f>
        <v>0</v>
      </c>
      <c r="S156" s="223">
        <v>0</v>
      </c>
      <c r="T156" s="224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5" t="s">
        <v>132</v>
      </c>
      <c r="AT156" s="225" t="s">
        <v>127</v>
      </c>
      <c r="AU156" s="225" t="s">
        <v>87</v>
      </c>
      <c r="AY156" s="17" t="s">
        <v>125</v>
      </c>
      <c r="BE156" s="226">
        <f>IF(N156="základní",J156,0)</f>
        <v>0</v>
      </c>
      <c r="BF156" s="226">
        <f>IF(N156="snížená",J156,0)</f>
        <v>0</v>
      </c>
      <c r="BG156" s="226">
        <f>IF(N156="zákl. přenesená",J156,0)</f>
        <v>0</v>
      </c>
      <c r="BH156" s="226">
        <f>IF(N156="sníž. přenesená",J156,0)</f>
        <v>0</v>
      </c>
      <c r="BI156" s="226">
        <f>IF(N156="nulová",J156,0)</f>
        <v>0</v>
      </c>
      <c r="BJ156" s="17" t="s">
        <v>85</v>
      </c>
      <c r="BK156" s="226">
        <f>ROUND(I156*H156,2)</f>
        <v>0</v>
      </c>
      <c r="BL156" s="17" t="s">
        <v>132</v>
      </c>
      <c r="BM156" s="225" t="s">
        <v>167</v>
      </c>
    </row>
    <row r="157" spans="1:51" s="15" customFormat="1" ht="12">
      <c r="A157" s="15"/>
      <c r="B157" s="250"/>
      <c r="C157" s="251"/>
      <c r="D157" s="229" t="s">
        <v>134</v>
      </c>
      <c r="E157" s="252" t="s">
        <v>1</v>
      </c>
      <c r="F157" s="253" t="s">
        <v>168</v>
      </c>
      <c r="G157" s="251"/>
      <c r="H157" s="252" t="s">
        <v>1</v>
      </c>
      <c r="I157" s="254"/>
      <c r="J157" s="251"/>
      <c r="K157" s="251"/>
      <c r="L157" s="255"/>
      <c r="M157" s="256"/>
      <c r="N157" s="257"/>
      <c r="O157" s="257"/>
      <c r="P157" s="257"/>
      <c r="Q157" s="257"/>
      <c r="R157" s="257"/>
      <c r="S157" s="257"/>
      <c r="T157" s="258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59" t="s">
        <v>134</v>
      </c>
      <c r="AU157" s="259" t="s">
        <v>87</v>
      </c>
      <c r="AV157" s="15" t="s">
        <v>85</v>
      </c>
      <c r="AW157" s="15" t="s">
        <v>34</v>
      </c>
      <c r="AX157" s="15" t="s">
        <v>77</v>
      </c>
      <c r="AY157" s="259" t="s">
        <v>125</v>
      </c>
    </row>
    <row r="158" spans="1:51" s="13" customFormat="1" ht="12">
      <c r="A158" s="13"/>
      <c r="B158" s="227"/>
      <c r="C158" s="228"/>
      <c r="D158" s="229" t="s">
        <v>134</v>
      </c>
      <c r="E158" s="230" t="s">
        <v>1</v>
      </c>
      <c r="F158" s="231" t="s">
        <v>169</v>
      </c>
      <c r="G158" s="228"/>
      <c r="H158" s="232">
        <v>117.847</v>
      </c>
      <c r="I158" s="233"/>
      <c r="J158" s="228"/>
      <c r="K158" s="228"/>
      <c r="L158" s="234"/>
      <c r="M158" s="235"/>
      <c r="N158" s="236"/>
      <c r="O158" s="236"/>
      <c r="P158" s="236"/>
      <c r="Q158" s="236"/>
      <c r="R158" s="236"/>
      <c r="S158" s="236"/>
      <c r="T158" s="23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8" t="s">
        <v>134</v>
      </c>
      <c r="AU158" s="238" t="s">
        <v>87</v>
      </c>
      <c r="AV158" s="13" t="s">
        <v>87</v>
      </c>
      <c r="AW158" s="13" t="s">
        <v>34</v>
      </c>
      <c r="AX158" s="13" t="s">
        <v>77</v>
      </c>
      <c r="AY158" s="238" t="s">
        <v>125</v>
      </c>
    </row>
    <row r="159" spans="1:51" s="14" customFormat="1" ht="12">
      <c r="A159" s="14"/>
      <c r="B159" s="239"/>
      <c r="C159" s="240"/>
      <c r="D159" s="229" t="s">
        <v>134</v>
      </c>
      <c r="E159" s="241" t="s">
        <v>1</v>
      </c>
      <c r="F159" s="242" t="s">
        <v>136</v>
      </c>
      <c r="G159" s="240"/>
      <c r="H159" s="243">
        <v>117.847</v>
      </c>
      <c r="I159" s="244"/>
      <c r="J159" s="240"/>
      <c r="K159" s="240"/>
      <c r="L159" s="245"/>
      <c r="M159" s="246"/>
      <c r="N159" s="247"/>
      <c r="O159" s="247"/>
      <c r="P159" s="247"/>
      <c r="Q159" s="247"/>
      <c r="R159" s="247"/>
      <c r="S159" s="247"/>
      <c r="T159" s="248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9" t="s">
        <v>134</v>
      </c>
      <c r="AU159" s="249" t="s">
        <v>87</v>
      </c>
      <c r="AV159" s="14" t="s">
        <v>132</v>
      </c>
      <c r="AW159" s="14" t="s">
        <v>34</v>
      </c>
      <c r="AX159" s="14" t="s">
        <v>85</v>
      </c>
      <c r="AY159" s="249" t="s">
        <v>125</v>
      </c>
    </row>
    <row r="160" spans="1:65" s="2" customFormat="1" ht="12">
      <c r="A160" s="38"/>
      <c r="B160" s="39"/>
      <c r="C160" s="214" t="s">
        <v>170</v>
      </c>
      <c r="D160" s="214" t="s">
        <v>127</v>
      </c>
      <c r="E160" s="215" t="s">
        <v>171</v>
      </c>
      <c r="F160" s="216" t="s">
        <v>166</v>
      </c>
      <c r="G160" s="217" t="s">
        <v>158</v>
      </c>
      <c r="H160" s="218">
        <v>1643.07</v>
      </c>
      <c r="I160" s="219"/>
      <c r="J160" s="220">
        <f>ROUND(I160*H160,2)</f>
        <v>0</v>
      </c>
      <c r="K160" s="216" t="s">
        <v>1</v>
      </c>
      <c r="L160" s="44"/>
      <c r="M160" s="221" t="s">
        <v>1</v>
      </c>
      <c r="N160" s="222" t="s">
        <v>42</v>
      </c>
      <c r="O160" s="91"/>
      <c r="P160" s="223">
        <f>O160*H160</f>
        <v>0</v>
      </c>
      <c r="Q160" s="223">
        <v>0</v>
      </c>
      <c r="R160" s="223">
        <f>Q160*H160</f>
        <v>0</v>
      </c>
      <c r="S160" s="223">
        <v>0</v>
      </c>
      <c r="T160" s="224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5" t="s">
        <v>132</v>
      </c>
      <c r="AT160" s="225" t="s">
        <v>127</v>
      </c>
      <c r="AU160" s="225" t="s">
        <v>87</v>
      </c>
      <c r="AY160" s="17" t="s">
        <v>125</v>
      </c>
      <c r="BE160" s="226">
        <f>IF(N160="základní",J160,0)</f>
        <v>0</v>
      </c>
      <c r="BF160" s="226">
        <f>IF(N160="snížená",J160,0)</f>
        <v>0</v>
      </c>
      <c r="BG160" s="226">
        <f>IF(N160="zákl. přenesená",J160,0)</f>
        <v>0</v>
      </c>
      <c r="BH160" s="226">
        <f>IF(N160="sníž. přenesená",J160,0)</f>
        <v>0</v>
      </c>
      <c r="BI160" s="226">
        <f>IF(N160="nulová",J160,0)</f>
        <v>0</v>
      </c>
      <c r="BJ160" s="17" t="s">
        <v>85</v>
      </c>
      <c r="BK160" s="226">
        <f>ROUND(I160*H160,2)</f>
        <v>0</v>
      </c>
      <c r="BL160" s="17" t="s">
        <v>132</v>
      </c>
      <c r="BM160" s="225" t="s">
        <v>172</v>
      </c>
    </row>
    <row r="161" spans="1:51" s="15" customFormat="1" ht="12">
      <c r="A161" s="15"/>
      <c r="B161" s="250"/>
      <c r="C161" s="251"/>
      <c r="D161" s="229" t="s">
        <v>134</v>
      </c>
      <c r="E161" s="252" t="s">
        <v>1</v>
      </c>
      <c r="F161" s="253" t="s">
        <v>173</v>
      </c>
      <c r="G161" s="251"/>
      <c r="H161" s="252" t="s">
        <v>1</v>
      </c>
      <c r="I161" s="254"/>
      <c r="J161" s="251"/>
      <c r="K161" s="251"/>
      <c r="L161" s="255"/>
      <c r="M161" s="256"/>
      <c r="N161" s="257"/>
      <c r="O161" s="257"/>
      <c r="P161" s="257"/>
      <c r="Q161" s="257"/>
      <c r="R161" s="257"/>
      <c r="S161" s="257"/>
      <c r="T161" s="258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59" t="s">
        <v>134</v>
      </c>
      <c r="AU161" s="259" t="s">
        <v>87</v>
      </c>
      <c r="AV161" s="15" t="s">
        <v>85</v>
      </c>
      <c r="AW161" s="15" t="s">
        <v>34</v>
      </c>
      <c r="AX161" s="15" t="s">
        <v>77</v>
      </c>
      <c r="AY161" s="259" t="s">
        <v>125</v>
      </c>
    </row>
    <row r="162" spans="1:51" s="13" customFormat="1" ht="12">
      <c r="A162" s="13"/>
      <c r="B162" s="227"/>
      <c r="C162" s="228"/>
      <c r="D162" s="229" t="s">
        <v>134</v>
      </c>
      <c r="E162" s="230" t="s">
        <v>1</v>
      </c>
      <c r="F162" s="231" t="s">
        <v>174</v>
      </c>
      <c r="G162" s="228"/>
      <c r="H162" s="232">
        <v>1643.07</v>
      </c>
      <c r="I162" s="233"/>
      <c r="J162" s="228"/>
      <c r="K162" s="228"/>
      <c r="L162" s="234"/>
      <c r="M162" s="235"/>
      <c r="N162" s="236"/>
      <c r="O162" s="236"/>
      <c r="P162" s="236"/>
      <c r="Q162" s="236"/>
      <c r="R162" s="236"/>
      <c r="S162" s="236"/>
      <c r="T162" s="23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8" t="s">
        <v>134</v>
      </c>
      <c r="AU162" s="238" t="s">
        <v>87</v>
      </c>
      <c r="AV162" s="13" t="s">
        <v>87</v>
      </c>
      <c r="AW162" s="13" t="s">
        <v>34</v>
      </c>
      <c r="AX162" s="13" t="s">
        <v>77</v>
      </c>
      <c r="AY162" s="238" t="s">
        <v>125</v>
      </c>
    </row>
    <row r="163" spans="1:51" s="14" customFormat="1" ht="12">
      <c r="A163" s="14"/>
      <c r="B163" s="239"/>
      <c r="C163" s="240"/>
      <c r="D163" s="229" t="s">
        <v>134</v>
      </c>
      <c r="E163" s="241" t="s">
        <v>1</v>
      </c>
      <c r="F163" s="242" t="s">
        <v>136</v>
      </c>
      <c r="G163" s="240"/>
      <c r="H163" s="243">
        <v>1643.07</v>
      </c>
      <c r="I163" s="244"/>
      <c r="J163" s="240"/>
      <c r="K163" s="240"/>
      <c r="L163" s="245"/>
      <c r="M163" s="246"/>
      <c r="N163" s="247"/>
      <c r="O163" s="247"/>
      <c r="P163" s="247"/>
      <c r="Q163" s="247"/>
      <c r="R163" s="247"/>
      <c r="S163" s="247"/>
      <c r="T163" s="248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9" t="s">
        <v>134</v>
      </c>
      <c r="AU163" s="249" t="s">
        <v>87</v>
      </c>
      <c r="AV163" s="14" t="s">
        <v>132</v>
      </c>
      <c r="AW163" s="14" t="s">
        <v>34</v>
      </c>
      <c r="AX163" s="14" t="s">
        <v>85</v>
      </c>
      <c r="AY163" s="249" t="s">
        <v>125</v>
      </c>
    </row>
    <row r="164" spans="1:65" s="2" customFormat="1" ht="33" customHeight="1">
      <c r="A164" s="38"/>
      <c r="B164" s="39"/>
      <c r="C164" s="214" t="s">
        <v>175</v>
      </c>
      <c r="D164" s="214" t="s">
        <v>127</v>
      </c>
      <c r="E164" s="215" t="s">
        <v>176</v>
      </c>
      <c r="F164" s="216" t="s">
        <v>177</v>
      </c>
      <c r="G164" s="217" t="s">
        <v>158</v>
      </c>
      <c r="H164" s="218">
        <v>378.729</v>
      </c>
      <c r="I164" s="219"/>
      <c r="J164" s="220">
        <f>ROUND(I164*H164,2)</f>
        <v>0</v>
      </c>
      <c r="K164" s="216" t="s">
        <v>131</v>
      </c>
      <c r="L164" s="44"/>
      <c r="M164" s="221" t="s">
        <v>1</v>
      </c>
      <c r="N164" s="222" t="s">
        <v>42</v>
      </c>
      <c r="O164" s="91"/>
      <c r="P164" s="223">
        <f>O164*H164</f>
        <v>0</v>
      </c>
      <c r="Q164" s="223">
        <v>0</v>
      </c>
      <c r="R164" s="223">
        <f>Q164*H164</f>
        <v>0</v>
      </c>
      <c r="S164" s="223">
        <v>0</v>
      </c>
      <c r="T164" s="224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5" t="s">
        <v>132</v>
      </c>
      <c r="AT164" s="225" t="s">
        <v>127</v>
      </c>
      <c r="AU164" s="225" t="s">
        <v>87</v>
      </c>
      <c r="AY164" s="17" t="s">
        <v>125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7" t="s">
        <v>85</v>
      </c>
      <c r="BK164" s="226">
        <f>ROUND(I164*H164,2)</f>
        <v>0</v>
      </c>
      <c r="BL164" s="17" t="s">
        <v>132</v>
      </c>
      <c r="BM164" s="225" t="s">
        <v>178</v>
      </c>
    </row>
    <row r="165" spans="1:51" s="15" customFormat="1" ht="12">
      <c r="A165" s="15"/>
      <c r="B165" s="250"/>
      <c r="C165" s="251"/>
      <c r="D165" s="229" t="s">
        <v>134</v>
      </c>
      <c r="E165" s="252" t="s">
        <v>1</v>
      </c>
      <c r="F165" s="253" t="s">
        <v>179</v>
      </c>
      <c r="G165" s="251"/>
      <c r="H165" s="252" t="s">
        <v>1</v>
      </c>
      <c r="I165" s="254"/>
      <c r="J165" s="251"/>
      <c r="K165" s="251"/>
      <c r="L165" s="255"/>
      <c r="M165" s="256"/>
      <c r="N165" s="257"/>
      <c r="O165" s="257"/>
      <c r="P165" s="257"/>
      <c r="Q165" s="257"/>
      <c r="R165" s="257"/>
      <c r="S165" s="257"/>
      <c r="T165" s="258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59" t="s">
        <v>134</v>
      </c>
      <c r="AU165" s="259" t="s">
        <v>87</v>
      </c>
      <c r="AV165" s="15" t="s">
        <v>85</v>
      </c>
      <c r="AW165" s="15" t="s">
        <v>34</v>
      </c>
      <c r="AX165" s="15" t="s">
        <v>77</v>
      </c>
      <c r="AY165" s="259" t="s">
        <v>125</v>
      </c>
    </row>
    <row r="166" spans="1:51" s="13" customFormat="1" ht="12">
      <c r="A166" s="13"/>
      <c r="B166" s="227"/>
      <c r="C166" s="228"/>
      <c r="D166" s="229" t="s">
        <v>134</v>
      </c>
      <c r="E166" s="230" t="s">
        <v>1</v>
      </c>
      <c r="F166" s="231" t="s">
        <v>180</v>
      </c>
      <c r="G166" s="228"/>
      <c r="H166" s="232">
        <v>378.729</v>
      </c>
      <c r="I166" s="233"/>
      <c r="J166" s="228"/>
      <c r="K166" s="228"/>
      <c r="L166" s="234"/>
      <c r="M166" s="235"/>
      <c r="N166" s="236"/>
      <c r="O166" s="236"/>
      <c r="P166" s="236"/>
      <c r="Q166" s="236"/>
      <c r="R166" s="236"/>
      <c r="S166" s="236"/>
      <c r="T166" s="23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8" t="s">
        <v>134</v>
      </c>
      <c r="AU166" s="238" t="s">
        <v>87</v>
      </c>
      <c r="AV166" s="13" t="s">
        <v>87</v>
      </c>
      <c r="AW166" s="13" t="s">
        <v>34</v>
      </c>
      <c r="AX166" s="13" t="s">
        <v>77</v>
      </c>
      <c r="AY166" s="238" t="s">
        <v>125</v>
      </c>
    </row>
    <row r="167" spans="1:51" s="14" customFormat="1" ht="12">
      <c r="A167" s="14"/>
      <c r="B167" s="239"/>
      <c r="C167" s="240"/>
      <c r="D167" s="229" t="s">
        <v>134</v>
      </c>
      <c r="E167" s="241" t="s">
        <v>1</v>
      </c>
      <c r="F167" s="242" t="s">
        <v>136</v>
      </c>
      <c r="G167" s="240"/>
      <c r="H167" s="243">
        <v>378.729</v>
      </c>
      <c r="I167" s="244"/>
      <c r="J167" s="240"/>
      <c r="K167" s="240"/>
      <c r="L167" s="245"/>
      <c r="M167" s="246"/>
      <c r="N167" s="247"/>
      <c r="O167" s="247"/>
      <c r="P167" s="247"/>
      <c r="Q167" s="247"/>
      <c r="R167" s="247"/>
      <c r="S167" s="247"/>
      <c r="T167" s="248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9" t="s">
        <v>134</v>
      </c>
      <c r="AU167" s="249" t="s">
        <v>87</v>
      </c>
      <c r="AV167" s="14" t="s">
        <v>132</v>
      </c>
      <c r="AW167" s="14" t="s">
        <v>34</v>
      </c>
      <c r="AX167" s="14" t="s">
        <v>85</v>
      </c>
      <c r="AY167" s="249" t="s">
        <v>125</v>
      </c>
    </row>
    <row r="168" spans="1:65" s="2" customFormat="1" ht="33" customHeight="1">
      <c r="A168" s="38"/>
      <c r="B168" s="39"/>
      <c r="C168" s="214" t="s">
        <v>181</v>
      </c>
      <c r="D168" s="214" t="s">
        <v>127</v>
      </c>
      <c r="E168" s="215" t="s">
        <v>182</v>
      </c>
      <c r="F168" s="216" t="s">
        <v>183</v>
      </c>
      <c r="G168" s="217" t="s">
        <v>158</v>
      </c>
      <c r="H168" s="218">
        <v>7731.339</v>
      </c>
      <c r="I168" s="219"/>
      <c r="J168" s="220">
        <f>ROUND(I168*H168,2)</f>
        <v>0</v>
      </c>
      <c r="K168" s="216" t="s">
        <v>131</v>
      </c>
      <c r="L168" s="44"/>
      <c r="M168" s="221" t="s">
        <v>1</v>
      </c>
      <c r="N168" s="222" t="s">
        <v>42</v>
      </c>
      <c r="O168" s="91"/>
      <c r="P168" s="223">
        <f>O168*H168</f>
        <v>0</v>
      </c>
      <c r="Q168" s="223">
        <v>0</v>
      </c>
      <c r="R168" s="223">
        <f>Q168*H168</f>
        <v>0</v>
      </c>
      <c r="S168" s="223">
        <v>0</v>
      </c>
      <c r="T168" s="224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5" t="s">
        <v>132</v>
      </c>
      <c r="AT168" s="225" t="s">
        <v>127</v>
      </c>
      <c r="AU168" s="225" t="s">
        <v>87</v>
      </c>
      <c r="AY168" s="17" t="s">
        <v>125</v>
      </c>
      <c r="BE168" s="226">
        <f>IF(N168="základní",J168,0)</f>
        <v>0</v>
      </c>
      <c r="BF168" s="226">
        <f>IF(N168="snížená",J168,0)</f>
        <v>0</v>
      </c>
      <c r="BG168" s="226">
        <f>IF(N168="zákl. přenesená",J168,0)</f>
        <v>0</v>
      </c>
      <c r="BH168" s="226">
        <f>IF(N168="sníž. přenesená",J168,0)</f>
        <v>0</v>
      </c>
      <c r="BI168" s="226">
        <f>IF(N168="nulová",J168,0)</f>
        <v>0</v>
      </c>
      <c r="BJ168" s="17" t="s">
        <v>85</v>
      </c>
      <c r="BK168" s="226">
        <f>ROUND(I168*H168,2)</f>
        <v>0</v>
      </c>
      <c r="BL168" s="17" t="s">
        <v>132</v>
      </c>
      <c r="BM168" s="225" t="s">
        <v>184</v>
      </c>
    </row>
    <row r="169" spans="1:51" s="15" customFormat="1" ht="12">
      <c r="A169" s="15"/>
      <c r="B169" s="250"/>
      <c r="C169" s="251"/>
      <c r="D169" s="229" t="s">
        <v>134</v>
      </c>
      <c r="E169" s="252" t="s">
        <v>1</v>
      </c>
      <c r="F169" s="253" t="s">
        <v>185</v>
      </c>
      <c r="G169" s="251"/>
      <c r="H169" s="252" t="s">
        <v>1</v>
      </c>
      <c r="I169" s="254"/>
      <c r="J169" s="251"/>
      <c r="K169" s="251"/>
      <c r="L169" s="255"/>
      <c r="M169" s="256"/>
      <c r="N169" s="257"/>
      <c r="O169" s="257"/>
      <c r="P169" s="257"/>
      <c r="Q169" s="257"/>
      <c r="R169" s="257"/>
      <c r="S169" s="257"/>
      <c r="T169" s="258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59" t="s">
        <v>134</v>
      </c>
      <c r="AU169" s="259" t="s">
        <v>87</v>
      </c>
      <c r="AV169" s="15" t="s">
        <v>85</v>
      </c>
      <c r="AW169" s="15" t="s">
        <v>34</v>
      </c>
      <c r="AX169" s="15" t="s">
        <v>77</v>
      </c>
      <c r="AY169" s="259" t="s">
        <v>125</v>
      </c>
    </row>
    <row r="170" spans="1:51" s="13" customFormat="1" ht="12">
      <c r="A170" s="13"/>
      <c r="B170" s="227"/>
      <c r="C170" s="228"/>
      <c r="D170" s="229" t="s">
        <v>134</v>
      </c>
      <c r="E170" s="230" t="s">
        <v>1</v>
      </c>
      <c r="F170" s="231" t="s">
        <v>186</v>
      </c>
      <c r="G170" s="228"/>
      <c r="H170" s="232">
        <v>3992.953</v>
      </c>
      <c r="I170" s="233"/>
      <c r="J170" s="228"/>
      <c r="K170" s="228"/>
      <c r="L170" s="234"/>
      <c r="M170" s="235"/>
      <c r="N170" s="236"/>
      <c r="O170" s="236"/>
      <c r="P170" s="236"/>
      <c r="Q170" s="236"/>
      <c r="R170" s="236"/>
      <c r="S170" s="236"/>
      <c r="T170" s="23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8" t="s">
        <v>134</v>
      </c>
      <c r="AU170" s="238" t="s">
        <v>87</v>
      </c>
      <c r="AV170" s="13" t="s">
        <v>87</v>
      </c>
      <c r="AW170" s="13" t="s">
        <v>34</v>
      </c>
      <c r="AX170" s="13" t="s">
        <v>77</v>
      </c>
      <c r="AY170" s="238" t="s">
        <v>125</v>
      </c>
    </row>
    <row r="171" spans="1:51" s="15" customFormat="1" ht="12">
      <c r="A171" s="15"/>
      <c r="B171" s="250"/>
      <c r="C171" s="251"/>
      <c r="D171" s="229" t="s">
        <v>134</v>
      </c>
      <c r="E171" s="252" t="s">
        <v>1</v>
      </c>
      <c r="F171" s="253" t="s">
        <v>187</v>
      </c>
      <c r="G171" s="251"/>
      <c r="H171" s="252" t="s">
        <v>1</v>
      </c>
      <c r="I171" s="254"/>
      <c r="J171" s="251"/>
      <c r="K171" s="251"/>
      <c r="L171" s="255"/>
      <c r="M171" s="256"/>
      <c r="N171" s="257"/>
      <c r="O171" s="257"/>
      <c r="P171" s="257"/>
      <c r="Q171" s="257"/>
      <c r="R171" s="257"/>
      <c r="S171" s="257"/>
      <c r="T171" s="258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59" t="s">
        <v>134</v>
      </c>
      <c r="AU171" s="259" t="s">
        <v>87</v>
      </c>
      <c r="AV171" s="15" t="s">
        <v>85</v>
      </c>
      <c r="AW171" s="15" t="s">
        <v>34</v>
      </c>
      <c r="AX171" s="15" t="s">
        <v>77</v>
      </c>
      <c r="AY171" s="259" t="s">
        <v>125</v>
      </c>
    </row>
    <row r="172" spans="1:51" s="13" customFormat="1" ht="12">
      <c r="A172" s="13"/>
      <c r="B172" s="227"/>
      <c r="C172" s="228"/>
      <c r="D172" s="229" t="s">
        <v>134</v>
      </c>
      <c r="E172" s="230" t="s">
        <v>1</v>
      </c>
      <c r="F172" s="231" t="s">
        <v>188</v>
      </c>
      <c r="G172" s="228"/>
      <c r="H172" s="232">
        <v>1598.74</v>
      </c>
      <c r="I172" s="233"/>
      <c r="J172" s="228"/>
      <c r="K172" s="228"/>
      <c r="L172" s="234"/>
      <c r="M172" s="235"/>
      <c r="N172" s="236"/>
      <c r="O172" s="236"/>
      <c r="P172" s="236"/>
      <c r="Q172" s="236"/>
      <c r="R172" s="236"/>
      <c r="S172" s="236"/>
      <c r="T172" s="23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8" t="s">
        <v>134</v>
      </c>
      <c r="AU172" s="238" t="s">
        <v>87</v>
      </c>
      <c r="AV172" s="13" t="s">
        <v>87</v>
      </c>
      <c r="AW172" s="13" t="s">
        <v>34</v>
      </c>
      <c r="AX172" s="13" t="s">
        <v>77</v>
      </c>
      <c r="AY172" s="238" t="s">
        <v>125</v>
      </c>
    </row>
    <row r="173" spans="1:51" s="15" customFormat="1" ht="12">
      <c r="A173" s="15"/>
      <c r="B173" s="250"/>
      <c r="C173" s="251"/>
      <c r="D173" s="229" t="s">
        <v>134</v>
      </c>
      <c r="E173" s="252" t="s">
        <v>1</v>
      </c>
      <c r="F173" s="253" t="s">
        <v>189</v>
      </c>
      <c r="G173" s="251"/>
      <c r="H173" s="252" t="s">
        <v>1</v>
      </c>
      <c r="I173" s="254"/>
      <c r="J173" s="251"/>
      <c r="K173" s="251"/>
      <c r="L173" s="255"/>
      <c r="M173" s="256"/>
      <c r="N173" s="257"/>
      <c r="O173" s="257"/>
      <c r="P173" s="257"/>
      <c r="Q173" s="257"/>
      <c r="R173" s="257"/>
      <c r="S173" s="257"/>
      <c r="T173" s="258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59" t="s">
        <v>134</v>
      </c>
      <c r="AU173" s="259" t="s">
        <v>87</v>
      </c>
      <c r="AV173" s="15" t="s">
        <v>85</v>
      </c>
      <c r="AW173" s="15" t="s">
        <v>34</v>
      </c>
      <c r="AX173" s="15" t="s">
        <v>77</v>
      </c>
      <c r="AY173" s="259" t="s">
        <v>125</v>
      </c>
    </row>
    <row r="174" spans="1:51" s="13" customFormat="1" ht="12">
      <c r="A174" s="13"/>
      <c r="B174" s="227"/>
      <c r="C174" s="228"/>
      <c r="D174" s="229" t="s">
        <v>134</v>
      </c>
      <c r="E174" s="230" t="s">
        <v>1</v>
      </c>
      <c r="F174" s="231" t="s">
        <v>190</v>
      </c>
      <c r="G174" s="228"/>
      <c r="H174" s="232">
        <v>1760.917</v>
      </c>
      <c r="I174" s="233"/>
      <c r="J174" s="228"/>
      <c r="K174" s="228"/>
      <c r="L174" s="234"/>
      <c r="M174" s="235"/>
      <c r="N174" s="236"/>
      <c r="O174" s="236"/>
      <c r="P174" s="236"/>
      <c r="Q174" s="236"/>
      <c r="R174" s="236"/>
      <c r="S174" s="236"/>
      <c r="T174" s="23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8" t="s">
        <v>134</v>
      </c>
      <c r="AU174" s="238" t="s">
        <v>87</v>
      </c>
      <c r="AV174" s="13" t="s">
        <v>87</v>
      </c>
      <c r="AW174" s="13" t="s">
        <v>34</v>
      </c>
      <c r="AX174" s="13" t="s">
        <v>77</v>
      </c>
      <c r="AY174" s="238" t="s">
        <v>125</v>
      </c>
    </row>
    <row r="175" spans="1:51" s="15" customFormat="1" ht="12">
      <c r="A175" s="15"/>
      <c r="B175" s="250"/>
      <c r="C175" s="251"/>
      <c r="D175" s="229" t="s">
        <v>134</v>
      </c>
      <c r="E175" s="252" t="s">
        <v>1</v>
      </c>
      <c r="F175" s="253" t="s">
        <v>191</v>
      </c>
      <c r="G175" s="251"/>
      <c r="H175" s="252" t="s">
        <v>1</v>
      </c>
      <c r="I175" s="254"/>
      <c r="J175" s="251"/>
      <c r="K175" s="251"/>
      <c r="L175" s="255"/>
      <c r="M175" s="256"/>
      <c r="N175" s="257"/>
      <c r="O175" s="257"/>
      <c r="P175" s="257"/>
      <c r="Q175" s="257"/>
      <c r="R175" s="257"/>
      <c r="S175" s="257"/>
      <c r="T175" s="258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59" t="s">
        <v>134</v>
      </c>
      <c r="AU175" s="259" t="s">
        <v>87</v>
      </c>
      <c r="AV175" s="15" t="s">
        <v>85</v>
      </c>
      <c r="AW175" s="15" t="s">
        <v>34</v>
      </c>
      <c r="AX175" s="15" t="s">
        <v>77</v>
      </c>
      <c r="AY175" s="259" t="s">
        <v>125</v>
      </c>
    </row>
    <row r="176" spans="1:51" s="13" customFormat="1" ht="12">
      <c r="A176" s="13"/>
      <c r="B176" s="227"/>
      <c r="C176" s="228"/>
      <c r="D176" s="229" t="s">
        <v>134</v>
      </c>
      <c r="E176" s="230" t="s">
        <v>1</v>
      </c>
      <c r="F176" s="231" t="s">
        <v>180</v>
      </c>
      <c r="G176" s="228"/>
      <c r="H176" s="232">
        <v>378.729</v>
      </c>
      <c r="I176" s="233"/>
      <c r="J176" s="228"/>
      <c r="K176" s="228"/>
      <c r="L176" s="234"/>
      <c r="M176" s="235"/>
      <c r="N176" s="236"/>
      <c r="O176" s="236"/>
      <c r="P176" s="236"/>
      <c r="Q176" s="236"/>
      <c r="R176" s="236"/>
      <c r="S176" s="236"/>
      <c r="T176" s="23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8" t="s">
        <v>134</v>
      </c>
      <c r="AU176" s="238" t="s">
        <v>87</v>
      </c>
      <c r="AV176" s="13" t="s">
        <v>87</v>
      </c>
      <c r="AW176" s="13" t="s">
        <v>34</v>
      </c>
      <c r="AX176" s="13" t="s">
        <v>77</v>
      </c>
      <c r="AY176" s="238" t="s">
        <v>125</v>
      </c>
    </row>
    <row r="177" spans="1:51" s="14" customFormat="1" ht="12">
      <c r="A177" s="14"/>
      <c r="B177" s="239"/>
      <c r="C177" s="240"/>
      <c r="D177" s="229" t="s">
        <v>134</v>
      </c>
      <c r="E177" s="241" t="s">
        <v>1</v>
      </c>
      <c r="F177" s="242" t="s">
        <v>136</v>
      </c>
      <c r="G177" s="240"/>
      <c r="H177" s="243">
        <v>7731.339000000001</v>
      </c>
      <c r="I177" s="244"/>
      <c r="J177" s="240"/>
      <c r="K177" s="240"/>
      <c r="L177" s="245"/>
      <c r="M177" s="246"/>
      <c r="N177" s="247"/>
      <c r="O177" s="247"/>
      <c r="P177" s="247"/>
      <c r="Q177" s="247"/>
      <c r="R177" s="247"/>
      <c r="S177" s="247"/>
      <c r="T177" s="248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9" t="s">
        <v>134</v>
      </c>
      <c r="AU177" s="249" t="s">
        <v>87</v>
      </c>
      <c r="AV177" s="14" t="s">
        <v>132</v>
      </c>
      <c r="AW177" s="14" t="s">
        <v>34</v>
      </c>
      <c r="AX177" s="14" t="s">
        <v>85</v>
      </c>
      <c r="AY177" s="249" t="s">
        <v>125</v>
      </c>
    </row>
    <row r="178" spans="1:65" s="2" customFormat="1" ht="12">
      <c r="A178" s="38"/>
      <c r="B178" s="39"/>
      <c r="C178" s="214" t="s">
        <v>192</v>
      </c>
      <c r="D178" s="214" t="s">
        <v>127</v>
      </c>
      <c r="E178" s="215" t="s">
        <v>193</v>
      </c>
      <c r="F178" s="216" t="s">
        <v>194</v>
      </c>
      <c r="G178" s="217" t="s">
        <v>158</v>
      </c>
      <c r="H178" s="218">
        <v>69582.051</v>
      </c>
      <c r="I178" s="219"/>
      <c r="J178" s="220">
        <f>ROUND(I178*H178,2)</f>
        <v>0</v>
      </c>
      <c r="K178" s="216" t="s">
        <v>131</v>
      </c>
      <c r="L178" s="44"/>
      <c r="M178" s="221" t="s">
        <v>1</v>
      </c>
      <c r="N178" s="222" t="s">
        <v>42</v>
      </c>
      <c r="O178" s="91"/>
      <c r="P178" s="223">
        <f>O178*H178</f>
        <v>0</v>
      </c>
      <c r="Q178" s="223">
        <v>0</v>
      </c>
      <c r="R178" s="223">
        <f>Q178*H178</f>
        <v>0</v>
      </c>
      <c r="S178" s="223">
        <v>0</v>
      </c>
      <c r="T178" s="224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5" t="s">
        <v>132</v>
      </c>
      <c r="AT178" s="225" t="s">
        <v>127</v>
      </c>
      <c r="AU178" s="225" t="s">
        <v>87</v>
      </c>
      <c r="AY178" s="17" t="s">
        <v>125</v>
      </c>
      <c r="BE178" s="226">
        <f>IF(N178="základní",J178,0)</f>
        <v>0</v>
      </c>
      <c r="BF178" s="226">
        <f>IF(N178="snížená",J178,0)</f>
        <v>0</v>
      </c>
      <c r="BG178" s="226">
        <f>IF(N178="zákl. přenesená",J178,0)</f>
        <v>0</v>
      </c>
      <c r="BH178" s="226">
        <f>IF(N178="sníž. přenesená",J178,0)</f>
        <v>0</v>
      </c>
      <c r="BI178" s="226">
        <f>IF(N178="nulová",J178,0)</f>
        <v>0</v>
      </c>
      <c r="BJ178" s="17" t="s">
        <v>85</v>
      </c>
      <c r="BK178" s="226">
        <f>ROUND(I178*H178,2)</f>
        <v>0</v>
      </c>
      <c r="BL178" s="17" t="s">
        <v>132</v>
      </c>
      <c r="BM178" s="225" t="s">
        <v>195</v>
      </c>
    </row>
    <row r="179" spans="1:51" s="13" customFormat="1" ht="12">
      <c r="A179" s="13"/>
      <c r="B179" s="227"/>
      <c r="C179" s="228"/>
      <c r="D179" s="229" t="s">
        <v>134</v>
      </c>
      <c r="E179" s="230" t="s">
        <v>1</v>
      </c>
      <c r="F179" s="231" t="s">
        <v>196</v>
      </c>
      <c r="G179" s="228"/>
      <c r="H179" s="232">
        <v>69582.051</v>
      </c>
      <c r="I179" s="233"/>
      <c r="J179" s="228"/>
      <c r="K179" s="228"/>
      <c r="L179" s="234"/>
      <c r="M179" s="235"/>
      <c r="N179" s="236"/>
      <c r="O179" s="236"/>
      <c r="P179" s="236"/>
      <c r="Q179" s="236"/>
      <c r="R179" s="236"/>
      <c r="S179" s="236"/>
      <c r="T179" s="23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8" t="s">
        <v>134</v>
      </c>
      <c r="AU179" s="238" t="s">
        <v>87</v>
      </c>
      <c r="AV179" s="13" t="s">
        <v>87</v>
      </c>
      <c r="AW179" s="13" t="s">
        <v>34</v>
      </c>
      <c r="AX179" s="13" t="s">
        <v>77</v>
      </c>
      <c r="AY179" s="238" t="s">
        <v>125</v>
      </c>
    </row>
    <row r="180" spans="1:51" s="14" customFormat="1" ht="12">
      <c r="A180" s="14"/>
      <c r="B180" s="239"/>
      <c r="C180" s="240"/>
      <c r="D180" s="229" t="s">
        <v>134</v>
      </c>
      <c r="E180" s="241" t="s">
        <v>1</v>
      </c>
      <c r="F180" s="242" t="s">
        <v>136</v>
      </c>
      <c r="G180" s="240"/>
      <c r="H180" s="243">
        <v>69582.051</v>
      </c>
      <c r="I180" s="244"/>
      <c r="J180" s="240"/>
      <c r="K180" s="240"/>
      <c r="L180" s="245"/>
      <c r="M180" s="246"/>
      <c r="N180" s="247"/>
      <c r="O180" s="247"/>
      <c r="P180" s="247"/>
      <c r="Q180" s="247"/>
      <c r="R180" s="247"/>
      <c r="S180" s="247"/>
      <c r="T180" s="248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9" t="s">
        <v>134</v>
      </c>
      <c r="AU180" s="249" t="s">
        <v>87</v>
      </c>
      <c r="AV180" s="14" t="s">
        <v>132</v>
      </c>
      <c r="AW180" s="14" t="s">
        <v>34</v>
      </c>
      <c r="AX180" s="14" t="s">
        <v>85</v>
      </c>
      <c r="AY180" s="249" t="s">
        <v>125</v>
      </c>
    </row>
    <row r="181" spans="1:65" s="2" customFormat="1" ht="12">
      <c r="A181" s="38"/>
      <c r="B181" s="39"/>
      <c r="C181" s="214" t="s">
        <v>197</v>
      </c>
      <c r="D181" s="214" t="s">
        <v>127</v>
      </c>
      <c r="E181" s="215" t="s">
        <v>198</v>
      </c>
      <c r="F181" s="216" t="s">
        <v>199</v>
      </c>
      <c r="G181" s="217" t="s">
        <v>158</v>
      </c>
      <c r="H181" s="218">
        <v>1598.74</v>
      </c>
      <c r="I181" s="219"/>
      <c r="J181" s="220">
        <f>ROUND(I181*H181,2)</f>
        <v>0</v>
      </c>
      <c r="K181" s="216" t="s">
        <v>131</v>
      </c>
      <c r="L181" s="44"/>
      <c r="M181" s="221" t="s">
        <v>1</v>
      </c>
      <c r="N181" s="222" t="s">
        <v>42</v>
      </c>
      <c r="O181" s="91"/>
      <c r="P181" s="223">
        <f>O181*H181</f>
        <v>0</v>
      </c>
      <c r="Q181" s="223">
        <v>0</v>
      </c>
      <c r="R181" s="223">
        <f>Q181*H181</f>
        <v>0</v>
      </c>
      <c r="S181" s="223">
        <v>0</v>
      </c>
      <c r="T181" s="224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5" t="s">
        <v>132</v>
      </c>
      <c r="AT181" s="225" t="s">
        <v>127</v>
      </c>
      <c r="AU181" s="225" t="s">
        <v>87</v>
      </c>
      <c r="AY181" s="17" t="s">
        <v>125</v>
      </c>
      <c r="BE181" s="226">
        <f>IF(N181="základní",J181,0)</f>
        <v>0</v>
      </c>
      <c r="BF181" s="226">
        <f>IF(N181="snížená",J181,0)</f>
        <v>0</v>
      </c>
      <c r="BG181" s="226">
        <f>IF(N181="zákl. přenesená",J181,0)</f>
        <v>0</v>
      </c>
      <c r="BH181" s="226">
        <f>IF(N181="sníž. přenesená",J181,0)</f>
        <v>0</v>
      </c>
      <c r="BI181" s="226">
        <f>IF(N181="nulová",J181,0)</f>
        <v>0</v>
      </c>
      <c r="BJ181" s="17" t="s">
        <v>85</v>
      </c>
      <c r="BK181" s="226">
        <f>ROUND(I181*H181,2)</f>
        <v>0</v>
      </c>
      <c r="BL181" s="17" t="s">
        <v>132</v>
      </c>
      <c r="BM181" s="225" t="s">
        <v>200</v>
      </c>
    </row>
    <row r="182" spans="1:51" s="15" customFormat="1" ht="12">
      <c r="A182" s="15"/>
      <c r="B182" s="250"/>
      <c r="C182" s="251"/>
      <c r="D182" s="229" t="s">
        <v>134</v>
      </c>
      <c r="E182" s="252" t="s">
        <v>1</v>
      </c>
      <c r="F182" s="253" t="s">
        <v>160</v>
      </c>
      <c r="G182" s="251"/>
      <c r="H182" s="252" t="s">
        <v>1</v>
      </c>
      <c r="I182" s="254"/>
      <c r="J182" s="251"/>
      <c r="K182" s="251"/>
      <c r="L182" s="255"/>
      <c r="M182" s="256"/>
      <c r="N182" s="257"/>
      <c r="O182" s="257"/>
      <c r="P182" s="257"/>
      <c r="Q182" s="257"/>
      <c r="R182" s="257"/>
      <c r="S182" s="257"/>
      <c r="T182" s="258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59" t="s">
        <v>134</v>
      </c>
      <c r="AU182" s="259" t="s">
        <v>87</v>
      </c>
      <c r="AV182" s="15" t="s">
        <v>85</v>
      </c>
      <c r="AW182" s="15" t="s">
        <v>34</v>
      </c>
      <c r="AX182" s="15" t="s">
        <v>77</v>
      </c>
      <c r="AY182" s="259" t="s">
        <v>125</v>
      </c>
    </row>
    <row r="183" spans="1:51" s="13" customFormat="1" ht="12">
      <c r="A183" s="13"/>
      <c r="B183" s="227"/>
      <c r="C183" s="228"/>
      <c r="D183" s="229" t="s">
        <v>134</v>
      </c>
      <c r="E183" s="230" t="s">
        <v>1</v>
      </c>
      <c r="F183" s="231" t="s">
        <v>161</v>
      </c>
      <c r="G183" s="228"/>
      <c r="H183" s="232">
        <v>1598.74</v>
      </c>
      <c r="I183" s="233"/>
      <c r="J183" s="228"/>
      <c r="K183" s="228"/>
      <c r="L183" s="234"/>
      <c r="M183" s="235"/>
      <c r="N183" s="236"/>
      <c r="O183" s="236"/>
      <c r="P183" s="236"/>
      <c r="Q183" s="236"/>
      <c r="R183" s="236"/>
      <c r="S183" s="236"/>
      <c r="T183" s="23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8" t="s">
        <v>134</v>
      </c>
      <c r="AU183" s="238" t="s">
        <v>87</v>
      </c>
      <c r="AV183" s="13" t="s">
        <v>87</v>
      </c>
      <c r="AW183" s="13" t="s">
        <v>34</v>
      </c>
      <c r="AX183" s="13" t="s">
        <v>77</v>
      </c>
      <c r="AY183" s="238" t="s">
        <v>125</v>
      </c>
    </row>
    <row r="184" spans="1:51" s="14" customFormat="1" ht="12">
      <c r="A184" s="14"/>
      <c r="B184" s="239"/>
      <c r="C184" s="240"/>
      <c r="D184" s="229" t="s">
        <v>134</v>
      </c>
      <c r="E184" s="241" t="s">
        <v>1</v>
      </c>
      <c r="F184" s="242" t="s">
        <v>136</v>
      </c>
      <c r="G184" s="240"/>
      <c r="H184" s="243">
        <v>1598.74</v>
      </c>
      <c r="I184" s="244"/>
      <c r="J184" s="240"/>
      <c r="K184" s="240"/>
      <c r="L184" s="245"/>
      <c r="M184" s="246"/>
      <c r="N184" s="247"/>
      <c r="O184" s="247"/>
      <c r="P184" s="247"/>
      <c r="Q184" s="247"/>
      <c r="R184" s="247"/>
      <c r="S184" s="247"/>
      <c r="T184" s="248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9" t="s">
        <v>134</v>
      </c>
      <c r="AU184" s="249" t="s">
        <v>87</v>
      </c>
      <c r="AV184" s="14" t="s">
        <v>132</v>
      </c>
      <c r="AW184" s="14" t="s">
        <v>34</v>
      </c>
      <c r="AX184" s="14" t="s">
        <v>85</v>
      </c>
      <c r="AY184" s="249" t="s">
        <v>125</v>
      </c>
    </row>
    <row r="185" spans="1:65" s="2" customFormat="1" ht="33" customHeight="1">
      <c r="A185" s="38"/>
      <c r="B185" s="39"/>
      <c r="C185" s="214" t="s">
        <v>201</v>
      </c>
      <c r="D185" s="214" t="s">
        <v>127</v>
      </c>
      <c r="E185" s="215" t="s">
        <v>202</v>
      </c>
      <c r="F185" s="216" t="s">
        <v>203</v>
      </c>
      <c r="G185" s="217" t="s">
        <v>158</v>
      </c>
      <c r="H185" s="218">
        <v>2922.9</v>
      </c>
      <c r="I185" s="219"/>
      <c r="J185" s="220">
        <f>ROUND(I185*H185,2)</f>
        <v>0</v>
      </c>
      <c r="K185" s="216" t="s">
        <v>131</v>
      </c>
      <c r="L185" s="44"/>
      <c r="M185" s="221" t="s">
        <v>1</v>
      </c>
      <c r="N185" s="222" t="s">
        <v>42</v>
      </c>
      <c r="O185" s="91"/>
      <c r="P185" s="223">
        <f>O185*H185</f>
        <v>0</v>
      </c>
      <c r="Q185" s="223">
        <v>0</v>
      </c>
      <c r="R185" s="223">
        <f>Q185*H185</f>
        <v>0</v>
      </c>
      <c r="S185" s="223">
        <v>0</v>
      </c>
      <c r="T185" s="224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5" t="s">
        <v>132</v>
      </c>
      <c r="AT185" s="225" t="s">
        <v>127</v>
      </c>
      <c r="AU185" s="225" t="s">
        <v>87</v>
      </c>
      <c r="AY185" s="17" t="s">
        <v>125</v>
      </c>
      <c r="BE185" s="226">
        <f>IF(N185="základní",J185,0)</f>
        <v>0</v>
      </c>
      <c r="BF185" s="226">
        <f>IF(N185="snížená",J185,0)</f>
        <v>0</v>
      </c>
      <c r="BG185" s="226">
        <f>IF(N185="zákl. přenesená",J185,0)</f>
        <v>0</v>
      </c>
      <c r="BH185" s="226">
        <f>IF(N185="sníž. přenesená",J185,0)</f>
        <v>0</v>
      </c>
      <c r="BI185" s="226">
        <f>IF(N185="nulová",J185,0)</f>
        <v>0</v>
      </c>
      <c r="BJ185" s="17" t="s">
        <v>85</v>
      </c>
      <c r="BK185" s="226">
        <f>ROUND(I185*H185,2)</f>
        <v>0</v>
      </c>
      <c r="BL185" s="17" t="s">
        <v>132</v>
      </c>
      <c r="BM185" s="225" t="s">
        <v>204</v>
      </c>
    </row>
    <row r="186" spans="1:51" s="15" customFormat="1" ht="12">
      <c r="A186" s="15"/>
      <c r="B186" s="250"/>
      <c r="C186" s="251"/>
      <c r="D186" s="229" t="s">
        <v>134</v>
      </c>
      <c r="E186" s="252" t="s">
        <v>1</v>
      </c>
      <c r="F186" s="253" t="s">
        <v>205</v>
      </c>
      <c r="G186" s="251"/>
      <c r="H186" s="252" t="s">
        <v>1</v>
      </c>
      <c r="I186" s="254"/>
      <c r="J186" s="251"/>
      <c r="K186" s="251"/>
      <c r="L186" s="255"/>
      <c r="M186" s="256"/>
      <c r="N186" s="257"/>
      <c r="O186" s="257"/>
      <c r="P186" s="257"/>
      <c r="Q186" s="257"/>
      <c r="R186" s="257"/>
      <c r="S186" s="257"/>
      <c r="T186" s="258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59" t="s">
        <v>134</v>
      </c>
      <c r="AU186" s="259" t="s">
        <v>87</v>
      </c>
      <c r="AV186" s="15" t="s">
        <v>85</v>
      </c>
      <c r="AW186" s="15" t="s">
        <v>34</v>
      </c>
      <c r="AX186" s="15" t="s">
        <v>77</v>
      </c>
      <c r="AY186" s="259" t="s">
        <v>125</v>
      </c>
    </row>
    <row r="187" spans="1:51" s="15" customFormat="1" ht="12">
      <c r="A187" s="15"/>
      <c r="B187" s="250"/>
      <c r="C187" s="251"/>
      <c r="D187" s="229" t="s">
        <v>134</v>
      </c>
      <c r="E187" s="252" t="s">
        <v>1</v>
      </c>
      <c r="F187" s="253" t="s">
        <v>206</v>
      </c>
      <c r="G187" s="251"/>
      <c r="H187" s="252" t="s">
        <v>1</v>
      </c>
      <c r="I187" s="254"/>
      <c r="J187" s="251"/>
      <c r="K187" s="251"/>
      <c r="L187" s="255"/>
      <c r="M187" s="256"/>
      <c r="N187" s="257"/>
      <c r="O187" s="257"/>
      <c r="P187" s="257"/>
      <c r="Q187" s="257"/>
      <c r="R187" s="257"/>
      <c r="S187" s="257"/>
      <c r="T187" s="258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59" t="s">
        <v>134</v>
      </c>
      <c r="AU187" s="259" t="s">
        <v>87</v>
      </c>
      <c r="AV187" s="15" t="s">
        <v>85</v>
      </c>
      <c r="AW187" s="15" t="s">
        <v>34</v>
      </c>
      <c r="AX187" s="15" t="s">
        <v>77</v>
      </c>
      <c r="AY187" s="259" t="s">
        <v>125</v>
      </c>
    </row>
    <row r="188" spans="1:51" s="13" customFormat="1" ht="12">
      <c r="A188" s="13"/>
      <c r="B188" s="227"/>
      <c r="C188" s="228"/>
      <c r="D188" s="229" t="s">
        <v>134</v>
      </c>
      <c r="E188" s="230" t="s">
        <v>1</v>
      </c>
      <c r="F188" s="231" t="s">
        <v>207</v>
      </c>
      <c r="G188" s="228"/>
      <c r="H188" s="232">
        <v>2922.9</v>
      </c>
      <c r="I188" s="233"/>
      <c r="J188" s="228"/>
      <c r="K188" s="228"/>
      <c r="L188" s="234"/>
      <c r="M188" s="235"/>
      <c r="N188" s="236"/>
      <c r="O188" s="236"/>
      <c r="P188" s="236"/>
      <c r="Q188" s="236"/>
      <c r="R188" s="236"/>
      <c r="S188" s="236"/>
      <c r="T188" s="237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8" t="s">
        <v>134</v>
      </c>
      <c r="AU188" s="238" t="s">
        <v>87</v>
      </c>
      <c r="AV188" s="13" t="s">
        <v>87</v>
      </c>
      <c r="AW188" s="13" t="s">
        <v>34</v>
      </c>
      <c r="AX188" s="13" t="s">
        <v>77</v>
      </c>
      <c r="AY188" s="238" t="s">
        <v>125</v>
      </c>
    </row>
    <row r="189" spans="1:51" s="14" customFormat="1" ht="12">
      <c r="A189" s="14"/>
      <c r="B189" s="239"/>
      <c r="C189" s="240"/>
      <c r="D189" s="229" t="s">
        <v>134</v>
      </c>
      <c r="E189" s="241" t="s">
        <v>1</v>
      </c>
      <c r="F189" s="242" t="s">
        <v>136</v>
      </c>
      <c r="G189" s="240"/>
      <c r="H189" s="243">
        <v>2922.9</v>
      </c>
      <c r="I189" s="244"/>
      <c r="J189" s="240"/>
      <c r="K189" s="240"/>
      <c r="L189" s="245"/>
      <c r="M189" s="246"/>
      <c r="N189" s="247"/>
      <c r="O189" s="247"/>
      <c r="P189" s="247"/>
      <c r="Q189" s="247"/>
      <c r="R189" s="247"/>
      <c r="S189" s="247"/>
      <c r="T189" s="248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9" t="s">
        <v>134</v>
      </c>
      <c r="AU189" s="249" t="s">
        <v>87</v>
      </c>
      <c r="AV189" s="14" t="s">
        <v>132</v>
      </c>
      <c r="AW189" s="14" t="s">
        <v>34</v>
      </c>
      <c r="AX189" s="14" t="s">
        <v>85</v>
      </c>
      <c r="AY189" s="249" t="s">
        <v>125</v>
      </c>
    </row>
    <row r="190" spans="1:65" s="2" customFormat="1" ht="16.5" customHeight="1">
      <c r="A190" s="38"/>
      <c r="B190" s="39"/>
      <c r="C190" s="260" t="s">
        <v>208</v>
      </c>
      <c r="D190" s="260" t="s">
        <v>209</v>
      </c>
      <c r="E190" s="261" t="s">
        <v>210</v>
      </c>
      <c r="F190" s="262" t="s">
        <v>211</v>
      </c>
      <c r="G190" s="263" t="s">
        <v>212</v>
      </c>
      <c r="H190" s="264">
        <v>5553.51</v>
      </c>
      <c r="I190" s="265"/>
      <c r="J190" s="266">
        <f>ROUND(I190*H190,2)</f>
        <v>0</v>
      </c>
      <c r="K190" s="262" t="s">
        <v>131</v>
      </c>
      <c r="L190" s="267"/>
      <c r="M190" s="268" t="s">
        <v>1</v>
      </c>
      <c r="N190" s="269" t="s">
        <v>42</v>
      </c>
      <c r="O190" s="91"/>
      <c r="P190" s="223">
        <f>O190*H190</f>
        <v>0</v>
      </c>
      <c r="Q190" s="223">
        <v>1</v>
      </c>
      <c r="R190" s="223">
        <f>Q190*H190</f>
        <v>5553.51</v>
      </c>
      <c r="S190" s="223">
        <v>0</v>
      </c>
      <c r="T190" s="224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5" t="s">
        <v>170</v>
      </c>
      <c r="AT190" s="225" t="s">
        <v>209</v>
      </c>
      <c r="AU190" s="225" t="s">
        <v>87</v>
      </c>
      <c r="AY190" s="17" t="s">
        <v>125</v>
      </c>
      <c r="BE190" s="226">
        <f>IF(N190="základní",J190,0)</f>
        <v>0</v>
      </c>
      <c r="BF190" s="226">
        <f>IF(N190="snížená",J190,0)</f>
        <v>0</v>
      </c>
      <c r="BG190" s="226">
        <f>IF(N190="zákl. přenesená",J190,0)</f>
        <v>0</v>
      </c>
      <c r="BH190" s="226">
        <f>IF(N190="sníž. přenesená",J190,0)</f>
        <v>0</v>
      </c>
      <c r="BI190" s="226">
        <f>IF(N190="nulová",J190,0)</f>
        <v>0</v>
      </c>
      <c r="BJ190" s="17" t="s">
        <v>85</v>
      </c>
      <c r="BK190" s="226">
        <f>ROUND(I190*H190,2)</f>
        <v>0</v>
      </c>
      <c r="BL190" s="17" t="s">
        <v>132</v>
      </c>
      <c r="BM190" s="225" t="s">
        <v>213</v>
      </c>
    </row>
    <row r="191" spans="1:65" s="2" customFormat="1" ht="12">
      <c r="A191" s="38"/>
      <c r="B191" s="39"/>
      <c r="C191" s="214" t="s">
        <v>8</v>
      </c>
      <c r="D191" s="214" t="s">
        <v>127</v>
      </c>
      <c r="E191" s="215" t="s">
        <v>214</v>
      </c>
      <c r="F191" s="216" t="s">
        <v>215</v>
      </c>
      <c r="G191" s="217" t="s">
        <v>130</v>
      </c>
      <c r="H191" s="218">
        <v>5289.53</v>
      </c>
      <c r="I191" s="219"/>
      <c r="J191" s="220">
        <f>ROUND(I191*H191,2)</f>
        <v>0</v>
      </c>
      <c r="K191" s="216" t="s">
        <v>131</v>
      </c>
      <c r="L191" s="44"/>
      <c r="M191" s="221" t="s">
        <v>1</v>
      </c>
      <c r="N191" s="222" t="s">
        <v>42</v>
      </c>
      <c r="O191" s="91"/>
      <c r="P191" s="223">
        <f>O191*H191</f>
        <v>0</v>
      </c>
      <c r="Q191" s="223">
        <v>0</v>
      </c>
      <c r="R191" s="223">
        <f>Q191*H191</f>
        <v>0</v>
      </c>
      <c r="S191" s="223">
        <v>0</v>
      </c>
      <c r="T191" s="224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5" t="s">
        <v>132</v>
      </c>
      <c r="AT191" s="225" t="s">
        <v>127</v>
      </c>
      <c r="AU191" s="225" t="s">
        <v>87</v>
      </c>
      <c r="AY191" s="17" t="s">
        <v>125</v>
      </c>
      <c r="BE191" s="226">
        <f>IF(N191="základní",J191,0)</f>
        <v>0</v>
      </c>
      <c r="BF191" s="226">
        <f>IF(N191="snížená",J191,0)</f>
        <v>0</v>
      </c>
      <c r="BG191" s="226">
        <f>IF(N191="zákl. přenesená",J191,0)</f>
        <v>0</v>
      </c>
      <c r="BH191" s="226">
        <f>IF(N191="sníž. přenesená",J191,0)</f>
        <v>0</v>
      </c>
      <c r="BI191" s="226">
        <f>IF(N191="nulová",J191,0)</f>
        <v>0</v>
      </c>
      <c r="BJ191" s="17" t="s">
        <v>85</v>
      </c>
      <c r="BK191" s="226">
        <f>ROUND(I191*H191,2)</f>
        <v>0</v>
      </c>
      <c r="BL191" s="17" t="s">
        <v>132</v>
      </c>
      <c r="BM191" s="225" t="s">
        <v>216</v>
      </c>
    </row>
    <row r="192" spans="1:51" s="13" customFormat="1" ht="12">
      <c r="A192" s="13"/>
      <c r="B192" s="227"/>
      <c r="C192" s="228"/>
      <c r="D192" s="229" t="s">
        <v>134</v>
      </c>
      <c r="E192" s="230" t="s">
        <v>1</v>
      </c>
      <c r="F192" s="231" t="s">
        <v>217</v>
      </c>
      <c r="G192" s="228"/>
      <c r="H192" s="232">
        <v>5289.53</v>
      </c>
      <c r="I192" s="233"/>
      <c r="J192" s="228"/>
      <c r="K192" s="228"/>
      <c r="L192" s="234"/>
      <c r="M192" s="235"/>
      <c r="N192" s="236"/>
      <c r="O192" s="236"/>
      <c r="P192" s="236"/>
      <c r="Q192" s="236"/>
      <c r="R192" s="236"/>
      <c r="S192" s="236"/>
      <c r="T192" s="23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8" t="s">
        <v>134</v>
      </c>
      <c r="AU192" s="238" t="s">
        <v>87</v>
      </c>
      <c r="AV192" s="13" t="s">
        <v>87</v>
      </c>
      <c r="AW192" s="13" t="s">
        <v>34</v>
      </c>
      <c r="AX192" s="13" t="s">
        <v>77</v>
      </c>
      <c r="AY192" s="238" t="s">
        <v>125</v>
      </c>
    </row>
    <row r="193" spans="1:51" s="14" customFormat="1" ht="12">
      <c r="A193" s="14"/>
      <c r="B193" s="239"/>
      <c r="C193" s="240"/>
      <c r="D193" s="229" t="s">
        <v>134</v>
      </c>
      <c r="E193" s="241" t="s">
        <v>1</v>
      </c>
      <c r="F193" s="242" t="s">
        <v>136</v>
      </c>
      <c r="G193" s="240"/>
      <c r="H193" s="243">
        <v>5289.53</v>
      </c>
      <c r="I193" s="244"/>
      <c r="J193" s="240"/>
      <c r="K193" s="240"/>
      <c r="L193" s="245"/>
      <c r="M193" s="246"/>
      <c r="N193" s="247"/>
      <c r="O193" s="247"/>
      <c r="P193" s="247"/>
      <c r="Q193" s="247"/>
      <c r="R193" s="247"/>
      <c r="S193" s="247"/>
      <c r="T193" s="248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9" t="s">
        <v>134</v>
      </c>
      <c r="AU193" s="249" t="s">
        <v>87</v>
      </c>
      <c r="AV193" s="14" t="s">
        <v>132</v>
      </c>
      <c r="AW193" s="14" t="s">
        <v>34</v>
      </c>
      <c r="AX193" s="14" t="s">
        <v>85</v>
      </c>
      <c r="AY193" s="249" t="s">
        <v>125</v>
      </c>
    </row>
    <row r="194" spans="1:65" s="2" customFormat="1" ht="33" customHeight="1">
      <c r="A194" s="38"/>
      <c r="B194" s="39"/>
      <c r="C194" s="214" t="s">
        <v>218</v>
      </c>
      <c r="D194" s="214" t="s">
        <v>127</v>
      </c>
      <c r="E194" s="215" t="s">
        <v>219</v>
      </c>
      <c r="F194" s="216" t="s">
        <v>220</v>
      </c>
      <c r="G194" s="217" t="s">
        <v>212</v>
      </c>
      <c r="H194" s="218">
        <v>1967.014</v>
      </c>
      <c r="I194" s="219"/>
      <c r="J194" s="220">
        <f>ROUND(I194*H194,2)</f>
        <v>0</v>
      </c>
      <c r="K194" s="216" t="s">
        <v>131</v>
      </c>
      <c r="L194" s="44"/>
      <c r="M194" s="221" t="s">
        <v>1</v>
      </c>
      <c r="N194" s="222" t="s">
        <v>42</v>
      </c>
      <c r="O194" s="91"/>
      <c r="P194" s="223">
        <f>O194*H194</f>
        <v>0</v>
      </c>
      <c r="Q194" s="223">
        <v>0</v>
      </c>
      <c r="R194" s="223">
        <f>Q194*H194</f>
        <v>0</v>
      </c>
      <c r="S194" s="223">
        <v>0</v>
      </c>
      <c r="T194" s="224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5" t="s">
        <v>132</v>
      </c>
      <c r="AT194" s="225" t="s">
        <v>127</v>
      </c>
      <c r="AU194" s="225" t="s">
        <v>87</v>
      </c>
      <c r="AY194" s="17" t="s">
        <v>125</v>
      </c>
      <c r="BE194" s="226">
        <f>IF(N194="základní",J194,0)</f>
        <v>0</v>
      </c>
      <c r="BF194" s="226">
        <f>IF(N194="snížená",J194,0)</f>
        <v>0</v>
      </c>
      <c r="BG194" s="226">
        <f>IF(N194="zákl. přenesená",J194,0)</f>
        <v>0</v>
      </c>
      <c r="BH194" s="226">
        <f>IF(N194="sníž. přenesená",J194,0)</f>
        <v>0</v>
      </c>
      <c r="BI194" s="226">
        <f>IF(N194="nulová",J194,0)</f>
        <v>0</v>
      </c>
      <c r="BJ194" s="17" t="s">
        <v>85</v>
      </c>
      <c r="BK194" s="226">
        <f>ROUND(I194*H194,2)</f>
        <v>0</v>
      </c>
      <c r="BL194" s="17" t="s">
        <v>132</v>
      </c>
      <c r="BM194" s="225" t="s">
        <v>221</v>
      </c>
    </row>
    <row r="195" spans="1:51" s="15" customFormat="1" ht="12">
      <c r="A195" s="15"/>
      <c r="B195" s="250"/>
      <c r="C195" s="251"/>
      <c r="D195" s="229" t="s">
        <v>134</v>
      </c>
      <c r="E195" s="252" t="s">
        <v>1</v>
      </c>
      <c r="F195" s="253" t="s">
        <v>189</v>
      </c>
      <c r="G195" s="251"/>
      <c r="H195" s="252" t="s">
        <v>1</v>
      </c>
      <c r="I195" s="254"/>
      <c r="J195" s="251"/>
      <c r="K195" s="251"/>
      <c r="L195" s="255"/>
      <c r="M195" s="256"/>
      <c r="N195" s="257"/>
      <c r="O195" s="257"/>
      <c r="P195" s="257"/>
      <c r="Q195" s="257"/>
      <c r="R195" s="257"/>
      <c r="S195" s="257"/>
      <c r="T195" s="258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59" t="s">
        <v>134</v>
      </c>
      <c r="AU195" s="259" t="s">
        <v>87</v>
      </c>
      <c r="AV195" s="15" t="s">
        <v>85</v>
      </c>
      <c r="AW195" s="15" t="s">
        <v>34</v>
      </c>
      <c r="AX195" s="15" t="s">
        <v>77</v>
      </c>
      <c r="AY195" s="259" t="s">
        <v>125</v>
      </c>
    </row>
    <row r="196" spans="1:51" s="13" customFormat="1" ht="12">
      <c r="A196" s="13"/>
      <c r="B196" s="227"/>
      <c r="C196" s="228"/>
      <c r="D196" s="229" t="s">
        <v>134</v>
      </c>
      <c r="E196" s="230" t="s">
        <v>1</v>
      </c>
      <c r="F196" s="231" t="s">
        <v>222</v>
      </c>
      <c r="G196" s="228"/>
      <c r="H196" s="232">
        <v>1209.556</v>
      </c>
      <c r="I196" s="233"/>
      <c r="J196" s="228"/>
      <c r="K196" s="228"/>
      <c r="L196" s="234"/>
      <c r="M196" s="235"/>
      <c r="N196" s="236"/>
      <c r="O196" s="236"/>
      <c r="P196" s="236"/>
      <c r="Q196" s="236"/>
      <c r="R196" s="236"/>
      <c r="S196" s="236"/>
      <c r="T196" s="237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8" t="s">
        <v>134</v>
      </c>
      <c r="AU196" s="238" t="s">
        <v>87</v>
      </c>
      <c r="AV196" s="13" t="s">
        <v>87</v>
      </c>
      <c r="AW196" s="13" t="s">
        <v>34</v>
      </c>
      <c r="AX196" s="13" t="s">
        <v>77</v>
      </c>
      <c r="AY196" s="238" t="s">
        <v>125</v>
      </c>
    </row>
    <row r="197" spans="1:51" s="15" customFormat="1" ht="12">
      <c r="A197" s="15"/>
      <c r="B197" s="250"/>
      <c r="C197" s="251"/>
      <c r="D197" s="229" t="s">
        <v>134</v>
      </c>
      <c r="E197" s="252" t="s">
        <v>1</v>
      </c>
      <c r="F197" s="253" t="s">
        <v>191</v>
      </c>
      <c r="G197" s="251"/>
      <c r="H197" s="252" t="s">
        <v>1</v>
      </c>
      <c r="I197" s="254"/>
      <c r="J197" s="251"/>
      <c r="K197" s="251"/>
      <c r="L197" s="255"/>
      <c r="M197" s="256"/>
      <c r="N197" s="257"/>
      <c r="O197" s="257"/>
      <c r="P197" s="257"/>
      <c r="Q197" s="257"/>
      <c r="R197" s="257"/>
      <c r="S197" s="257"/>
      <c r="T197" s="258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59" t="s">
        <v>134</v>
      </c>
      <c r="AU197" s="259" t="s">
        <v>87</v>
      </c>
      <c r="AV197" s="15" t="s">
        <v>85</v>
      </c>
      <c r="AW197" s="15" t="s">
        <v>34</v>
      </c>
      <c r="AX197" s="15" t="s">
        <v>77</v>
      </c>
      <c r="AY197" s="259" t="s">
        <v>125</v>
      </c>
    </row>
    <row r="198" spans="1:51" s="13" customFormat="1" ht="12">
      <c r="A198" s="13"/>
      <c r="B198" s="227"/>
      <c r="C198" s="228"/>
      <c r="D198" s="229" t="s">
        <v>134</v>
      </c>
      <c r="E198" s="230" t="s">
        <v>1</v>
      </c>
      <c r="F198" s="231" t="s">
        <v>223</v>
      </c>
      <c r="G198" s="228"/>
      <c r="H198" s="232">
        <v>757.458</v>
      </c>
      <c r="I198" s="233"/>
      <c r="J198" s="228"/>
      <c r="K198" s="228"/>
      <c r="L198" s="234"/>
      <c r="M198" s="235"/>
      <c r="N198" s="236"/>
      <c r="O198" s="236"/>
      <c r="P198" s="236"/>
      <c r="Q198" s="236"/>
      <c r="R198" s="236"/>
      <c r="S198" s="236"/>
      <c r="T198" s="23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8" t="s">
        <v>134</v>
      </c>
      <c r="AU198" s="238" t="s">
        <v>87</v>
      </c>
      <c r="AV198" s="13" t="s">
        <v>87</v>
      </c>
      <c r="AW198" s="13" t="s">
        <v>34</v>
      </c>
      <c r="AX198" s="13" t="s">
        <v>77</v>
      </c>
      <c r="AY198" s="238" t="s">
        <v>125</v>
      </c>
    </row>
    <row r="199" spans="1:51" s="14" customFormat="1" ht="12">
      <c r="A199" s="14"/>
      <c r="B199" s="239"/>
      <c r="C199" s="240"/>
      <c r="D199" s="229" t="s">
        <v>134</v>
      </c>
      <c r="E199" s="241" t="s">
        <v>1</v>
      </c>
      <c r="F199" s="242" t="s">
        <v>136</v>
      </c>
      <c r="G199" s="240"/>
      <c r="H199" s="243">
        <v>1967.0140000000001</v>
      </c>
      <c r="I199" s="244"/>
      <c r="J199" s="240"/>
      <c r="K199" s="240"/>
      <c r="L199" s="245"/>
      <c r="M199" s="246"/>
      <c r="N199" s="247"/>
      <c r="O199" s="247"/>
      <c r="P199" s="247"/>
      <c r="Q199" s="247"/>
      <c r="R199" s="247"/>
      <c r="S199" s="247"/>
      <c r="T199" s="248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9" t="s">
        <v>134</v>
      </c>
      <c r="AU199" s="249" t="s">
        <v>87</v>
      </c>
      <c r="AV199" s="14" t="s">
        <v>132</v>
      </c>
      <c r="AW199" s="14" t="s">
        <v>34</v>
      </c>
      <c r="AX199" s="14" t="s">
        <v>85</v>
      </c>
      <c r="AY199" s="249" t="s">
        <v>125</v>
      </c>
    </row>
    <row r="200" spans="1:65" s="2" customFormat="1" ht="16.5" customHeight="1">
      <c r="A200" s="38"/>
      <c r="B200" s="39"/>
      <c r="C200" s="214" t="s">
        <v>224</v>
      </c>
      <c r="D200" s="214" t="s">
        <v>127</v>
      </c>
      <c r="E200" s="215" t="s">
        <v>225</v>
      </c>
      <c r="F200" s="216" t="s">
        <v>226</v>
      </c>
      <c r="G200" s="217" t="s">
        <v>158</v>
      </c>
      <c r="H200" s="218">
        <v>4734.72</v>
      </c>
      <c r="I200" s="219"/>
      <c r="J200" s="220">
        <f>ROUND(I200*H200,2)</f>
        <v>0</v>
      </c>
      <c r="K200" s="216" t="s">
        <v>131</v>
      </c>
      <c r="L200" s="44"/>
      <c r="M200" s="221" t="s">
        <v>1</v>
      </c>
      <c r="N200" s="222" t="s">
        <v>42</v>
      </c>
      <c r="O200" s="91"/>
      <c r="P200" s="223">
        <f>O200*H200</f>
        <v>0</v>
      </c>
      <c r="Q200" s="223">
        <v>0</v>
      </c>
      <c r="R200" s="223">
        <f>Q200*H200</f>
        <v>0</v>
      </c>
      <c r="S200" s="223">
        <v>0</v>
      </c>
      <c r="T200" s="224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5" t="s">
        <v>132</v>
      </c>
      <c r="AT200" s="225" t="s">
        <v>127</v>
      </c>
      <c r="AU200" s="225" t="s">
        <v>87</v>
      </c>
      <c r="AY200" s="17" t="s">
        <v>125</v>
      </c>
      <c r="BE200" s="226">
        <f>IF(N200="základní",J200,0)</f>
        <v>0</v>
      </c>
      <c r="BF200" s="226">
        <f>IF(N200="snížená",J200,0)</f>
        <v>0</v>
      </c>
      <c r="BG200" s="226">
        <f>IF(N200="zákl. přenesená",J200,0)</f>
        <v>0</v>
      </c>
      <c r="BH200" s="226">
        <f>IF(N200="sníž. přenesená",J200,0)</f>
        <v>0</v>
      </c>
      <c r="BI200" s="226">
        <f>IF(N200="nulová",J200,0)</f>
        <v>0</v>
      </c>
      <c r="BJ200" s="17" t="s">
        <v>85</v>
      </c>
      <c r="BK200" s="226">
        <f>ROUND(I200*H200,2)</f>
        <v>0</v>
      </c>
      <c r="BL200" s="17" t="s">
        <v>132</v>
      </c>
      <c r="BM200" s="225" t="s">
        <v>227</v>
      </c>
    </row>
    <row r="201" spans="1:51" s="15" customFormat="1" ht="12">
      <c r="A201" s="15"/>
      <c r="B201" s="250"/>
      <c r="C201" s="251"/>
      <c r="D201" s="229" t="s">
        <v>134</v>
      </c>
      <c r="E201" s="252" t="s">
        <v>1</v>
      </c>
      <c r="F201" s="253" t="s">
        <v>162</v>
      </c>
      <c r="G201" s="251"/>
      <c r="H201" s="252" t="s">
        <v>1</v>
      </c>
      <c r="I201" s="254"/>
      <c r="J201" s="251"/>
      <c r="K201" s="251"/>
      <c r="L201" s="255"/>
      <c r="M201" s="256"/>
      <c r="N201" s="257"/>
      <c r="O201" s="257"/>
      <c r="P201" s="257"/>
      <c r="Q201" s="257"/>
      <c r="R201" s="257"/>
      <c r="S201" s="257"/>
      <c r="T201" s="258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59" t="s">
        <v>134</v>
      </c>
      <c r="AU201" s="259" t="s">
        <v>87</v>
      </c>
      <c r="AV201" s="15" t="s">
        <v>85</v>
      </c>
      <c r="AW201" s="15" t="s">
        <v>34</v>
      </c>
      <c r="AX201" s="15" t="s">
        <v>77</v>
      </c>
      <c r="AY201" s="259" t="s">
        <v>125</v>
      </c>
    </row>
    <row r="202" spans="1:51" s="13" customFormat="1" ht="12">
      <c r="A202" s="13"/>
      <c r="B202" s="227"/>
      <c r="C202" s="228"/>
      <c r="D202" s="229" t="s">
        <v>134</v>
      </c>
      <c r="E202" s="230" t="s">
        <v>1</v>
      </c>
      <c r="F202" s="231" t="s">
        <v>228</v>
      </c>
      <c r="G202" s="228"/>
      <c r="H202" s="232">
        <v>3751.213</v>
      </c>
      <c r="I202" s="233"/>
      <c r="J202" s="228"/>
      <c r="K202" s="228"/>
      <c r="L202" s="234"/>
      <c r="M202" s="235"/>
      <c r="N202" s="236"/>
      <c r="O202" s="236"/>
      <c r="P202" s="236"/>
      <c r="Q202" s="236"/>
      <c r="R202" s="236"/>
      <c r="S202" s="236"/>
      <c r="T202" s="23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8" t="s">
        <v>134</v>
      </c>
      <c r="AU202" s="238" t="s">
        <v>87</v>
      </c>
      <c r="AV202" s="13" t="s">
        <v>87</v>
      </c>
      <c r="AW202" s="13" t="s">
        <v>34</v>
      </c>
      <c r="AX202" s="13" t="s">
        <v>77</v>
      </c>
      <c r="AY202" s="238" t="s">
        <v>125</v>
      </c>
    </row>
    <row r="203" spans="1:51" s="15" customFormat="1" ht="12">
      <c r="A203" s="15"/>
      <c r="B203" s="250"/>
      <c r="C203" s="251"/>
      <c r="D203" s="229" t="s">
        <v>134</v>
      </c>
      <c r="E203" s="252" t="s">
        <v>1</v>
      </c>
      <c r="F203" s="253" t="s">
        <v>229</v>
      </c>
      <c r="G203" s="251"/>
      <c r="H203" s="252" t="s">
        <v>1</v>
      </c>
      <c r="I203" s="254"/>
      <c r="J203" s="251"/>
      <c r="K203" s="251"/>
      <c r="L203" s="255"/>
      <c r="M203" s="256"/>
      <c r="N203" s="257"/>
      <c r="O203" s="257"/>
      <c r="P203" s="257"/>
      <c r="Q203" s="257"/>
      <c r="R203" s="257"/>
      <c r="S203" s="257"/>
      <c r="T203" s="258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59" t="s">
        <v>134</v>
      </c>
      <c r="AU203" s="259" t="s">
        <v>87</v>
      </c>
      <c r="AV203" s="15" t="s">
        <v>85</v>
      </c>
      <c r="AW203" s="15" t="s">
        <v>34</v>
      </c>
      <c r="AX203" s="15" t="s">
        <v>77</v>
      </c>
      <c r="AY203" s="259" t="s">
        <v>125</v>
      </c>
    </row>
    <row r="204" spans="1:51" s="13" customFormat="1" ht="12">
      <c r="A204" s="13"/>
      <c r="B204" s="227"/>
      <c r="C204" s="228"/>
      <c r="D204" s="229" t="s">
        <v>134</v>
      </c>
      <c r="E204" s="230" t="s">
        <v>1</v>
      </c>
      <c r="F204" s="231" t="s">
        <v>169</v>
      </c>
      <c r="G204" s="228"/>
      <c r="H204" s="232">
        <v>117.847</v>
      </c>
      <c r="I204" s="233"/>
      <c r="J204" s="228"/>
      <c r="K204" s="228"/>
      <c r="L204" s="234"/>
      <c r="M204" s="235"/>
      <c r="N204" s="236"/>
      <c r="O204" s="236"/>
      <c r="P204" s="236"/>
      <c r="Q204" s="236"/>
      <c r="R204" s="236"/>
      <c r="S204" s="236"/>
      <c r="T204" s="237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8" t="s">
        <v>134</v>
      </c>
      <c r="AU204" s="238" t="s">
        <v>87</v>
      </c>
      <c r="AV204" s="13" t="s">
        <v>87</v>
      </c>
      <c r="AW204" s="13" t="s">
        <v>34</v>
      </c>
      <c r="AX204" s="13" t="s">
        <v>77</v>
      </c>
      <c r="AY204" s="238" t="s">
        <v>125</v>
      </c>
    </row>
    <row r="205" spans="1:51" s="15" customFormat="1" ht="12">
      <c r="A205" s="15"/>
      <c r="B205" s="250"/>
      <c r="C205" s="251"/>
      <c r="D205" s="229" t="s">
        <v>134</v>
      </c>
      <c r="E205" s="252" t="s">
        <v>1</v>
      </c>
      <c r="F205" s="253" t="s">
        <v>230</v>
      </c>
      <c r="G205" s="251"/>
      <c r="H205" s="252" t="s">
        <v>1</v>
      </c>
      <c r="I205" s="254"/>
      <c r="J205" s="251"/>
      <c r="K205" s="251"/>
      <c r="L205" s="255"/>
      <c r="M205" s="256"/>
      <c r="N205" s="257"/>
      <c r="O205" s="257"/>
      <c r="P205" s="257"/>
      <c r="Q205" s="257"/>
      <c r="R205" s="257"/>
      <c r="S205" s="257"/>
      <c r="T205" s="258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59" t="s">
        <v>134</v>
      </c>
      <c r="AU205" s="259" t="s">
        <v>87</v>
      </c>
      <c r="AV205" s="15" t="s">
        <v>85</v>
      </c>
      <c r="AW205" s="15" t="s">
        <v>34</v>
      </c>
      <c r="AX205" s="15" t="s">
        <v>77</v>
      </c>
      <c r="AY205" s="259" t="s">
        <v>125</v>
      </c>
    </row>
    <row r="206" spans="1:51" s="13" customFormat="1" ht="12">
      <c r="A206" s="13"/>
      <c r="B206" s="227"/>
      <c r="C206" s="228"/>
      <c r="D206" s="229" t="s">
        <v>134</v>
      </c>
      <c r="E206" s="230" t="s">
        <v>1</v>
      </c>
      <c r="F206" s="231" t="s">
        <v>231</v>
      </c>
      <c r="G206" s="228"/>
      <c r="H206" s="232">
        <v>486.931</v>
      </c>
      <c r="I206" s="233"/>
      <c r="J206" s="228"/>
      <c r="K206" s="228"/>
      <c r="L206" s="234"/>
      <c r="M206" s="235"/>
      <c r="N206" s="236"/>
      <c r="O206" s="236"/>
      <c r="P206" s="236"/>
      <c r="Q206" s="236"/>
      <c r="R206" s="236"/>
      <c r="S206" s="236"/>
      <c r="T206" s="237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8" t="s">
        <v>134</v>
      </c>
      <c r="AU206" s="238" t="s">
        <v>87</v>
      </c>
      <c r="AV206" s="13" t="s">
        <v>87</v>
      </c>
      <c r="AW206" s="13" t="s">
        <v>34</v>
      </c>
      <c r="AX206" s="13" t="s">
        <v>77</v>
      </c>
      <c r="AY206" s="238" t="s">
        <v>125</v>
      </c>
    </row>
    <row r="207" spans="1:51" s="15" customFormat="1" ht="12">
      <c r="A207" s="15"/>
      <c r="B207" s="250"/>
      <c r="C207" s="251"/>
      <c r="D207" s="229" t="s">
        <v>134</v>
      </c>
      <c r="E207" s="252" t="s">
        <v>1</v>
      </c>
      <c r="F207" s="253" t="s">
        <v>191</v>
      </c>
      <c r="G207" s="251"/>
      <c r="H207" s="252" t="s">
        <v>1</v>
      </c>
      <c r="I207" s="254"/>
      <c r="J207" s="251"/>
      <c r="K207" s="251"/>
      <c r="L207" s="255"/>
      <c r="M207" s="256"/>
      <c r="N207" s="257"/>
      <c r="O207" s="257"/>
      <c r="P207" s="257"/>
      <c r="Q207" s="257"/>
      <c r="R207" s="257"/>
      <c r="S207" s="257"/>
      <c r="T207" s="258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59" t="s">
        <v>134</v>
      </c>
      <c r="AU207" s="259" t="s">
        <v>87</v>
      </c>
      <c r="AV207" s="15" t="s">
        <v>85</v>
      </c>
      <c r="AW207" s="15" t="s">
        <v>34</v>
      </c>
      <c r="AX207" s="15" t="s">
        <v>77</v>
      </c>
      <c r="AY207" s="259" t="s">
        <v>125</v>
      </c>
    </row>
    <row r="208" spans="1:51" s="13" customFormat="1" ht="12">
      <c r="A208" s="13"/>
      <c r="B208" s="227"/>
      <c r="C208" s="228"/>
      <c r="D208" s="229" t="s">
        <v>134</v>
      </c>
      <c r="E208" s="230" t="s">
        <v>1</v>
      </c>
      <c r="F208" s="231" t="s">
        <v>180</v>
      </c>
      <c r="G208" s="228"/>
      <c r="H208" s="232">
        <v>378.729</v>
      </c>
      <c r="I208" s="233"/>
      <c r="J208" s="228"/>
      <c r="K208" s="228"/>
      <c r="L208" s="234"/>
      <c r="M208" s="235"/>
      <c r="N208" s="236"/>
      <c r="O208" s="236"/>
      <c r="P208" s="236"/>
      <c r="Q208" s="236"/>
      <c r="R208" s="236"/>
      <c r="S208" s="236"/>
      <c r="T208" s="23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8" t="s">
        <v>134</v>
      </c>
      <c r="AU208" s="238" t="s">
        <v>87</v>
      </c>
      <c r="AV208" s="13" t="s">
        <v>87</v>
      </c>
      <c r="AW208" s="13" t="s">
        <v>34</v>
      </c>
      <c r="AX208" s="13" t="s">
        <v>77</v>
      </c>
      <c r="AY208" s="238" t="s">
        <v>125</v>
      </c>
    </row>
    <row r="209" spans="1:51" s="14" customFormat="1" ht="12">
      <c r="A209" s="14"/>
      <c r="B209" s="239"/>
      <c r="C209" s="240"/>
      <c r="D209" s="229" t="s">
        <v>134</v>
      </c>
      <c r="E209" s="241" t="s">
        <v>1</v>
      </c>
      <c r="F209" s="242" t="s">
        <v>136</v>
      </c>
      <c r="G209" s="240"/>
      <c r="H209" s="243">
        <v>4734.72</v>
      </c>
      <c r="I209" s="244"/>
      <c r="J209" s="240"/>
      <c r="K209" s="240"/>
      <c r="L209" s="245"/>
      <c r="M209" s="246"/>
      <c r="N209" s="247"/>
      <c r="O209" s="247"/>
      <c r="P209" s="247"/>
      <c r="Q209" s="247"/>
      <c r="R209" s="247"/>
      <c r="S209" s="247"/>
      <c r="T209" s="248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9" t="s">
        <v>134</v>
      </c>
      <c r="AU209" s="249" t="s">
        <v>87</v>
      </c>
      <c r="AV209" s="14" t="s">
        <v>132</v>
      </c>
      <c r="AW209" s="14" t="s">
        <v>34</v>
      </c>
      <c r="AX209" s="14" t="s">
        <v>85</v>
      </c>
      <c r="AY209" s="249" t="s">
        <v>125</v>
      </c>
    </row>
    <row r="210" spans="1:65" s="2" customFormat="1" ht="12">
      <c r="A210" s="38"/>
      <c r="B210" s="39"/>
      <c r="C210" s="214" t="s">
        <v>232</v>
      </c>
      <c r="D210" s="214" t="s">
        <v>127</v>
      </c>
      <c r="E210" s="215" t="s">
        <v>233</v>
      </c>
      <c r="F210" s="216" t="s">
        <v>234</v>
      </c>
      <c r="G210" s="217" t="s">
        <v>158</v>
      </c>
      <c r="H210" s="218">
        <v>350.819</v>
      </c>
      <c r="I210" s="219"/>
      <c r="J210" s="220">
        <f>ROUND(I210*H210,2)</f>
        <v>0</v>
      </c>
      <c r="K210" s="216" t="s">
        <v>131</v>
      </c>
      <c r="L210" s="44"/>
      <c r="M210" s="221" t="s">
        <v>1</v>
      </c>
      <c r="N210" s="222" t="s">
        <v>42</v>
      </c>
      <c r="O210" s="91"/>
      <c r="P210" s="223">
        <f>O210*H210</f>
        <v>0</v>
      </c>
      <c r="Q210" s="223">
        <v>0</v>
      </c>
      <c r="R210" s="223">
        <f>Q210*H210</f>
        <v>0</v>
      </c>
      <c r="S210" s="223">
        <v>0</v>
      </c>
      <c r="T210" s="224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5" t="s">
        <v>132</v>
      </c>
      <c r="AT210" s="225" t="s">
        <v>127</v>
      </c>
      <c r="AU210" s="225" t="s">
        <v>87</v>
      </c>
      <c r="AY210" s="17" t="s">
        <v>125</v>
      </c>
      <c r="BE210" s="226">
        <f>IF(N210="základní",J210,0)</f>
        <v>0</v>
      </c>
      <c r="BF210" s="226">
        <f>IF(N210="snížená",J210,0)</f>
        <v>0</v>
      </c>
      <c r="BG210" s="226">
        <f>IF(N210="zákl. přenesená",J210,0)</f>
        <v>0</v>
      </c>
      <c r="BH210" s="226">
        <f>IF(N210="sníž. přenesená",J210,0)</f>
        <v>0</v>
      </c>
      <c r="BI210" s="226">
        <f>IF(N210="nulová",J210,0)</f>
        <v>0</v>
      </c>
      <c r="BJ210" s="17" t="s">
        <v>85</v>
      </c>
      <c r="BK210" s="226">
        <f>ROUND(I210*H210,2)</f>
        <v>0</v>
      </c>
      <c r="BL210" s="17" t="s">
        <v>132</v>
      </c>
      <c r="BM210" s="225" t="s">
        <v>235</v>
      </c>
    </row>
    <row r="211" spans="1:51" s="15" customFormat="1" ht="12">
      <c r="A211" s="15"/>
      <c r="B211" s="250"/>
      <c r="C211" s="251"/>
      <c r="D211" s="229" t="s">
        <v>134</v>
      </c>
      <c r="E211" s="252" t="s">
        <v>1</v>
      </c>
      <c r="F211" s="253" t="s">
        <v>236</v>
      </c>
      <c r="G211" s="251"/>
      <c r="H211" s="252" t="s">
        <v>1</v>
      </c>
      <c r="I211" s="254"/>
      <c r="J211" s="251"/>
      <c r="K211" s="251"/>
      <c r="L211" s="255"/>
      <c r="M211" s="256"/>
      <c r="N211" s="257"/>
      <c r="O211" s="257"/>
      <c r="P211" s="257"/>
      <c r="Q211" s="257"/>
      <c r="R211" s="257"/>
      <c r="S211" s="257"/>
      <c r="T211" s="258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59" t="s">
        <v>134</v>
      </c>
      <c r="AU211" s="259" t="s">
        <v>87</v>
      </c>
      <c r="AV211" s="15" t="s">
        <v>85</v>
      </c>
      <c r="AW211" s="15" t="s">
        <v>34</v>
      </c>
      <c r="AX211" s="15" t="s">
        <v>77</v>
      </c>
      <c r="AY211" s="259" t="s">
        <v>125</v>
      </c>
    </row>
    <row r="212" spans="1:51" s="13" customFormat="1" ht="12">
      <c r="A212" s="13"/>
      <c r="B212" s="227"/>
      <c r="C212" s="228"/>
      <c r="D212" s="229" t="s">
        <v>134</v>
      </c>
      <c r="E212" s="230" t="s">
        <v>1</v>
      </c>
      <c r="F212" s="231" t="s">
        <v>237</v>
      </c>
      <c r="G212" s="228"/>
      <c r="H212" s="232">
        <v>350.819</v>
      </c>
      <c r="I212" s="233"/>
      <c r="J212" s="228"/>
      <c r="K212" s="228"/>
      <c r="L212" s="234"/>
      <c r="M212" s="235"/>
      <c r="N212" s="236"/>
      <c r="O212" s="236"/>
      <c r="P212" s="236"/>
      <c r="Q212" s="236"/>
      <c r="R212" s="236"/>
      <c r="S212" s="236"/>
      <c r="T212" s="23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8" t="s">
        <v>134</v>
      </c>
      <c r="AU212" s="238" t="s">
        <v>87</v>
      </c>
      <c r="AV212" s="13" t="s">
        <v>87</v>
      </c>
      <c r="AW212" s="13" t="s">
        <v>34</v>
      </c>
      <c r="AX212" s="13" t="s">
        <v>77</v>
      </c>
      <c r="AY212" s="238" t="s">
        <v>125</v>
      </c>
    </row>
    <row r="213" spans="1:51" s="14" customFormat="1" ht="12">
      <c r="A213" s="14"/>
      <c r="B213" s="239"/>
      <c r="C213" s="240"/>
      <c r="D213" s="229" t="s">
        <v>134</v>
      </c>
      <c r="E213" s="241" t="s">
        <v>1</v>
      </c>
      <c r="F213" s="242" t="s">
        <v>136</v>
      </c>
      <c r="G213" s="240"/>
      <c r="H213" s="243">
        <v>350.819</v>
      </c>
      <c r="I213" s="244"/>
      <c r="J213" s="240"/>
      <c r="K213" s="240"/>
      <c r="L213" s="245"/>
      <c r="M213" s="246"/>
      <c r="N213" s="247"/>
      <c r="O213" s="247"/>
      <c r="P213" s="247"/>
      <c r="Q213" s="247"/>
      <c r="R213" s="247"/>
      <c r="S213" s="247"/>
      <c r="T213" s="248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9" t="s">
        <v>134</v>
      </c>
      <c r="AU213" s="249" t="s">
        <v>87</v>
      </c>
      <c r="AV213" s="14" t="s">
        <v>132</v>
      </c>
      <c r="AW213" s="14" t="s">
        <v>34</v>
      </c>
      <c r="AX213" s="14" t="s">
        <v>85</v>
      </c>
      <c r="AY213" s="249" t="s">
        <v>125</v>
      </c>
    </row>
    <row r="214" spans="1:65" s="2" customFormat="1" ht="16.5" customHeight="1">
      <c r="A214" s="38"/>
      <c r="B214" s="39"/>
      <c r="C214" s="260" t="s">
        <v>238</v>
      </c>
      <c r="D214" s="260" t="s">
        <v>209</v>
      </c>
      <c r="E214" s="261" t="s">
        <v>239</v>
      </c>
      <c r="F214" s="262" t="s">
        <v>240</v>
      </c>
      <c r="G214" s="263" t="s">
        <v>212</v>
      </c>
      <c r="H214" s="264">
        <v>666.556</v>
      </c>
      <c r="I214" s="265"/>
      <c r="J214" s="266">
        <f>ROUND(I214*H214,2)</f>
        <v>0</v>
      </c>
      <c r="K214" s="262" t="s">
        <v>1</v>
      </c>
      <c r="L214" s="267"/>
      <c r="M214" s="268" t="s">
        <v>1</v>
      </c>
      <c r="N214" s="269" t="s">
        <v>42</v>
      </c>
      <c r="O214" s="91"/>
      <c r="P214" s="223">
        <f>O214*H214</f>
        <v>0</v>
      </c>
      <c r="Q214" s="223">
        <v>1</v>
      </c>
      <c r="R214" s="223">
        <f>Q214*H214</f>
        <v>666.556</v>
      </c>
      <c r="S214" s="223">
        <v>0</v>
      </c>
      <c r="T214" s="224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5" t="s">
        <v>170</v>
      </c>
      <c r="AT214" s="225" t="s">
        <v>209</v>
      </c>
      <c r="AU214" s="225" t="s">
        <v>87</v>
      </c>
      <c r="AY214" s="17" t="s">
        <v>125</v>
      </c>
      <c r="BE214" s="226">
        <f>IF(N214="základní",J214,0)</f>
        <v>0</v>
      </c>
      <c r="BF214" s="226">
        <f>IF(N214="snížená",J214,0)</f>
        <v>0</v>
      </c>
      <c r="BG214" s="226">
        <f>IF(N214="zákl. přenesená",J214,0)</f>
        <v>0</v>
      </c>
      <c r="BH214" s="226">
        <f>IF(N214="sníž. přenesená",J214,0)</f>
        <v>0</v>
      </c>
      <c r="BI214" s="226">
        <f>IF(N214="nulová",J214,0)</f>
        <v>0</v>
      </c>
      <c r="BJ214" s="17" t="s">
        <v>85</v>
      </c>
      <c r="BK214" s="226">
        <f>ROUND(I214*H214,2)</f>
        <v>0</v>
      </c>
      <c r="BL214" s="17" t="s">
        <v>132</v>
      </c>
      <c r="BM214" s="225" t="s">
        <v>241</v>
      </c>
    </row>
    <row r="215" spans="1:51" s="13" customFormat="1" ht="12">
      <c r="A215" s="13"/>
      <c r="B215" s="227"/>
      <c r="C215" s="228"/>
      <c r="D215" s="229" t="s">
        <v>134</v>
      </c>
      <c r="E215" s="230" t="s">
        <v>1</v>
      </c>
      <c r="F215" s="231" t="s">
        <v>242</v>
      </c>
      <c r="G215" s="228"/>
      <c r="H215" s="232">
        <v>666.556</v>
      </c>
      <c r="I215" s="233"/>
      <c r="J215" s="228"/>
      <c r="K215" s="228"/>
      <c r="L215" s="234"/>
      <c r="M215" s="235"/>
      <c r="N215" s="236"/>
      <c r="O215" s="236"/>
      <c r="P215" s="236"/>
      <c r="Q215" s="236"/>
      <c r="R215" s="236"/>
      <c r="S215" s="236"/>
      <c r="T215" s="237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8" t="s">
        <v>134</v>
      </c>
      <c r="AU215" s="238" t="s">
        <v>87</v>
      </c>
      <c r="AV215" s="13" t="s">
        <v>87</v>
      </c>
      <c r="AW215" s="13" t="s">
        <v>34</v>
      </c>
      <c r="AX215" s="13" t="s">
        <v>77</v>
      </c>
      <c r="AY215" s="238" t="s">
        <v>125</v>
      </c>
    </row>
    <row r="216" spans="1:51" s="14" customFormat="1" ht="12">
      <c r="A216" s="14"/>
      <c r="B216" s="239"/>
      <c r="C216" s="240"/>
      <c r="D216" s="229" t="s">
        <v>134</v>
      </c>
      <c r="E216" s="241" t="s">
        <v>1</v>
      </c>
      <c r="F216" s="242" t="s">
        <v>136</v>
      </c>
      <c r="G216" s="240"/>
      <c r="H216" s="243">
        <v>666.556</v>
      </c>
      <c r="I216" s="244"/>
      <c r="J216" s="240"/>
      <c r="K216" s="240"/>
      <c r="L216" s="245"/>
      <c r="M216" s="246"/>
      <c r="N216" s="247"/>
      <c r="O216" s="247"/>
      <c r="P216" s="247"/>
      <c r="Q216" s="247"/>
      <c r="R216" s="247"/>
      <c r="S216" s="247"/>
      <c r="T216" s="248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9" t="s">
        <v>134</v>
      </c>
      <c r="AU216" s="249" t="s">
        <v>87</v>
      </c>
      <c r="AV216" s="14" t="s">
        <v>132</v>
      </c>
      <c r="AW216" s="14" t="s">
        <v>34</v>
      </c>
      <c r="AX216" s="14" t="s">
        <v>85</v>
      </c>
      <c r="AY216" s="249" t="s">
        <v>125</v>
      </c>
    </row>
    <row r="217" spans="1:65" s="2" customFormat="1" ht="33" customHeight="1">
      <c r="A217" s="38"/>
      <c r="B217" s="39"/>
      <c r="C217" s="214" t="s">
        <v>243</v>
      </c>
      <c r="D217" s="214" t="s">
        <v>127</v>
      </c>
      <c r="E217" s="215" t="s">
        <v>244</v>
      </c>
      <c r="F217" s="216" t="s">
        <v>245</v>
      </c>
      <c r="G217" s="217" t="s">
        <v>158</v>
      </c>
      <c r="H217" s="218">
        <v>2.826</v>
      </c>
      <c r="I217" s="219"/>
      <c r="J217" s="220">
        <f>ROUND(I217*H217,2)</f>
        <v>0</v>
      </c>
      <c r="K217" s="216" t="s">
        <v>131</v>
      </c>
      <c r="L217" s="44"/>
      <c r="M217" s="221" t="s">
        <v>1</v>
      </c>
      <c r="N217" s="222" t="s">
        <v>42</v>
      </c>
      <c r="O217" s="91"/>
      <c r="P217" s="223">
        <f>O217*H217</f>
        <v>0</v>
      </c>
      <c r="Q217" s="223">
        <v>0</v>
      </c>
      <c r="R217" s="223">
        <f>Q217*H217</f>
        <v>0</v>
      </c>
      <c r="S217" s="223">
        <v>0</v>
      </c>
      <c r="T217" s="224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5" t="s">
        <v>132</v>
      </c>
      <c r="AT217" s="225" t="s">
        <v>127</v>
      </c>
      <c r="AU217" s="225" t="s">
        <v>87</v>
      </c>
      <c r="AY217" s="17" t="s">
        <v>125</v>
      </c>
      <c r="BE217" s="226">
        <f>IF(N217="základní",J217,0)</f>
        <v>0</v>
      </c>
      <c r="BF217" s="226">
        <f>IF(N217="snížená",J217,0)</f>
        <v>0</v>
      </c>
      <c r="BG217" s="226">
        <f>IF(N217="zákl. přenesená",J217,0)</f>
        <v>0</v>
      </c>
      <c r="BH217" s="226">
        <f>IF(N217="sníž. přenesená",J217,0)</f>
        <v>0</v>
      </c>
      <c r="BI217" s="226">
        <f>IF(N217="nulová",J217,0)</f>
        <v>0</v>
      </c>
      <c r="BJ217" s="17" t="s">
        <v>85</v>
      </c>
      <c r="BK217" s="226">
        <f>ROUND(I217*H217,2)</f>
        <v>0</v>
      </c>
      <c r="BL217" s="17" t="s">
        <v>132</v>
      </c>
      <c r="BM217" s="225" t="s">
        <v>246</v>
      </c>
    </row>
    <row r="218" spans="1:51" s="15" customFormat="1" ht="12">
      <c r="A218" s="15"/>
      <c r="B218" s="250"/>
      <c r="C218" s="251"/>
      <c r="D218" s="229" t="s">
        <v>134</v>
      </c>
      <c r="E218" s="252" t="s">
        <v>1</v>
      </c>
      <c r="F218" s="253" t="s">
        <v>247</v>
      </c>
      <c r="G218" s="251"/>
      <c r="H218" s="252" t="s">
        <v>1</v>
      </c>
      <c r="I218" s="254"/>
      <c r="J218" s="251"/>
      <c r="K218" s="251"/>
      <c r="L218" s="255"/>
      <c r="M218" s="256"/>
      <c r="N218" s="257"/>
      <c r="O218" s="257"/>
      <c r="P218" s="257"/>
      <c r="Q218" s="257"/>
      <c r="R218" s="257"/>
      <c r="S218" s="257"/>
      <c r="T218" s="258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59" t="s">
        <v>134</v>
      </c>
      <c r="AU218" s="259" t="s">
        <v>87</v>
      </c>
      <c r="AV218" s="15" t="s">
        <v>85</v>
      </c>
      <c r="AW218" s="15" t="s">
        <v>34</v>
      </c>
      <c r="AX218" s="15" t="s">
        <v>77</v>
      </c>
      <c r="AY218" s="259" t="s">
        <v>125</v>
      </c>
    </row>
    <row r="219" spans="1:51" s="13" customFormat="1" ht="12">
      <c r="A219" s="13"/>
      <c r="B219" s="227"/>
      <c r="C219" s="228"/>
      <c r="D219" s="229" t="s">
        <v>134</v>
      </c>
      <c r="E219" s="230" t="s">
        <v>1</v>
      </c>
      <c r="F219" s="231" t="s">
        <v>248</v>
      </c>
      <c r="G219" s="228"/>
      <c r="H219" s="232">
        <v>2.826</v>
      </c>
      <c r="I219" s="233"/>
      <c r="J219" s="228"/>
      <c r="K219" s="228"/>
      <c r="L219" s="234"/>
      <c r="M219" s="235"/>
      <c r="N219" s="236"/>
      <c r="O219" s="236"/>
      <c r="P219" s="236"/>
      <c r="Q219" s="236"/>
      <c r="R219" s="236"/>
      <c r="S219" s="236"/>
      <c r="T219" s="237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8" t="s">
        <v>134</v>
      </c>
      <c r="AU219" s="238" t="s">
        <v>87</v>
      </c>
      <c r="AV219" s="13" t="s">
        <v>87</v>
      </c>
      <c r="AW219" s="13" t="s">
        <v>34</v>
      </c>
      <c r="AX219" s="13" t="s">
        <v>77</v>
      </c>
      <c r="AY219" s="238" t="s">
        <v>125</v>
      </c>
    </row>
    <row r="220" spans="1:51" s="14" customFormat="1" ht="12">
      <c r="A220" s="14"/>
      <c r="B220" s="239"/>
      <c r="C220" s="240"/>
      <c r="D220" s="229" t="s">
        <v>134</v>
      </c>
      <c r="E220" s="241" t="s">
        <v>1</v>
      </c>
      <c r="F220" s="242" t="s">
        <v>136</v>
      </c>
      <c r="G220" s="240"/>
      <c r="H220" s="243">
        <v>2.826</v>
      </c>
      <c r="I220" s="244"/>
      <c r="J220" s="240"/>
      <c r="K220" s="240"/>
      <c r="L220" s="245"/>
      <c r="M220" s="246"/>
      <c r="N220" s="247"/>
      <c r="O220" s="247"/>
      <c r="P220" s="247"/>
      <c r="Q220" s="247"/>
      <c r="R220" s="247"/>
      <c r="S220" s="247"/>
      <c r="T220" s="248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9" t="s">
        <v>134</v>
      </c>
      <c r="AU220" s="249" t="s">
        <v>87</v>
      </c>
      <c r="AV220" s="14" t="s">
        <v>132</v>
      </c>
      <c r="AW220" s="14" t="s">
        <v>34</v>
      </c>
      <c r="AX220" s="14" t="s">
        <v>85</v>
      </c>
      <c r="AY220" s="249" t="s">
        <v>125</v>
      </c>
    </row>
    <row r="221" spans="1:65" s="2" customFormat="1" ht="16.5" customHeight="1">
      <c r="A221" s="38"/>
      <c r="B221" s="39"/>
      <c r="C221" s="260" t="s">
        <v>7</v>
      </c>
      <c r="D221" s="260" t="s">
        <v>209</v>
      </c>
      <c r="E221" s="261" t="s">
        <v>249</v>
      </c>
      <c r="F221" s="262" t="s">
        <v>250</v>
      </c>
      <c r="G221" s="263" t="s">
        <v>212</v>
      </c>
      <c r="H221" s="264">
        <v>5.652</v>
      </c>
      <c r="I221" s="265"/>
      <c r="J221" s="266">
        <f>ROUND(I221*H221,2)</f>
        <v>0</v>
      </c>
      <c r="K221" s="262" t="s">
        <v>131</v>
      </c>
      <c r="L221" s="267"/>
      <c r="M221" s="268" t="s">
        <v>1</v>
      </c>
      <c r="N221" s="269" t="s">
        <v>42</v>
      </c>
      <c r="O221" s="91"/>
      <c r="P221" s="223">
        <f>O221*H221</f>
        <v>0</v>
      </c>
      <c r="Q221" s="223">
        <v>1</v>
      </c>
      <c r="R221" s="223">
        <f>Q221*H221</f>
        <v>5.652</v>
      </c>
      <c r="S221" s="223">
        <v>0</v>
      </c>
      <c r="T221" s="224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5" t="s">
        <v>170</v>
      </c>
      <c r="AT221" s="225" t="s">
        <v>209</v>
      </c>
      <c r="AU221" s="225" t="s">
        <v>87</v>
      </c>
      <c r="AY221" s="17" t="s">
        <v>125</v>
      </c>
      <c r="BE221" s="226">
        <f>IF(N221="základní",J221,0)</f>
        <v>0</v>
      </c>
      <c r="BF221" s="226">
        <f>IF(N221="snížená",J221,0)</f>
        <v>0</v>
      </c>
      <c r="BG221" s="226">
        <f>IF(N221="zákl. přenesená",J221,0)</f>
        <v>0</v>
      </c>
      <c r="BH221" s="226">
        <f>IF(N221="sníž. přenesená",J221,0)</f>
        <v>0</v>
      </c>
      <c r="BI221" s="226">
        <f>IF(N221="nulová",J221,0)</f>
        <v>0</v>
      </c>
      <c r="BJ221" s="17" t="s">
        <v>85</v>
      </c>
      <c r="BK221" s="226">
        <f>ROUND(I221*H221,2)</f>
        <v>0</v>
      </c>
      <c r="BL221" s="17" t="s">
        <v>132</v>
      </c>
      <c r="BM221" s="225" t="s">
        <v>251</v>
      </c>
    </row>
    <row r="222" spans="1:51" s="13" customFormat="1" ht="12">
      <c r="A222" s="13"/>
      <c r="B222" s="227"/>
      <c r="C222" s="228"/>
      <c r="D222" s="229" t="s">
        <v>134</v>
      </c>
      <c r="E222" s="228"/>
      <c r="F222" s="231" t="s">
        <v>252</v>
      </c>
      <c r="G222" s="228"/>
      <c r="H222" s="232">
        <v>5.652</v>
      </c>
      <c r="I222" s="233"/>
      <c r="J222" s="228"/>
      <c r="K222" s="228"/>
      <c r="L222" s="234"/>
      <c r="M222" s="235"/>
      <c r="N222" s="236"/>
      <c r="O222" s="236"/>
      <c r="P222" s="236"/>
      <c r="Q222" s="236"/>
      <c r="R222" s="236"/>
      <c r="S222" s="236"/>
      <c r="T222" s="237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8" t="s">
        <v>134</v>
      </c>
      <c r="AU222" s="238" t="s">
        <v>87</v>
      </c>
      <c r="AV222" s="13" t="s">
        <v>87</v>
      </c>
      <c r="AW222" s="13" t="s">
        <v>4</v>
      </c>
      <c r="AX222" s="13" t="s">
        <v>85</v>
      </c>
      <c r="AY222" s="238" t="s">
        <v>125</v>
      </c>
    </row>
    <row r="223" spans="1:65" s="2" customFormat="1" ht="33" customHeight="1">
      <c r="A223" s="38"/>
      <c r="B223" s="39"/>
      <c r="C223" s="214" t="s">
        <v>253</v>
      </c>
      <c r="D223" s="214" t="s">
        <v>127</v>
      </c>
      <c r="E223" s="215" t="s">
        <v>254</v>
      </c>
      <c r="F223" s="216" t="s">
        <v>255</v>
      </c>
      <c r="G223" s="217" t="s">
        <v>130</v>
      </c>
      <c r="H223" s="218">
        <v>2417.375</v>
      </c>
      <c r="I223" s="219"/>
      <c r="J223" s="220">
        <f>ROUND(I223*H223,2)</f>
        <v>0</v>
      </c>
      <c r="K223" s="216" t="s">
        <v>1</v>
      </c>
      <c r="L223" s="44"/>
      <c r="M223" s="221" t="s">
        <v>1</v>
      </c>
      <c r="N223" s="222" t="s">
        <v>42</v>
      </c>
      <c r="O223" s="91"/>
      <c r="P223" s="223">
        <f>O223*H223</f>
        <v>0</v>
      </c>
      <c r="Q223" s="223">
        <v>0</v>
      </c>
      <c r="R223" s="223">
        <f>Q223*H223</f>
        <v>0</v>
      </c>
      <c r="S223" s="223">
        <v>0</v>
      </c>
      <c r="T223" s="224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5" t="s">
        <v>132</v>
      </c>
      <c r="AT223" s="225" t="s">
        <v>127</v>
      </c>
      <c r="AU223" s="225" t="s">
        <v>87</v>
      </c>
      <c r="AY223" s="17" t="s">
        <v>125</v>
      </c>
      <c r="BE223" s="226">
        <f>IF(N223="základní",J223,0)</f>
        <v>0</v>
      </c>
      <c r="BF223" s="226">
        <f>IF(N223="snížená",J223,0)</f>
        <v>0</v>
      </c>
      <c r="BG223" s="226">
        <f>IF(N223="zákl. přenesená",J223,0)</f>
        <v>0</v>
      </c>
      <c r="BH223" s="226">
        <f>IF(N223="sníž. přenesená",J223,0)</f>
        <v>0</v>
      </c>
      <c r="BI223" s="226">
        <f>IF(N223="nulová",J223,0)</f>
        <v>0</v>
      </c>
      <c r="BJ223" s="17" t="s">
        <v>85</v>
      </c>
      <c r="BK223" s="226">
        <f>ROUND(I223*H223,2)</f>
        <v>0</v>
      </c>
      <c r="BL223" s="17" t="s">
        <v>132</v>
      </c>
      <c r="BM223" s="225" t="s">
        <v>256</v>
      </c>
    </row>
    <row r="224" spans="1:51" s="15" customFormat="1" ht="12">
      <c r="A224" s="15"/>
      <c r="B224" s="250"/>
      <c r="C224" s="251"/>
      <c r="D224" s="229" t="s">
        <v>134</v>
      </c>
      <c r="E224" s="252" t="s">
        <v>1</v>
      </c>
      <c r="F224" s="253" t="s">
        <v>257</v>
      </c>
      <c r="G224" s="251"/>
      <c r="H224" s="252" t="s">
        <v>1</v>
      </c>
      <c r="I224" s="254"/>
      <c r="J224" s="251"/>
      <c r="K224" s="251"/>
      <c r="L224" s="255"/>
      <c r="M224" s="256"/>
      <c r="N224" s="257"/>
      <c r="O224" s="257"/>
      <c r="P224" s="257"/>
      <c r="Q224" s="257"/>
      <c r="R224" s="257"/>
      <c r="S224" s="257"/>
      <c r="T224" s="258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59" t="s">
        <v>134</v>
      </c>
      <c r="AU224" s="259" t="s">
        <v>87</v>
      </c>
      <c r="AV224" s="15" t="s">
        <v>85</v>
      </c>
      <c r="AW224" s="15" t="s">
        <v>34</v>
      </c>
      <c r="AX224" s="15" t="s">
        <v>77</v>
      </c>
      <c r="AY224" s="259" t="s">
        <v>125</v>
      </c>
    </row>
    <row r="225" spans="1:51" s="13" customFormat="1" ht="12">
      <c r="A225" s="13"/>
      <c r="B225" s="227"/>
      <c r="C225" s="228"/>
      <c r="D225" s="229" t="s">
        <v>134</v>
      </c>
      <c r="E225" s="230" t="s">
        <v>1</v>
      </c>
      <c r="F225" s="231" t="s">
        <v>258</v>
      </c>
      <c r="G225" s="228"/>
      <c r="H225" s="232">
        <v>2417.375</v>
      </c>
      <c r="I225" s="233"/>
      <c r="J225" s="228"/>
      <c r="K225" s="228"/>
      <c r="L225" s="234"/>
      <c r="M225" s="235"/>
      <c r="N225" s="236"/>
      <c r="O225" s="236"/>
      <c r="P225" s="236"/>
      <c r="Q225" s="236"/>
      <c r="R225" s="236"/>
      <c r="S225" s="236"/>
      <c r="T225" s="23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8" t="s">
        <v>134</v>
      </c>
      <c r="AU225" s="238" t="s">
        <v>87</v>
      </c>
      <c r="AV225" s="13" t="s">
        <v>87</v>
      </c>
      <c r="AW225" s="13" t="s">
        <v>34</v>
      </c>
      <c r="AX225" s="13" t="s">
        <v>77</v>
      </c>
      <c r="AY225" s="238" t="s">
        <v>125</v>
      </c>
    </row>
    <row r="226" spans="1:51" s="14" customFormat="1" ht="12">
      <c r="A226" s="14"/>
      <c r="B226" s="239"/>
      <c r="C226" s="240"/>
      <c r="D226" s="229" t="s">
        <v>134</v>
      </c>
      <c r="E226" s="241" t="s">
        <v>1</v>
      </c>
      <c r="F226" s="242" t="s">
        <v>136</v>
      </c>
      <c r="G226" s="240"/>
      <c r="H226" s="243">
        <v>2417.375</v>
      </c>
      <c r="I226" s="244"/>
      <c r="J226" s="240"/>
      <c r="K226" s="240"/>
      <c r="L226" s="245"/>
      <c r="M226" s="246"/>
      <c r="N226" s="247"/>
      <c r="O226" s="247"/>
      <c r="P226" s="247"/>
      <c r="Q226" s="247"/>
      <c r="R226" s="247"/>
      <c r="S226" s="247"/>
      <c r="T226" s="248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9" t="s">
        <v>134</v>
      </c>
      <c r="AU226" s="249" t="s">
        <v>87</v>
      </c>
      <c r="AV226" s="14" t="s">
        <v>132</v>
      </c>
      <c r="AW226" s="14" t="s">
        <v>34</v>
      </c>
      <c r="AX226" s="14" t="s">
        <v>85</v>
      </c>
      <c r="AY226" s="249" t="s">
        <v>125</v>
      </c>
    </row>
    <row r="227" spans="1:65" s="2" customFormat="1" ht="33" customHeight="1">
      <c r="A227" s="38"/>
      <c r="B227" s="39"/>
      <c r="C227" s="214" t="s">
        <v>259</v>
      </c>
      <c r="D227" s="214" t="s">
        <v>127</v>
      </c>
      <c r="E227" s="215" t="s">
        <v>260</v>
      </c>
      <c r="F227" s="216" t="s">
        <v>255</v>
      </c>
      <c r="G227" s="217" t="s">
        <v>130</v>
      </c>
      <c r="H227" s="218">
        <v>16338.69</v>
      </c>
      <c r="I227" s="219"/>
      <c r="J227" s="220">
        <f>ROUND(I227*H227,2)</f>
        <v>0</v>
      </c>
      <c r="K227" s="216" t="s">
        <v>1</v>
      </c>
      <c r="L227" s="44"/>
      <c r="M227" s="221" t="s">
        <v>1</v>
      </c>
      <c r="N227" s="222" t="s">
        <v>42</v>
      </c>
      <c r="O227" s="91"/>
      <c r="P227" s="223">
        <f>O227*H227</f>
        <v>0</v>
      </c>
      <c r="Q227" s="223">
        <v>0</v>
      </c>
      <c r="R227" s="223">
        <f>Q227*H227</f>
        <v>0</v>
      </c>
      <c r="S227" s="223">
        <v>0</v>
      </c>
      <c r="T227" s="224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5" t="s">
        <v>132</v>
      </c>
      <c r="AT227" s="225" t="s">
        <v>127</v>
      </c>
      <c r="AU227" s="225" t="s">
        <v>87</v>
      </c>
      <c r="AY227" s="17" t="s">
        <v>125</v>
      </c>
      <c r="BE227" s="226">
        <f>IF(N227="základní",J227,0)</f>
        <v>0</v>
      </c>
      <c r="BF227" s="226">
        <f>IF(N227="snížená",J227,0)</f>
        <v>0</v>
      </c>
      <c r="BG227" s="226">
        <f>IF(N227="zákl. přenesená",J227,0)</f>
        <v>0</v>
      </c>
      <c r="BH227" s="226">
        <f>IF(N227="sníž. přenesená",J227,0)</f>
        <v>0</v>
      </c>
      <c r="BI227" s="226">
        <f>IF(N227="nulová",J227,0)</f>
        <v>0</v>
      </c>
      <c r="BJ227" s="17" t="s">
        <v>85</v>
      </c>
      <c r="BK227" s="226">
        <f>ROUND(I227*H227,2)</f>
        <v>0</v>
      </c>
      <c r="BL227" s="17" t="s">
        <v>132</v>
      </c>
      <c r="BM227" s="225" t="s">
        <v>261</v>
      </c>
    </row>
    <row r="228" spans="1:51" s="15" customFormat="1" ht="12">
      <c r="A228" s="15"/>
      <c r="B228" s="250"/>
      <c r="C228" s="251"/>
      <c r="D228" s="229" t="s">
        <v>134</v>
      </c>
      <c r="E228" s="252" t="s">
        <v>1</v>
      </c>
      <c r="F228" s="253" t="s">
        <v>262</v>
      </c>
      <c r="G228" s="251"/>
      <c r="H228" s="252" t="s">
        <v>1</v>
      </c>
      <c r="I228" s="254"/>
      <c r="J228" s="251"/>
      <c r="K228" s="251"/>
      <c r="L228" s="255"/>
      <c r="M228" s="256"/>
      <c r="N228" s="257"/>
      <c r="O228" s="257"/>
      <c r="P228" s="257"/>
      <c r="Q228" s="257"/>
      <c r="R228" s="257"/>
      <c r="S228" s="257"/>
      <c r="T228" s="258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59" t="s">
        <v>134</v>
      </c>
      <c r="AU228" s="259" t="s">
        <v>87</v>
      </c>
      <c r="AV228" s="15" t="s">
        <v>85</v>
      </c>
      <c r="AW228" s="15" t="s">
        <v>34</v>
      </c>
      <c r="AX228" s="15" t="s">
        <v>77</v>
      </c>
      <c r="AY228" s="259" t="s">
        <v>125</v>
      </c>
    </row>
    <row r="229" spans="1:51" s="13" customFormat="1" ht="12">
      <c r="A229" s="13"/>
      <c r="B229" s="227"/>
      <c r="C229" s="228"/>
      <c r="D229" s="229" t="s">
        <v>134</v>
      </c>
      <c r="E229" s="230" t="s">
        <v>1</v>
      </c>
      <c r="F229" s="231" t="s">
        <v>263</v>
      </c>
      <c r="G229" s="228"/>
      <c r="H229" s="232">
        <v>18756.065</v>
      </c>
      <c r="I229" s="233"/>
      <c r="J229" s="228"/>
      <c r="K229" s="228"/>
      <c r="L229" s="234"/>
      <c r="M229" s="235"/>
      <c r="N229" s="236"/>
      <c r="O229" s="236"/>
      <c r="P229" s="236"/>
      <c r="Q229" s="236"/>
      <c r="R229" s="236"/>
      <c r="S229" s="236"/>
      <c r="T229" s="237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8" t="s">
        <v>134</v>
      </c>
      <c r="AU229" s="238" t="s">
        <v>87</v>
      </c>
      <c r="AV229" s="13" t="s">
        <v>87</v>
      </c>
      <c r="AW229" s="13" t="s">
        <v>34</v>
      </c>
      <c r="AX229" s="13" t="s">
        <v>77</v>
      </c>
      <c r="AY229" s="238" t="s">
        <v>125</v>
      </c>
    </row>
    <row r="230" spans="1:51" s="13" customFormat="1" ht="12">
      <c r="A230" s="13"/>
      <c r="B230" s="227"/>
      <c r="C230" s="228"/>
      <c r="D230" s="229" t="s">
        <v>134</v>
      </c>
      <c r="E230" s="230" t="s">
        <v>1</v>
      </c>
      <c r="F230" s="231" t="s">
        <v>264</v>
      </c>
      <c r="G230" s="228"/>
      <c r="H230" s="232">
        <v>-2417.375</v>
      </c>
      <c r="I230" s="233"/>
      <c r="J230" s="228"/>
      <c r="K230" s="228"/>
      <c r="L230" s="234"/>
      <c r="M230" s="235"/>
      <c r="N230" s="236"/>
      <c r="O230" s="236"/>
      <c r="P230" s="236"/>
      <c r="Q230" s="236"/>
      <c r="R230" s="236"/>
      <c r="S230" s="236"/>
      <c r="T230" s="237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8" t="s">
        <v>134</v>
      </c>
      <c r="AU230" s="238" t="s">
        <v>87</v>
      </c>
      <c r="AV230" s="13" t="s">
        <v>87</v>
      </c>
      <c r="AW230" s="13" t="s">
        <v>34</v>
      </c>
      <c r="AX230" s="13" t="s">
        <v>77</v>
      </c>
      <c r="AY230" s="238" t="s">
        <v>125</v>
      </c>
    </row>
    <row r="231" spans="1:51" s="14" customFormat="1" ht="12">
      <c r="A231" s="14"/>
      <c r="B231" s="239"/>
      <c r="C231" s="240"/>
      <c r="D231" s="229" t="s">
        <v>134</v>
      </c>
      <c r="E231" s="241" t="s">
        <v>1</v>
      </c>
      <c r="F231" s="242" t="s">
        <v>136</v>
      </c>
      <c r="G231" s="240"/>
      <c r="H231" s="243">
        <v>16338.689999999999</v>
      </c>
      <c r="I231" s="244"/>
      <c r="J231" s="240"/>
      <c r="K231" s="240"/>
      <c r="L231" s="245"/>
      <c r="M231" s="246"/>
      <c r="N231" s="247"/>
      <c r="O231" s="247"/>
      <c r="P231" s="247"/>
      <c r="Q231" s="247"/>
      <c r="R231" s="247"/>
      <c r="S231" s="247"/>
      <c r="T231" s="248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9" t="s">
        <v>134</v>
      </c>
      <c r="AU231" s="249" t="s">
        <v>87</v>
      </c>
      <c r="AV231" s="14" t="s">
        <v>132</v>
      </c>
      <c r="AW231" s="14" t="s">
        <v>34</v>
      </c>
      <c r="AX231" s="14" t="s">
        <v>85</v>
      </c>
      <c r="AY231" s="249" t="s">
        <v>125</v>
      </c>
    </row>
    <row r="232" spans="1:65" s="2" customFormat="1" ht="16.5" customHeight="1">
      <c r="A232" s="38"/>
      <c r="B232" s="39"/>
      <c r="C232" s="214" t="s">
        <v>265</v>
      </c>
      <c r="D232" s="214" t="s">
        <v>127</v>
      </c>
      <c r="E232" s="215" t="s">
        <v>266</v>
      </c>
      <c r="F232" s="216" t="s">
        <v>267</v>
      </c>
      <c r="G232" s="217" t="s">
        <v>130</v>
      </c>
      <c r="H232" s="218">
        <v>2417.4</v>
      </c>
      <c r="I232" s="219"/>
      <c r="J232" s="220">
        <f>ROUND(I232*H232,2)</f>
        <v>0</v>
      </c>
      <c r="K232" s="216" t="s">
        <v>131</v>
      </c>
      <c r="L232" s="44"/>
      <c r="M232" s="221" t="s">
        <v>1</v>
      </c>
      <c r="N232" s="222" t="s">
        <v>42</v>
      </c>
      <c r="O232" s="91"/>
      <c r="P232" s="223">
        <f>O232*H232</f>
        <v>0</v>
      </c>
      <c r="Q232" s="223">
        <v>0.00127</v>
      </c>
      <c r="R232" s="223">
        <f>Q232*H232</f>
        <v>3.070098</v>
      </c>
      <c r="S232" s="223">
        <v>0</v>
      </c>
      <c r="T232" s="224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5" t="s">
        <v>132</v>
      </c>
      <c r="AT232" s="225" t="s">
        <v>127</v>
      </c>
      <c r="AU232" s="225" t="s">
        <v>87</v>
      </c>
      <c r="AY232" s="17" t="s">
        <v>125</v>
      </c>
      <c r="BE232" s="226">
        <f>IF(N232="základní",J232,0)</f>
        <v>0</v>
      </c>
      <c r="BF232" s="226">
        <f>IF(N232="snížená",J232,0)</f>
        <v>0</v>
      </c>
      <c r="BG232" s="226">
        <f>IF(N232="zákl. přenesená",J232,0)</f>
        <v>0</v>
      </c>
      <c r="BH232" s="226">
        <f>IF(N232="sníž. přenesená",J232,0)</f>
        <v>0</v>
      </c>
      <c r="BI232" s="226">
        <f>IF(N232="nulová",J232,0)</f>
        <v>0</v>
      </c>
      <c r="BJ232" s="17" t="s">
        <v>85</v>
      </c>
      <c r="BK232" s="226">
        <f>ROUND(I232*H232,2)</f>
        <v>0</v>
      </c>
      <c r="BL232" s="17" t="s">
        <v>132</v>
      </c>
      <c r="BM232" s="225" t="s">
        <v>268</v>
      </c>
    </row>
    <row r="233" spans="1:51" s="13" customFormat="1" ht="12">
      <c r="A233" s="13"/>
      <c r="B233" s="227"/>
      <c r="C233" s="228"/>
      <c r="D233" s="229" t="s">
        <v>134</v>
      </c>
      <c r="E233" s="230" t="s">
        <v>1</v>
      </c>
      <c r="F233" s="231" t="s">
        <v>269</v>
      </c>
      <c r="G233" s="228"/>
      <c r="H233" s="232">
        <v>2417.4</v>
      </c>
      <c r="I233" s="233"/>
      <c r="J233" s="228"/>
      <c r="K233" s="228"/>
      <c r="L233" s="234"/>
      <c r="M233" s="235"/>
      <c r="N233" s="236"/>
      <c r="O233" s="236"/>
      <c r="P233" s="236"/>
      <c r="Q233" s="236"/>
      <c r="R233" s="236"/>
      <c r="S233" s="236"/>
      <c r="T233" s="237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8" t="s">
        <v>134</v>
      </c>
      <c r="AU233" s="238" t="s">
        <v>87</v>
      </c>
      <c r="AV233" s="13" t="s">
        <v>87</v>
      </c>
      <c r="AW233" s="13" t="s">
        <v>34</v>
      </c>
      <c r="AX233" s="13" t="s">
        <v>77</v>
      </c>
      <c r="AY233" s="238" t="s">
        <v>125</v>
      </c>
    </row>
    <row r="234" spans="1:51" s="14" customFormat="1" ht="12">
      <c r="A234" s="14"/>
      <c r="B234" s="239"/>
      <c r="C234" s="240"/>
      <c r="D234" s="229" t="s">
        <v>134</v>
      </c>
      <c r="E234" s="241" t="s">
        <v>1</v>
      </c>
      <c r="F234" s="242" t="s">
        <v>136</v>
      </c>
      <c r="G234" s="240"/>
      <c r="H234" s="243">
        <v>2417.4</v>
      </c>
      <c r="I234" s="244"/>
      <c r="J234" s="240"/>
      <c r="K234" s="240"/>
      <c r="L234" s="245"/>
      <c r="M234" s="246"/>
      <c r="N234" s="247"/>
      <c r="O234" s="247"/>
      <c r="P234" s="247"/>
      <c r="Q234" s="247"/>
      <c r="R234" s="247"/>
      <c r="S234" s="247"/>
      <c r="T234" s="248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9" t="s">
        <v>134</v>
      </c>
      <c r="AU234" s="249" t="s">
        <v>87</v>
      </c>
      <c r="AV234" s="14" t="s">
        <v>132</v>
      </c>
      <c r="AW234" s="14" t="s">
        <v>34</v>
      </c>
      <c r="AX234" s="14" t="s">
        <v>85</v>
      </c>
      <c r="AY234" s="249" t="s">
        <v>125</v>
      </c>
    </row>
    <row r="235" spans="1:65" s="2" customFormat="1" ht="16.5" customHeight="1">
      <c r="A235" s="38"/>
      <c r="B235" s="39"/>
      <c r="C235" s="260" t="s">
        <v>270</v>
      </c>
      <c r="D235" s="260" t="s">
        <v>209</v>
      </c>
      <c r="E235" s="261" t="s">
        <v>271</v>
      </c>
      <c r="F235" s="262" t="s">
        <v>272</v>
      </c>
      <c r="G235" s="263" t="s">
        <v>273</v>
      </c>
      <c r="H235" s="264">
        <v>60.435</v>
      </c>
      <c r="I235" s="265"/>
      <c r="J235" s="266">
        <f>ROUND(I235*H235,2)</f>
        <v>0</v>
      </c>
      <c r="K235" s="262" t="s">
        <v>131</v>
      </c>
      <c r="L235" s="267"/>
      <c r="M235" s="268" t="s">
        <v>1</v>
      </c>
      <c r="N235" s="269" t="s">
        <v>42</v>
      </c>
      <c r="O235" s="91"/>
      <c r="P235" s="223">
        <f>O235*H235</f>
        <v>0</v>
      </c>
      <c r="Q235" s="223">
        <v>0.001</v>
      </c>
      <c r="R235" s="223">
        <f>Q235*H235</f>
        <v>0.060435</v>
      </c>
      <c r="S235" s="223">
        <v>0</v>
      </c>
      <c r="T235" s="224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5" t="s">
        <v>170</v>
      </c>
      <c r="AT235" s="225" t="s">
        <v>209</v>
      </c>
      <c r="AU235" s="225" t="s">
        <v>87</v>
      </c>
      <c r="AY235" s="17" t="s">
        <v>125</v>
      </c>
      <c r="BE235" s="226">
        <f>IF(N235="základní",J235,0)</f>
        <v>0</v>
      </c>
      <c r="BF235" s="226">
        <f>IF(N235="snížená",J235,0)</f>
        <v>0</v>
      </c>
      <c r="BG235" s="226">
        <f>IF(N235="zákl. přenesená",J235,0)</f>
        <v>0</v>
      </c>
      <c r="BH235" s="226">
        <f>IF(N235="sníž. přenesená",J235,0)</f>
        <v>0</v>
      </c>
      <c r="BI235" s="226">
        <f>IF(N235="nulová",J235,0)</f>
        <v>0</v>
      </c>
      <c r="BJ235" s="17" t="s">
        <v>85</v>
      </c>
      <c r="BK235" s="226">
        <f>ROUND(I235*H235,2)</f>
        <v>0</v>
      </c>
      <c r="BL235" s="17" t="s">
        <v>132</v>
      </c>
      <c r="BM235" s="225" t="s">
        <v>274</v>
      </c>
    </row>
    <row r="236" spans="1:51" s="13" customFormat="1" ht="12">
      <c r="A236" s="13"/>
      <c r="B236" s="227"/>
      <c r="C236" s="228"/>
      <c r="D236" s="229" t="s">
        <v>134</v>
      </c>
      <c r="E236" s="228"/>
      <c r="F236" s="231" t="s">
        <v>275</v>
      </c>
      <c r="G236" s="228"/>
      <c r="H236" s="232">
        <v>60.435</v>
      </c>
      <c r="I236" s="233"/>
      <c r="J236" s="228"/>
      <c r="K236" s="228"/>
      <c r="L236" s="234"/>
      <c r="M236" s="235"/>
      <c r="N236" s="236"/>
      <c r="O236" s="236"/>
      <c r="P236" s="236"/>
      <c r="Q236" s="236"/>
      <c r="R236" s="236"/>
      <c r="S236" s="236"/>
      <c r="T236" s="237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8" t="s">
        <v>134</v>
      </c>
      <c r="AU236" s="238" t="s">
        <v>87</v>
      </c>
      <c r="AV236" s="13" t="s">
        <v>87</v>
      </c>
      <c r="AW236" s="13" t="s">
        <v>4</v>
      </c>
      <c r="AX236" s="13" t="s">
        <v>85</v>
      </c>
      <c r="AY236" s="238" t="s">
        <v>125</v>
      </c>
    </row>
    <row r="237" spans="1:65" s="2" customFormat="1" ht="12">
      <c r="A237" s="38"/>
      <c r="B237" s="39"/>
      <c r="C237" s="214" t="s">
        <v>276</v>
      </c>
      <c r="D237" s="214" t="s">
        <v>127</v>
      </c>
      <c r="E237" s="215" t="s">
        <v>277</v>
      </c>
      <c r="F237" s="216" t="s">
        <v>278</v>
      </c>
      <c r="G237" s="217" t="s">
        <v>130</v>
      </c>
      <c r="H237" s="218">
        <v>2417.4</v>
      </c>
      <c r="I237" s="219"/>
      <c r="J237" s="220">
        <f>ROUND(I237*H237,2)</f>
        <v>0</v>
      </c>
      <c r="K237" s="216" t="s">
        <v>131</v>
      </c>
      <c r="L237" s="44"/>
      <c r="M237" s="221" t="s">
        <v>1</v>
      </c>
      <c r="N237" s="222" t="s">
        <v>42</v>
      </c>
      <c r="O237" s="91"/>
      <c r="P237" s="223">
        <f>O237*H237</f>
        <v>0</v>
      </c>
      <c r="Q237" s="223">
        <v>0</v>
      </c>
      <c r="R237" s="223">
        <f>Q237*H237</f>
        <v>0</v>
      </c>
      <c r="S237" s="223">
        <v>0</v>
      </c>
      <c r="T237" s="224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5" t="s">
        <v>132</v>
      </c>
      <c r="AT237" s="225" t="s">
        <v>127</v>
      </c>
      <c r="AU237" s="225" t="s">
        <v>87</v>
      </c>
      <c r="AY237" s="17" t="s">
        <v>125</v>
      </c>
      <c r="BE237" s="226">
        <f>IF(N237="základní",J237,0)</f>
        <v>0</v>
      </c>
      <c r="BF237" s="226">
        <f>IF(N237="snížená",J237,0)</f>
        <v>0</v>
      </c>
      <c r="BG237" s="226">
        <f>IF(N237="zákl. přenesená",J237,0)</f>
        <v>0</v>
      </c>
      <c r="BH237" s="226">
        <f>IF(N237="sníž. přenesená",J237,0)</f>
        <v>0</v>
      </c>
      <c r="BI237" s="226">
        <f>IF(N237="nulová",J237,0)</f>
        <v>0</v>
      </c>
      <c r="BJ237" s="17" t="s">
        <v>85</v>
      </c>
      <c r="BK237" s="226">
        <f>ROUND(I237*H237,2)</f>
        <v>0</v>
      </c>
      <c r="BL237" s="17" t="s">
        <v>132</v>
      </c>
      <c r="BM237" s="225" t="s">
        <v>279</v>
      </c>
    </row>
    <row r="238" spans="1:51" s="13" customFormat="1" ht="12">
      <c r="A238" s="13"/>
      <c r="B238" s="227"/>
      <c r="C238" s="228"/>
      <c r="D238" s="229" t="s">
        <v>134</v>
      </c>
      <c r="E238" s="230" t="s">
        <v>1</v>
      </c>
      <c r="F238" s="231" t="s">
        <v>269</v>
      </c>
      <c r="G238" s="228"/>
      <c r="H238" s="232">
        <v>2417.4</v>
      </c>
      <c r="I238" s="233"/>
      <c r="J238" s="228"/>
      <c r="K238" s="228"/>
      <c r="L238" s="234"/>
      <c r="M238" s="235"/>
      <c r="N238" s="236"/>
      <c r="O238" s="236"/>
      <c r="P238" s="236"/>
      <c r="Q238" s="236"/>
      <c r="R238" s="236"/>
      <c r="S238" s="236"/>
      <c r="T238" s="237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8" t="s">
        <v>134</v>
      </c>
      <c r="AU238" s="238" t="s">
        <v>87</v>
      </c>
      <c r="AV238" s="13" t="s">
        <v>87</v>
      </c>
      <c r="AW238" s="13" t="s">
        <v>34</v>
      </c>
      <c r="AX238" s="13" t="s">
        <v>77</v>
      </c>
      <c r="AY238" s="238" t="s">
        <v>125</v>
      </c>
    </row>
    <row r="239" spans="1:51" s="14" customFormat="1" ht="12">
      <c r="A239" s="14"/>
      <c r="B239" s="239"/>
      <c r="C239" s="240"/>
      <c r="D239" s="229" t="s">
        <v>134</v>
      </c>
      <c r="E239" s="241" t="s">
        <v>1</v>
      </c>
      <c r="F239" s="242" t="s">
        <v>136</v>
      </c>
      <c r="G239" s="240"/>
      <c r="H239" s="243">
        <v>2417.4</v>
      </c>
      <c r="I239" s="244"/>
      <c r="J239" s="240"/>
      <c r="K239" s="240"/>
      <c r="L239" s="245"/>
      <c r="M239" s="246"/>
      <c r="N239" s="247"/>
      <c r="O239" s="247"/>
      <c r="P239" s="247"/>
      <c r="Q239" s="247"/>
      <c r="R239" s="247"/>
      <c r="S239" s="247"/>
      <c r="T239" s="248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9" t="s">
        <v>134</v>
      </c>
      <c r="AU239" s="249" t="s">
        <v>87</v>
      </c>
      <c r="AV239" s="14" t="s">
        <v>132</v>
      </c>
      <c r="AW239" s="14" t="s">
        <v>34</v>
      </c>
      <c r="AX239" s="14" t="s">
        <v>85</v>
      </c>
      <c r="AY239" s="249" t="s">
        <v>125</v>
      </c>
    </row>
    <row r="240" spans="1:65" s="2" customFormat="1" ht="16.5" customHeight="1">
      <c r="A240" s="38"/>
      <c r="B240" s="39"/>
      <c r="C240" s="260" t="s">
        <v>280</v>
      </c>
      <c r="D240" s="260" t="s">
        <v>209</v>
      </c>
      <c r="E240" s="261" t="s">
        <v>281</v>
      </c>
      <c r="F240" s="262" t="s">
        <v>282</v>
      </c>
      <c r="G240" s="263" t="s">
        <v>283</v>
      </c>
      <c r="H240" s="264">
        <v>24.174</v>
      </c>
      <c r="I240" s="265"/>
      <c r="J240" s="266">
        <f>ROUND(I240*H240,2)</f>
        <v>0</v>
      </c>
      <c r="K240" s="262" t="s">
        <v>131</v>
      </c>
      <c r="L240" s="267"/>
      <c r="M240" s="268" t="s">
        <v>1</v>
      </c>
      <c r="N240" s="269" t="s">
        <v>42</v>
      </c>
      <c r="O240" s="91"/>
      <c r="P240" s="223">
        <f>O240*H240</f>
        <v>0</v>
      </c>
      <c r="Q240" s="223">
        <v>0.001</v>
      </c>
      <c r="R240" s="223">
        <f>Q240*H240</f>
        <v>0.024174</v>
      </c>
      <c r="S240" s="223">
        <v>0</v>
      </c>
      <c r="T240" s="224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5" t="s">
        <v>170</v>
      </c>
      <c r="AT240" s="225" t="s">
        <v>209</v>
      </c>
      <c r="AU240" s="225" t="s">
        <v>87</v>
      </c>
      <c r="AY240" s="17" t="s">
        <v>125</v>
      </c>
      <c r="BE240" s="226">
        <f>IF(N240="základní",J240,0)</f>
        <v>0</v>
      </c>
      <c r="BF240" s="226">
        <f>IF(N240="snížená",J240,0)</f>
        <v>0</v>
      </c>
      <c r="BG240" s="226">
        <f>IF(N240="zákl. přenesená",J240,0)</f>
        <v>0</v>
      </c>
      <c r="BH240" s="226">
        <f>IF(N240="sníž. přenesená",J240,0)</f>
        <v>0</v>
      </c>
      <c r="BI240" s="226">
        <f>IF(N240="nulová",J240,0)</f>
        <v>0</v>
      </c>
      <c r="BJ240" s="17" t="s">
        <v>85</v>
      </c>
      <c r="BK240" s="226">
        <f>ROUND(I240*H240,2)</f>
        <v>0</v>
      </c>
      <c r="BL240" s="17" t="s">
        <v>132</v>
      </c>
      <c r="BM240" s="225" t="s">
        <v>284</v>
      </c>
    </row>
    <row r="241" spans="1:51" s="13" customFormat="1" ht="12">
      <c r="A241" s="13"/>
      <c r="B241" s="227"/>
      <c r="C241" s="228"/>
      <c r="D241" s="229" t="s">
        <v>134</v>
      </c>
      <c r="E241" s="228"/>
      <c r="F241" s="231" t="s">
        <v>285</v>
      </c>
      <c r="G241" s="228"/>
      <c r="H241" s="232">
        <v>24.174</v>
      </c>
      <c r="I241" s="233"/>
      <c r="J241" s="228"/>
      <c r="K241" s="228"/>
      <c r="L241" s="234"/>
      <c r="M241" s="235"/>
      <c r="N241" s="236"/>
      <c r="O241" s="236"/>
      <c r="P241" s="236"/>
      <c r="Q241" s="236"/>
      <c r="R241" s="236"/>
      <c r="S241" s="236"/>
      <c r="T241" s="237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8" t="s">
        <v>134</v>
      </c>
      <c r="AU241" s="238" t="s">
        <v>87</v>
      </c>
      <c r="AV241" s="13" t="s">
        <v>87</v>
      </c>
      <c r="AW241" s="13" t="s">
        <v>4</v>
      </c>
      <c r="AX241" s="13" t="s">
        <v>85</v>
      </c>
      <c r="AY241" s="238" t="s">
        <v>125</v>
      </c>
    </row>
    <row r="242" spans="1:65" s="2" customFormat="1" ht="21.75" customHeight="1">
      <c r="A242" s="38"/>
      <c r="B242" s="39"/>
      <c r="C242" s="214" t="s">
        <v>286</v>
      </c>
      <c r="D242" s="214" t="s">
        <v>127</v>
      </c>
      <c r="E242" s="215" t="s">
        <v>287</v>
      </c>
      <c r="F242" s="216" t="s">
        <v>288</v>
      </c>
      <c r="G242" s="217" t="s">
        <v>158</v>
      </c>
      <c r="H242" s="218">
        <v>36.261</v>
      </c>
      <c r="I242" s="219"/>
      <c r="J242" s="220">
        <f>ROUND(I242*H242,2)</f>
        <v>0</v>
      </c>
      <c r="K242" s="216" t="s">
        <v>131</v>
      </c>
      <c r="L242" s="44"/>
      <c r="M242" s="221" t="s">
        <v>1</v>
      </c>
      <c r="N242" s="222" t="s">
        <v>42</v>
      </c>
      <c r="O242" s="91"/>
      <c r="P242" s="223">
        <f>O242*H242</f>
        <v>0</v>
      </c>
      <c r="Q242" s="223">
        <v>0</v>
      </c>
      <c r="R242" s="223">
        <f>Q242*H242</f>
        <v>0</v>
      </c>
      <c r="S242" s="223">
        <v>0</v>
      </c>
      <c r="T242" s="224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5" t="s">
        <v>132</v>
      </c>
      <c r="AT242" s="225" t="s">
        <v>127</v>
      </c>
      <c r="AU242" s="225" t="s">
        <v>87</v>
      </c>
      <c r="AY242" s="17" t="s">
        <v>125</v>
      </c>
      <c r="BE242" s="226">
        <f>IF(N242="základní",J242,0)</f>
        <v>0</v>
      </c>
      <c r="BF242" s="226">
        <f>IF(N242="snížená",J242,0)</f>
        <v>0</v>
      </c>
      <c r="BG242" s="226">
        <f>IF(N242="zákl. přenesená",J242,0)</f>
        <v>0</v>
      </c>
      <c r="BH242" s="226">
        <f>IF(N242="sníž. přenesená",J242,0)</f>
        <v>0</v>
      </c>
      <c r="BI242" s="226">
        <f>IF(N242="nulová",J242,0)</f>
        <v>0</v>
      </c>
      <c r="BJ242" s="17" t="s">
        <v>85</v>
      </c>
      <c r="BK242" s="226">
        <f>ROUND(I242*H242,2)</f>
        <v>0</v>
      </c>
      <c r="BL242" s="17" t="s">
        <v>132</v>
      </c>
      <c r="BM242" s="225" t="s">
        <v>289</v>
      </c>
    </row>
    <row r="243" spans="1:51" s="13" customFormat="1" ht="12">
      <c r="A243" s="13"/>
      <c r="B243" s="227"/>
      <c r="C243" s="228"/>
      <c r="D243" s="229" t="s">
        <v>134</v>
      </c>
      <c r="E243" s="230" t="s">
        <v>1</v>
      </c>
      <c r="F243" s="231" t="s">
        <v>290</v>
      </c>
      <c r="G243" s="228"/>
      <c r="H243" s="232">
        <v>36.261</v>
      </c>
      <c r="I243" s="233"/>
      <c r="J243" s="228"/>
      <c r="K243" s="228"/>
      <c r="L243" s="234"/>
      <c r="M243" s="235"/>
      <c r="N243" s="236"/>
      <c r="O243" s="236"/>
      <c r="P243" s="236"/>
      <c r="Q243" s="236"/>
      <c r="R243" s="236"/>
      <c r="S243" s="236"/>
      <c r="T243" s="237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8" t="s">
        <v>134</v>
      </c>
      <c r="AU243" s="238" t="s">
        <v>87</v>
      </c>
      <c r="AV243" s="13" t="s">
        <v>87</v>
      </c>
      <c r="AW243" s="13" t="s">
        <v>34</v>
      </c>
      <c r="AX243" s="13" t="s">
        <v>77</v>
      </c>
      <c r="AY243" s="238" t="s">
        <v>125</v>
      </c>
    </row>
    <row r="244" spans="1:51" s="14" customFormat="1" ht="12">
      <c r="A244" s="14"/>
      <c r="B244" s="239"/>
      <c r="C244" s="240"/>
      <c r="D244" s="229" t="s">
        <v>134</v>
      </c>
      <c r="E244" s="241" t="s">
        <v>1</v>
      </c>
      <c r="F244" s="242" t="s">
        <v>136</v>
      </c>
      <c r="G244" s="240"/>
      <c r="H244" s="243">
        <v>36.261</v>
      </c>
      <c r="I244" s="244"/>
      <c r="J244" s="240"/>
      <c r="K244" s="240"/>
      <c r="L244" s="245"/>
      <c r="M244" s="246"/>
      <c r="N244" s="247"/>
      <c r="O244" s="247"/>
      <c r="P244" s="247"/>
      <c r="Q244" s="247"/>
      <c r="R244" s="247"/>
      <c r="S244" s="247"/>
      <c r="T244" s="248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9" t="s">
        <v>134</v>
      </c>
      <c r="AU244" s="249" t="s">
        <v>87</v>
      </c>
      <c r="AV244" s="14" t="s">
        <v>132</v>
      </c>
      <c r="AW244" s="14" t="s">
        <v>34</v>
      </c>
      <c r="AX244" s="14" t="s">
        <v>85</v>
      </c>
      <c r="AY244" s="249" t="s">
        <v>125</v>
      </c>
    </row>
    <row r="245" spans="1:65" s="2" customFormat="1" ht="12">
      <c r="A245" s="38"/>
      <c r="B245" s="39"/>
      <c r="C245" s="214" t="s">
        <v>291</v>
      </c>
      <c r="D245" s="214" t="s">
        <v>127</v>
      </c>
      <c r="E245" s="215" t="s">
        <v>292</v>
      </c>
      <c r="F245" s="216" t="s">
        <v>293</v>
      </c>
      <c r="G245" s="217" t="s">
        <v>158</v>
      </c>
      <c r="H245" s="218">
        <v>688.959</v>
      </c>
      <c r="I245" s="219"/>
      <c r="J245" s="220">
        <f>ROUND(I245*H245,2)</f>
        <v>0</v>
      </c>
      <c r="K245" s="216" t="s">
        <v>131</v>
      </c>
      <c r="L245" s="44"/>
      <c r="M245" s="221" t="s">
        <v>1</v>
      </c>
      <c r="N245" s="222" t="s">
        <v>42</v>
      </c>
      <c r="O245" s="91"/>
      <c r="P245" s="223">
        <f>O245*H245</f>
        <v>0</v>
      </c>
      <c r="Q245" s="223">
        <v>0</v>
      </c>
      <c r="R245" s="223">
        <f>Q245*H245</f>
        <v>0</v>
      </c>
      <c r="S245" s="223">
        <v>0</v>
      </c>
      <c r="T245" s="224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5" t="s">
        <v>132</v>
      </c>
      <c r="AT245" s="225" t="s">
        <v>127</v>
      </c>
      <c r="AU245" s="225" t="s">
        <v>87</v>
      </c>
      <c r="AY245" s="17" t="s">
        <v>125</v>
      </c>
      <c r="BE245" s="226">
        <f>IF(N245="základní",J245,0)</f>
        <v>0</v>
      </c>
      <c r="BF245" s="226">
        <f>IF(N245="snížená",J245,0)</f>
        <v>0</v>
      </c>
      <c r="BG245" s="226">
        <f>IF(N245="zákl. přenesená",J245,0)</f>
        <v>0</v>
      </c>
      <c r="BH245" s="226">
        <f>IF(N245="sníž. přenesená",J245,0)</f>
        <v>0</v>
      </c>
      <c r="BI245" s="226">
        <f>IF(N245="nulová",J245,0)</f>
        <v>0</v>
      </c>
      <c r="BJ245" s="17" t="s">
        <v>85</v>
      </c>
      <c r="BK245" s="226">
        <f>ROUND(I245*H245,2)</f>
        <v>0</v>
      </c>
      <c r="BL245" s="17" t="s">
        <v>132</v>
      </c>
      <c r="BM245" s="225" t="s">
        <v>294</v>
      </c>
    </row>
    <row r="246" spans="1:51" s="13" customFormat="1" ht="12">
      <c r="A246" s="13"/>
      <c r="B246" s="227"/>
      <c r="C246" s="228"/>
      <c r="D246" s="229" t="s">
        <v>134</v>
      </c>
      <c r="E246" s="230" t="s">
        <v>1</v>
      </c>
      <c r="F246" s="231" t="s">
        <v>295</v>
      </c>
      <c r="G246" s="228"/>
      <c r="H246" s="232">
        <v>688.959</v>
      </c>
      <c r="I246" s="233"/>
      <c r="J246" s="228"/>
      <c r="K246" s="228"/>
      <c r="L246" s="234"/>
      <c r="M246" s="235"/>
      <c r="N246" s="236"/>
      <c r="O246" s="236"/>
      <c r="P246" s="236"/>
      <c r="Q246" s="236"/>
      <c r="R246" s="236"/>
      <c r="S246" s="236"/>
      <c r="T246" s="237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8" t="s">
        <v>134</v>
      </c>
      <c r="AU246" s="238" t="s">
        <v>87</v>
      </c>
      <c r="AV246" s="13" t="s">
        <v>87</v>
      </c>
      <c r="AW246" s="13" t="s">
        <v>34</v>
      </c>
      <c r="AX246" s="13" t="s">
        <v>77</v>
      </c>
      <c r="AY246" s="238" t="s">
        <v>125</v>
      </c>
    </row>
    <row r="247" spans="1:51" s="14" customFormat="1" ht="12">
      <c r="A247" s="14"/>
      <c r="B247" s="239"/>
      <c r="C247" s="240"/>
      <c r="D247" s="229" t="s">
        <v>134</v>
      </c>
      <c r="E247" s="241" t="s">
        <v>1</v>
      </c>
      <c r="F247" s="242" t="s">
        <v>136</v>
      </c>
      <c r="G247" s="240"/>
      <c r="H247" s="243">
        <v>688.959</v>
      </c>
      <c r="I247" s="244"/>
      <c r="J247" s="240"/>
      <c r="K247" s="240"/>
      <c r="L247" s="245"/>
      <c r="M247" s="246"/>
      <c r="N247" s="247"/>
      <c r="O247" s="247"/>
      <c r="P247" s="247"/>
      <c r="Q247" s="247"/>
      <c r="R247" s="247"/>
      <c r="S247" s="247"/>
      <c r="T247" s="248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9" t="s">
        <v>134</v>
      </c>
      <c r="AU247" s="249" t="s">
        <v>87</v>
      </c>
      <c r="AV247" s="14" t="s">
        <v>132</v>
      </c>
      <c r="AW247" s="14" t="s">
        <v>34</v>
      </c>
      <c r="AX247" s="14" t="s">
        <v>85</v>
      </c>
      <c r="AY247" s="249" t="s">
        <v>125</v>
      </c>
    </row>
    <row r="248" spans="1:63" s="12" customFormat="1" ht="22.8" customHeight="1">
      <c r="A248" s="12"/>
      <c r="B248" s="198"/>
      <c r="C248" s="199"/>
      <c r="D248" s="200" t="s">
        <v>76</v>
      </c>
      <c r="E248" s="212" t="s">
        <v>87</v>
      </c>
      <c r="F248" s="212" t="s">
        <v>296</v>
      </c>
      <c r="G248" s="199"/>
      <c r="H248" s="199"/>
      <c r="I248" s="202"/>
      <c r="J248" s="213">
        <f>BK248</f>
        <v>0</v>
      </c>
      <c r="K248" s="199"/>
      <c r="L248" s="204"/>
      <c r="M248" s="205"/>
      <c r="N248" s="206"/>
      <c r="O248" s="206"/>
      <c r="P248" s="207">
        <f>SUM(P249:P259)</f>
        <v>0</v>
      </c>
      <c r="Q248" s="206"/>
      <c r="R248" s="207">
        <f>SUM(R249:R259)</f>
        <v>24.70019</v>
      </c>
      <c r="S248" s="206"/>
      <c r="T248" s="208">
        <f>SUM(T249:T259)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09" t="s">
        <v>85</v>
      </c>
      <c r="AT248" s="210" t="s">
        <v>76</v>
      </c>
      <c r="AU248" s="210" t="s">
        <v>85</v>
      </c>
      <c r="AY248" s="209" t="s">
        <v>125</v>
      </c>
      <c r="BK248" s="211">
        <f>SUM(BK249:BK259)</f>
        <v>0</v>
      </c>
    </row>
    <row r="249" spans="1:65" s="2" customFormat="1" ht="33" customHeight="1">
      <c r="A249" s="38"/>
      <c r="B249" s="39"/>
      <c r="C249" s="214" t="s">
        <v>297</v>
      </c>
      <c r="D249" s="214" t="s">
        <v>127</v>
      </c>
      <c r="E249" s="215" t="s">
        <v>298</v>
      </c>
      <c r="F249" s="216" t="s">
        <v>299</v>
      </c>
      <c r="G249" s="217" t="s">
        <v>158</v>
      </c>
      <c r="H249" s="218">
        <v>47.656</v>
      </c>
      <c r="I249" s="219"/>
      <c r="J249" s="220">
        <f>ROUND(I249*H249,2)</f>
        <v>0</v>
      </c>
      <c r="K249" s="216" t="s">
        <v>131</v>
      </c>
      <c r="L249" s="44"/>
      <c r="M249" s="221" t="s">
        <v>1</v>
      </c>
      <c r="N249" s="222" t="s">
        <v>42</v>
      </c>
      <c r="O249" s="91"/>
      <c r="P249" s="223">
        <f>O249*H249</f>
        <v>0</v>
      </c>
      <c r="Q249" s="223">
        <v>0</v>
      </c>
      <c r="R249" s="223">
        <f>Q249*H249</f>
        <v>0</v>
      </c>
      <c r="S249" s="223">
        <v>0</v>
      </c>
      <c r="T249" s="224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5" t="s">
        <v>132</v>
      </c>
      <c r="AT249" s="225" t="s">
        <v>127</v>
      </c>
      <c r="AU249" s="225" t="s">
        <v>87</v>
      </c>
      <c r="AY249" s="17" t="s">
        <v>125</v>
      </c>
      <c r="BE249" s="226">
        <f>IF(N249="základní",J249,0)</f>
        <v>0</v>
      </c>
      <c r="BF249" s="226">
        <f>IF(N249="snížená",J249,0)</f>
        <v>0</v>
      </c>
      <c r="BG249" s="226">
        <f>IF(N249="zákl. přenesená",J249,0)</f>
        <v>0</v>
      </c>
      <c r="BH249" s="226">
        <f>IF(N249="sníž. přenesená",J249,0)</f>
        <v>0</v>
      </c>
      <c r="BI249" s="226">
        <f>IF(N249="nulová",J249,0)</f>
        <v>0</v>
      </c>
      <c r="BJ249" s="17" t="s">
        <v>85</v>
      </c>
      <c r="BK249" s="226">
        <f>ROUND(I249*H249,2)</f>
        <v>0</v>
      </c>
      <c r="BL249" s="17" t="s">
        <v>132</v>
      </c>
      <c r="BM249" s="225" t="s">
        <v>300</v>
      </c>
    </row>
    <row r="250" spans="1:51" s="15" customFormat="1" ht="12">
      <c r="A250" s="15"/>
      <c r="B250" s="250"/>
      <c r="C250" s="251"/>
      <c r="D250" s="229" t="s">
        <v>134</v>
      </c>
      <c r="E250" s="252" t="s">
        <v>1</v>
      </c>
      <c r="F250" s="253" t="s">
        <v>301</v>
      </c>
      <c r="G250" s="251"/>
      <c r="H250" s="252" t="s">
        <v>1</v>
      </c>
      <c r="I250" s="254"/>
      <c r="J250" s="251"/>
      <c r="K250" s="251"/>
      <c r="L250" s="255"/>
      <c r="M250" s="256"/>
      <c r="N250" s="257"/>
      <c r="O250" s="257"/>
      <c r="P250" s="257"/>
      <c r="Q250" s="257"/>
      <c r="R250" s="257"/>
      <c r="S250" s="257"/>
      <c r="T250" s="258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59" t="s">
        <v>134</v>
      </c>
      <c r="AU250" s="259" t="s">
        <v>87</v>
      </c>
      <c r="AV250" s="15" t="s">
        <v>85</v>
      </c>
      <c r="AW250" s="15" t="s">
        <v>34</v>
      </c>
      <c r="AX250" s="15" t="s">
        <v>77</v>
      </c>
      <c r="AY250" s="259" t="s">
        <v>125</v>
      </c>
    </row>
    <row r="251" spans="1:51" s="13" customFormat="1" ht="12">
      <c r="A251" s="13"/>
      <c r="B251" s="227"/>
      <c r="C251" s="228"/>
      <c r="D251" s="229" t="s">
        <v>134</v>
      </c>
      <c r="E251" s="230" t="s">
        <v>1</v>
      </c>
      <c r="F251" s="231" t="s">
        <v>302</v>
      </c>
      <c r="G251" s="228"/>
      <c r="H251" s="232">
        <v>47.656</v>
      </c>
      <c r="I251" s="233"/>
      <c r="J251" s="228"/>
      <c r="K251" s="228"/>
      <c r="L251" s="234"/>
      <c r="M251" s="235"/>
      <c r="N251" s="236"/>
      <c r="O251" s="236"/>
      <c r="P251" s="236"/>
      <c r="Q251" s="236"/>
      <c r="R251" s="236"/>
      <c r="S251" s="236"/>
      <c r="T251" s="237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8" t="s">
        <v>134</v>
      </c>
      <c r="AU251" s="238" t="s">
        <v>87</v>
      </c>
      <c r="AV251" s="13" t="s">
        <v>87</v>
      </c>
      <c r="AW251" s="13" t="s">
        <v>34</v>
      </c>
      <c r="AX251" s="13" t="s">
        <v>77</v>
      </c>
      <c r="AY251" s="238" t="s">
        <v>125</v>
      </c>
    </row>
    <row r="252" spans="1:51" s="14" customFormat="1" ht="12">
      <c r="A252" s="14"/>
      <c r="B252" s="239"/>
      <c r="C252" s="240"/>
      <c r="D252" s="229" t="s">
        <v>134</v>
      </c>
      <c r="E252" s="241" t="s">
        <v>1</v>
      </c>
      <c r="F252" s="242" t="s">
        <v>136</v>
      </c>
      <c r="G252" s="240"/>
      <c r="H252" s="243">
        <v>47.656</v>
      </c>
      <c r="I252" s="244"/>
      <c r="J252" s="240"/>
      <c r="K252" s="240"/>
      <c r="L252" s="245"/>
      <c r="M252" s="246"/>
      <c r="N252" s="247"/>
      <c r="O252" s="247"/>
      <c r="P252" s="247"/>
      <c r="Q252" s="247"/>
      <c r="R252" s="247"/>
      <c r="S252" s="247"/>
      <c r="T252" s="248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9" t="s">
        <v>134</v>
      </c>
      <c r="AU252" s="249" t="s">
        <v>87</v>
      </c>
      <c r="AV252" s="14" t="s">
        <v>132</v>
      </c>
      <c r="AW252" s="14" t="s">
        <v>34</v>
      </c>
      <c r="AX252" s="14" t="s">
        <v>85</v>
      </c>
      <c r="AY252" s="249" t="s">
        <v>125</v>
      </c>
    </row>
    <row r="253" spans="1:65" s="2" customFormat="1" ht="21.75" customHeight="1">
      <c r="A253" s="38"/>
      <c r="B253" s="39"/>
      <c r="C253" s="214" t="s">
        <v>303</v>
      </c>
      <c r="D253" s="214" t="s">
        <v>127</v>
      </c>
      <c r="E253" s="215" t="s">
        <v>304</v>
      </c>
      <c r="F253" s="216" t="s">
        <v>305</v>
      </c>
      <c r="G253" s="217" t="s">
        <v>158</v>
      </c>
      <c r="H253" s="218">
        <v>12.77</v>
      </c>
      <c r="I253" s="219"/>
      <c r="J253" s="220">
        <f>ROUND(I253*H253,2)</f>
        <v>0</v>
      </c>
      <c r="K253" s="216" t="s">
        <v>131</v>
      </c>
      <c r="L253" s="44"/>
      <c r="M253" s="221" t="s">
        <v>1</v>
      </c>
      <c r="N253" s="222" t="s">
        <v>42</v>
      </c>
      <c r="O253" s="91"/>
      <c r="P253" s="223">
        <f>O253*H253</f>
        <v>0</v>
      </c>
      <c r="Q253" s="223">
        <v>1.92</v>
      </c>
      <c r="R253" s="223">
        <f>Q253*H253</f>
        <v>24.5184</v>
      </c>
      <c r="S253" s="223">
        <v>0</v>
      </c>
      <c r="T253" s="224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5" t="s">
        <v>132</v>
      </c>
      <c r="AT253" s="225" t="s">
        <v>127</v>
      </c>
      <c r="AU253" s="225" t="s">
        <v>87</v>
      </c>
      <c r="AY253" s="17" t="s">
        <v>125</v>
      </c>
      <c r="BE253" s="226">
        <f>IF(N253="základní",J253,0)</f>
        <v>0</v>
      </c>
      <c r="BF253" s="226">
        <f>IF(N253="snížená",J253,0)</f>
        <v>0</v>
      </c>
      <c r="BG253" s="226">
        <f>IF(N253="zákl. přenesená",J253,0)</f>
        <v>0</v>
      </c>
      <c r="BH253" s="226">
        <f>IF(N253="sníž. přenesená",J253,0)</f>
        <v>0</v>
      </c>
      <c r="BI253" s="226">
        <f>IF(N253="nulová",J253,0)</f>
        <v>0</v>
      </c>
      <c r="BJ253" s="17" t="s">
        <v>85</v>
      </c>
      <c r="BK253" s="226">
        <f>ROUND(I253*H253,2)</f>
        <v>0</v>
      </c>
      <c r="BL253" s="17" t="s">
        <v>132</v>
      </c>
      <c r="BM253" s="225" t="s">
        <v>306</v>
      </c>
    </row>
    <row r="254" spans="1:51" s="15" customFormat="1" ht="12">
      <c r="A254" s="15"/>
      <c r="B254" s="250"/>
      <c r="C254" s="251"/>
      <c r="D254" s="229" t="s">
        <v>134</v>
      </c>
      <c r="E254" s="252" t="s">
        <v>1</v>
      </c>
      <c r="F254" s="253" t="s">
        <v>307</v>
      </c>
      <c r="G254" s="251"/>
      <c r="H254" s="252" t="s">
        <v>1</v>
      </c>
      <c r="I254" s="254"/>
      <c r="J254" s="251"/>
      <c r="K254" s="251"/>
      <c r="L254" s="255"/>
      <c r="M254" s="256"/>
      <c r="N254" s="257"/>
      <c r="O254" s="257"/>
      <c r="P254" s="257"/>
      <c r="Q254" s="257"/>
      <c r="R254" s="257"/>
      <c r="S254" s="257"/>
      <c r="T254" s="258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59" t="s">
        <v>134</v>
      </c>
      <c r="AU254" s="259" t="s">
        <v>87</v>
      </c>
      <c r="AV254" s="15" t="s">
        <v>85</v>
      </c>
      <c r="AW254" s="15" t="s">
        <v>34</v>
      </c>
      <c r="AX254" s="15" t="s">
        <v>77</v>
      </c>
      <c r="AY254" s="259" t="s">
        <v>125</v>
      </c>
    </row>
    <row r="255" spans="1:51" s="13" customFormat="1" ht="12">
      <c r="A255" s="13"/>
      <c r="B255" s="227"/>
      <c r="C255" s="228"/>
      <c r="D255" s="229" t="s">
        <v>134</v>
      </c>
      <c r="E255" s="230" t="s">
        <v>1</v>
      </c>
      <c r="F255" s="231" t="s">
        <v>308</v>
      </c>
      <c r="G255" s="228"/>
      <c r="H255" s="232">
        <v>12.77</v>
      </c>
      <c r="I255" s="233"/>
      <c r="J255" s="228"/>
      <c r="K255" s="228"/>
      <c r="L255" s="234"/>
      <c r="M255" s="235"/>
      <c r="N255" s="236"/>
      <c r="O255" s="236"/>
      <c r="P255" s="236"/>
      <c r="Q255" s="236"/>
      <c r="R255" s="236"/>
      <c r="S255" s="236"/>
      <c r="T255" s="237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8" t="s">
        <v>134</v>
      </c>
      <c r="AU255" s="238" t="s">
        <v>87</v>
      </c>
      <c r="AV255" s="13" t="s">
        <v>87</v>
      </c>
      <c r="AW255" s="13" t="s">
        <v>34</v>
      </c>
      <c r="AX255" s="13" t="s">
        <v>77</v>
      </c>
      <c r="AY255" s="238" t="s">
        <v>125</v>
      </c>
    </row>
    <row r="256" spans="1:51" s="14" customFormat="1" ht="12">
      <c r="A256" s="14"/>
      <c r="B256" s="239"/>
      <c r="C256" s="240"/>
      <c r="D256" s="229" t="s">
        <v>134</v>
      </c>
      <c r="E256" s="241" t="s">
        <v>1</v>
      </c>
      <c r="F256" s="242" t="s">
        <v>136</v>
      </c>
      <c r="G256" s="240"/>
      <c r="H256" s="243">
        <v>12.77</v>
      </c>
      <c r="I256" s="244"/>
      <c r="J256" s="240"/>
      <c r="K256" s="240"/>
      <c r="L256" s="245"/>
      <c r="M256" s="246"/>
      <c r="N256" s="247"/>
      <c r="O256" s="247"/>
      <c r="P256" s="247"/>
      <c r="Q256" s="247"/>
      <c r="R256" s="247"/>
      <c r="S256" s="247"/>
      <c r="T256" s="248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9" t="s">
        <v>134</v>
      </c>
      <c r="AU256" s="249" t="s">
        <v>87</v>
      </c>
      <c r="AV256" s="14" t="s">
        <v>132</v>
      </c>
      <c r="AW256" s="14" t="s">
        <v>34</v>
      </c>
      <c r="AX256" s="14" t="s">
        <v>85</v>
      </c>
      <c r="AY256" s="249" t="s">
        <v>125</v>
      </c>
    </row>
    <row r="257" spans="1:65" s="2" customFormat="1" ht="12">
      <c r="A257" s="38"/>
      <c r="B257" s="39"/>
      <c r="C257" s="214" t="s">
        <v>309</v>
      </c>
      <c r="D257" s="214" t="s">
        <v>127</v>
      </c>
      <c r="E257" s="215" t="s">
        <v>310</v>
      </c>
      <c r="F257" s="216" t="s">
        <v>311</v>
      </c>
      <c r="G257" s="217" t="s">
        <v>312</v>
      </c>
      <c r="H257" s="218">
        <v>371</v>
      </c>
      <c r="I257" s="219"/>
      <c r="J257" s="220">
        <f>ROUND(I257*H257,2)</f>
        <v>0</v>
      </c>
      <c r="K257" s="216" t="s">
        <v>131</v>
      </c>
      <c r="L257" s="44"/>
      <c r="M257" s="221" t="s">
        <v>1</v>
      </c>
      <c r="N257" s="222" t="s">
        <v>42</v>
      </c>
      <c r="O257" s="91"/>
      <c r="P257" s="223">
        <f>O257*H257</f>
        <v>0</v>
      </c>
      <c r="Q257" s="223">
        <v>0.00049</v>
      </c>
      <c r="R257" s="223">
        <f>Q257*H257</f>
        <v>0.18179</v>
      </c>
      <c r="S257" s="223">
        <v>0</v>
      </c>
      <c r="T257" s="224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5" t="s">
        <v>132</v>
      </c>
      <c r="AT257" s="225" t="s">
        <v>127</v>
      </c>
      <c r="AU257" s="225" t="s">
        <v>87</v>
      </c>
      <c r="AY257" s="17" t="s">
        <v>125</v>
      </c>
      <c r="BE257" s="226">
        <f>IF(N257="základní",J257,0)</f>
        <v>0</v>
      </c>
      <c r="BF257" s="226">
        <f>IF(N257="snížená",J257,0)</f>
        <v>0</v>
      </c>
      <c r="BG257" s="226">
        <f>IF(N257="zákl. přenesená",J257,0)</f>
        <v>0</v>
      </c>
      <c r="BH257" s="226">
        <f>IF(N257="sníž. přenesená",J257,0)</f>
        <v>0</v>
      </c>
      <c r="BI257" s="226">
        <f>IF(N257="nulová",J257,0)</f>
        <v>0</v>
      </c>
      <c r="BJ257" s="17" t="s">
        <v>85</v>
      </c>
      <c r="BK257" s="226">
        <f>ROUND(I257*H257,2)</f>
        <v>0</v>
      </c>
      <c r="BL257" s="17" t="s">
        <v>132</v>
      </c>
      <c r="BM257" s="225" t="s">
        <v>313</v>
      </c>
    </row>
    <row r="258" spans="1:51" s="13" customFormat="1" ht="12">
      <c r="A258" s="13"/>
      <c r="B258" s="227"/>
      <c r="C258" s="228"/>
      <c r="D258" s="229" t="s">
        <v>134</v>
      </c>
      <c r="E258" s="230" t="s">
        <v>1</v>
      </c>
      <c r="F258" s="231" t="s">
        <v>314</v>
      </c>
      <c r="G258" s="228"/>
      <c r="H258" s="232">
        <v>371</v>
      </c>
      <c r="I258" s="233"/>
      <c r="J258" s="228"/>
      <c r="K258" s="228"/>
      <c r="L258" s="234"/>
      <c r="M258" s="235"/>
      <c r="N258" s="236"/>
      <c r="O258" s="236"/>
      <c r="P258" s="236"/>
      <c r="Q258" s="236"/>
      <c r="R258" s="236"/>
      <c r="S258" s="236"/>
      <c r="T258" s="237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8" t="s">
        <v>134</v>
      </c>
      <c r="AU258" s="238" t="s">
        <v>87</v>
      </c>
      <c r="AV258" s="13" t="s">
        <v>87</v>
      </c>
      <c r="AW258" s="13" t="s">
        <v>34</v>
      </c>
      <c r="AX258" s="13" t="s">
        <v>77</v>
      </c>
      <c r="AY258" s="238" t="s">
        <v>125</v>
      </c>
    </row>
    <row r="259" spans="1:51" s="14" customFormat="1" ht="12">
      <c r="A259" s="14"/>
      <c r="B259" s="239"/>
      <c r="C259" s="240"/>
      <c r="D259" s="229" t="s">
        <v>134</v>
      </c>
      <c r="E259" s="241" t="s">
        <v>1</v>
      </c>
      <c r="F259" s="242" t="s">
        <v>136</v>
      </c>
      <c r="G259" s="240"/>
      <c r="H259" s="243">
        <v>371</v>
      </c>
      <c r="I259" s="244"/>
      <c r="J259" s="240"/>
      <c r="K259" s="240"/>
      <c r="L259" s="245"/>
      <c r="M259" s="246"/>
      <c r="N259" s="247"/>
      <c r="O259" s="247"/>
      <c r="P259" s="247"/>
      <c r="Q259" s="247"/>
      <c r="R259" s="247"/>
      <c r="S259" s="247"/>
      <c r="T259" s="248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9" t="s">
        <v>134</v>
      </c>
      <c r="AU259" s="249" t="s">
        <v>87</v>
      </c>
      <c r="AV259" s="14" t="s">
        <v>132</v>
      </c>
      <c r="AW259" s="14" t="s">
        <v>34</v>
      </c>
      <c r="AX259" s="14" t="s">
        <v>85</v>
      </c>
      <c r="AY259" s="249" t="s">
        <v>125</v>
      </c>
    </row>
    <row r="260" spans="1:63" s="12" customFormat="1" ht="22.8" customHeight="1">
      <c r="A260" s="12"/>
      <c r="B260" s="198"/>
      <c r="C260" s="199"/>
      <c r="D260" s="200" t="s">
        <v>76</v>
      </c>
      <c r="E260" s="212" t="s">
        <v>132</v>
      </c>
      <c r="F260" s="212" t="s">
        <v>315</v>
      </c>
      <c r="G260" s="199"/>
      <c r="H260" s="199"/>
      <c r="I260" s="202"/>
      <c r="J260" s="213">
        <f>BK260</f>
        <v>0</v>
      </c>
      <c r="K260" s="199"/>
      <c r="L260" s="204"/>
      <c r="M260" s="205"/>
      <c r="N260" s="206"/>
      <c r="O260" s="206"/>
      <c r="P260" s="207">
        <f>SUM(P261:P264)</f>
        <v>0</v>
      </c>
      <c r="Q260" s="206"/>
      <c r="R260" s="207">
        <f>SUM(R261:R264)</f>
        <v>0</v>
      </c>
      <c r="S260" s="206"/>
      <c r="T260" s="208">
        <f>SUM(T261:T264)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09" t="s">
        <v>85</v>
      </c>
      <c r="AT260" s="210" t="s">
        <v>76</v>
      </c>
      <c r="AU260" s="210" t="s">
        <v>85</v>
      </c>
      <c r="AY260" s="209" t="s">
        <v>125</v>
      </c>
      <c r="BK260" s="211">
        <f>SUM(BK261:BK264)</f>
        <v>0</v>
      </c>
    </row>
    <row r="261" spans="1:65" s="2" customFormat="1" ht="12">
      <c r="A261" s="38"/>
      <c r="B261" s="39"/>
      <c r="C261" s="214" t="s">
        <v>316</v>
      </c>
      <c r="D261" s="214" t="s">
        <v>127</v>
      </c>
      <c r="E261" s="215" t="s">
        <v>317</v>
      </c>
      <c r="F261" s="216" t="s">
        <v>318</v>
      </c>
      <c r="G261" s="217" t="s">
        <v>130</v>
      </c>
      <c r="H261" s="218">
        <v>1.8</v>
      </c>
      <c r="I261" s="219"/>
      <c r="J261" s="220">
        <f>ROUND(I261*H261,2)</f>
        <v>0</v>
      </c>
      <c r="K261" s="216" t="s">
        <v>131</v>
      </c>
      <c r="L261" s="44"/>
      <c r="M261" s="221" t="s">
        <v>1</v>
      </c>
      <c r="N261" s="222" t="s">
        <v>42</v>
      </c>
      <c r="O261" s="91"/>
      <c r="P261" s="223">
        <f>O261*H261</f>
        <v>0</v>
      </c>
      <c r="Q261" s="223">
        <v>0</v>
      </c>
      <c r="R261" s="223">
        <f>Q261*H261</f>
        <v>0</v>
      </c>
      <c r="S261" s="223">
        <v>0</v>
      </c>
      <c r="T261" s="224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5" t="s">
        <v>132</v>
      </c>
      <c r="AT261" s="225" t="s">
        <v>127</v>
      </c>
      <c r="AU261" s="225" t="s">
        <v>87</v>
      </c>
      <c r="AY261" s="17" t="s">
        <v>125</v>
      </c>
      <c r="BE261" s="226">
        <f>IF(N261="základní",J261,0)</f>
        <v>0</v>
      </c>
      <c r="BF261" s="226">
        <f>IF(N261="snížená",J261,0)</f>
        <v>0</v>
      </c>
      <c r="BG261" s="226">
        <f>IF(N261="zákl. přenesená",J261,0)</f>
        <v>0</v>
      </c>
      <c r="BH261" s="226">
        <f>IF(N261="sníž. přenesená",J261,0)</f>
        <v>0</v>
      </c>
      <c r="BI261" s="226">
        <f>IF(N261="nulová",J261,0)</f>
        <v>0</v>
      </c>
      <c r="BJ261" s="17" t="s">
        <v>85</v>
      </c>
      <c r="BK261" s="226">
        <f>ROUND(I261*H261,2)</f>
        <v>0</v>
      </c>
      <c r="BL261" s="17" t="s">
        <v>132</v>
      </c>
      <c r="BM261" s="225" t="s">
        <v>319</v>
      </c>
    </row>
    <row r="262" spans="1:51" s="15" customFormat="1" ht="12">
      <c r="A262" s="15"/>
      <c r="B262" s="250"/>
      <c r="C262" s="251"/>
      <c r="D262" s="229" t="s">
        <v>134</v>
      </c>
      <c r="E262" s="252" t="s">
        <v>1</v>
      </c>
      <c r="F262" s="253" t="s">
        <v>320</v>
      </c>
      <c r="G262" s="251"/>
      <c r="H262" s="252" t="s">
        <v>1</v>
      </c>
      <c r="I262" s="254"/>
      <c r="J262" s="251"/>
      <c r="K262" s="251"/>
      <c r="L262" s="255"/>
      <c r="M262" s="256"/>
      <c r="N262" s="257"/>
      <c r="O262" s="257"/>
      <c r="P262" s="257"/>
      <c r="Q262" s="257"/>
      <c r="R262" s="257"/>
      <c r="S262" s="257"/>
      <c r="T262" s="258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59" t="s">
        <v>134</v>
      </c>
      <c r="AU262" s="259" t="s">
        <v>87</v>
      </c>
      <c r="AV262" s="15" t="s">
        <v>85</v>
      </c>
      <c r="AW262" s="15" t="s">
        <v>34</v>
      </c>
      <c r="AX262" s="15" t="s">
        <v>77</v>
      </c>
      <c r="AY262" s="259" t="s">
        <v>125</v>
      </c>
    </row>
    <row r="263" spans="1:51" s="13" customFormat="1" ht="12">
      <c r="A263" s="13"/>
      <c r="B263" s="227"/>
      <c r="C263" s="228"/>
      <c r="D263" s="229" t="s">
        <v>134</v>
      </c>
      <c r="E263" s="230" t="s">
        <v>1</v>
      </c>
      <c r="F263" s="231" t="s">
        <v>321</v>
      </c>
      <c r="G263" s="228"/>
      <c r="H263" s="232">
        <v>1.8</v>
      </c>
      <c r="I263" s="233"/>
      <c r="J263" s="228"/>
      <c r="K263" s="228"/>
      <c r="L263" s="234"/>
      <c r="M263" s="235"/>
      <c r="N263" s="236"/>
      <c r="O263" s="236"/>
      <c r="P263" s="236"/>
      <c r="Q263" s="236"/>
      <c r="R263" s="236"/>
      <c r="S263" s="236"/>
      <c r="T263" s="237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8" t="s">
        <v>134</v>
      </c>
      <c r="AU263" s="238" t="s">
        <v>87</v>
      </c>
      <c r="AV263" s="13" t="s">
        <v>87</v>
      </c>
      <c r="AW263" s="13" t="s">
        <v>34</v>
      </c>
      <c r="AX263" s="13" t="s">
        <v>77</v>
      </c>
      <c r="AY263" s="238" t="s">
        <v>125</v>
      </c>
    </row>
    <row r="264" spans="1:51" s="14" customFormat="1" ht="12">
      <c r="A264" s="14"/>
      <c r="B264" s="239"/>
      <c r="C264" s="240"/>
      <c r="D264" s="229" t="s">
        <v>134</v>
      </c>
      <c r="E264" s="241" t="s">
        <v>1</v>
      </c>
      <c r="F264" s="242" t="s">
        <v>136</v>
      </c>
      <c r="G264" s="240"/>
      <c r="H264" s="243">
        <v>1.8</v>
      </c>
      <c r="I264" s="244"/>
      <c r="J264" s="240"/>
      <c r="K264" s="240"/>
      <c r="L264" s="245"/>
      <c r="M264" s="246"/>
      <c r="N264" s="247"/>
      <c r="O264" s="247"/>
      <c r="P264" s="247"/>
      <c r="Q264" s="247"/>
      <c r="R264" s="247"/>
      <c r="S264" s="247"/>
      <c r="T264" s="248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9" t="s">
        <v>134</v>
      </c>
      <c r="AU264" s="249" t="s">
        <v>87</v>
      </c>
      <c r="AV264" s="14" t="s">
        <v>132</v>
      </c>
      <c r="AW264" s="14" t="s">
        <v>34</v>
      </c>
      <c r="AX264" s="14" t="s">
        <v>85</v>
      </c>
      <c r="AY264" s="249" t="s">
        <v>125</v>
      </c>
    </row>
    <row r="265" spans="1:63" s="12" customFormat="1" ht="22.8" customHeight="1">
      <c r="A265" s="12"/>
      <c r="B265" s="198"/>
      <c r="C265" s="199"/>
      <c r="D265" s="200" t="s">
        <v>76</v>
      </c>
      <c r="E265" s="212" t="s">
        <v>150</v>
      </c>
      <c r="F265" s="212" t="s">
        <v>322</v>
      </c>
      <c r="G265" s="199"/>
      <c r="H265" s="199"/>
      <c r="I265" s="202"/>
      <c r="J265" s="213">
        <f>BK265</f>
        <v>0</v>
      </c>
      <c r="K265" s="199"/>
      <c r="L265" s="204"/>
      <c r="M265" s="205"/>
      <c r="N265" s="206"/>
      <c r="O265" s="206"/>
      <c r="P265" s="207">
        <f>SUM(P266:P298)</f>
        <v>0</v>
      </c>
      <c r="Q265" s="206"/>
      <c r="R265" s="207">
        <f>SUM(R266:R298)</f>
        <v>251.37282500000003</v>
      </c>
      <c r="S265" s="206"/>
      <c r="T265" s="208">
        <f>SUM(T266:T298)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09" t="s">
        <v>85</v>
      </c>
      <c r="AT265" s="210" t="s">
        <v>76</v>
      </c>
      <c r="AU265" s="210" t="s">
        <v>85</v>
      </c>
      <c r="AY265" s="209" t="s">
        <v>125</v>
      </c>
      <c r="BK265" s="211">
        <f>SUM(BK266:BK298)</f>
        <v>0</v>
      </c>
    </row>
    <row r="266" spans="1:65" s="2" customFormat="1" ht="16.5" customHeight="1">
      <c r="A266" s="38"/>
      <c r="B266" s="39"/>
      <c r="C266" s="214" t="s">
        <v>323</v>
      </c>
      <c r="D266" s="214" t="s">
        <v>127</v>
      </c>
      <c r="E266" s="215" t="s">
        <v>324</v>
      </c>
      <c r="F266" s="216" t="s">
        <v>325</v>
      </c>
      <c r="G266" s="217" t="s">
        <v>130</v>
      </c>
      <c r="H266" s="218">
        <v>4799.11</v>
      </c>
      <c r="I266" s="219"/>
      <c r="J266" s="220">
        <f>ROUND(I266*H266,2)</f>
        <v>0</v>
      </c>
      <c r="K266" s="216" t="s">
        <v>1</v>
      </c>
      <c r="L266" s="44"/>
      <c r="M266" s="221" t="s">
        <v>1</v>
      </c>
      <c r="N266" s="222" t="s">
        <v>42</v>
      </c>
      <c r="O266" s="91"/>
      <c r="P266" s="223">
        <f>O266*H266</f>
        <v>0</v>
      </c>
      <c r="Q266" s="223">
        <v>0</v>
      </c>
      <c r="R266" s="223">
        <f>Q266*H266</f>
        <v>0</v>
      </c>
      <c r="S266" s="223">
        <v>0</v>
      </c>
      <c r="T266" s="224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5" t="s">
        <v>132</v>
      </c>
      <c r="AT266" s="225" t="s">
        <v>127</v>
      </c>
      <c r="AU266" s="225" t="s">
        <v>87</v>
      </c>
      <c r="AY266" s="17" t="s">
        <v>125</v>
      </c>
      <c r="BE266" s="226">
        <f>IF(N266="základní",J266,0)</f>
        <v>0</v>
      </c>
      <c r="BF266" s="226">
        <f>IF(N266="snížená",J266,0)</f>
        <v>0</v>
      </c>
      <c r="BG266" s="226">
        <f>IF(N266="zákl. přenesená",J266,0)</f>
        <v>0</v>
      </c>
      <c r="BH266" s="226">
        <f>IF(N266="sníž. přenesená",J266,0)</f>
        <v>0</v>
      </c>
      <c r="BI266" s="226">
        <f>IF(N266="nulová",J266,0)</f>
        <v>0</v>
      </c>
      <c r="BJ266" s="17" t="s">
        <v>85</v>
      </c>
      <c r="BK266" s="226">
        <f>ROUND(I266*H266,2)</f>
        <v>0</v>
      </c>
      <c r="BL266" s="17" t="s">
        <v>132</v>
      </c>
      <c r="BM266" s="225" t="s">
        <v>326</v>
      </c>
    </row>
    <row r="267" spans="1:51" s="15" customFormat="1" ht="12">
      <c r="A267" s="15"/>
      <c r="B267" s="250"/>
      <c r="C267" s="251"/>
      <c r="D267" s="229" t="s">
        <v>134</v>
      </c>
      <c r="E267" s="252" t="s">
        <v>1</v>
      </c>
      <c r="F267" s="253" t="s">
        <v>327</v>
      </c>
      <c r="G267" s="251"/>
      <c r="H267" s="252" t="s">
        <v>1</v>
      </c>
      <c r="I267" s="254"/>
      <c r="J267" s="251"/>
      <c r="K267" s="251"/>
      <c r="L267" s="255"/>
      <c r="M267" s="256"/>
      <c r="N267" s="257"/>
      <c r="O267" s="257"/>
      <c r="P267" s="257"/>
      <c r="Q267" s="257"/>
      <c r="R267" s="257"/>
      <c r="S267" s="257"/>
      <c r="T267" s="258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59" t="s">
        <v>134</v>
      </c>
      <c r="AU267" s="259" t="s">
        <v>87</v>
      </c>
      <c r="AV267" s="15" t="s">
        <v>85</v>
      </c>
      <c r="AW267" s="15" t="s">
        <v>34</v>
      </c>
      <c r="AX267" s="15" t="s">
        <v>77</v>
      </c>
      <c r="AY267" s="259" t="s">
        <v>125</v>
      </c>
    </row>
    <row r="268" spans="1:51" s="13" customFormat="1" ht="12">
      <c r="A268" s="13"/>
      <c r="B268" s="227"/>
      <c r="C268" s="228"/>
      <c r="D268" s="229" t="s">
        <v>134</v>
      </c>
      <c r="E268" s="230" t="s">
        <v>1</v>
      </c>
      <c r="F268" s="231" t="s">
        <v>328</v>
      </c>
      <c r="G268" s="228"/>
      <c r="H268" s="232">
        <v>4799.11</v>
      </c>
      <c r="I268" s="233"/>
      <c r="J268" s="228"/>
      <c r="K268" s="228"/>
      <c r="L268" s="234"/>
      <c r="M268" s="235"/>
      <c r="N268" s="236"/>
      <c r="O268" s="236"/>
      <c r="P268" s="236"/>
      <c r="Q268" s="236"/>
      <c r="R268" s="236"/>
      <c r="S268" s="236"/>
      <c r="T268" s="237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8" t="s">
        <v>134</v>
      </c>
      <c r="AU268" s="238" t="s">
        <v>87</v>
      </c>
      <c r="AV268" s="13" t="s">
        <v>87</v>
      </c>
      <c r="AW268" s="13" t="s">
        <v>34</v>
      </c>
      <c r="AX268" s="13" t="s">
        <v>77</v>
      </c>
      <c r="AY268" s="238" t="s">
        <v>125</v>
      </c>
    </row>
    <row r="269" spans="1:51" s="14" customFormat="1" ht="12">
      <c r="A269" s="14"/>
      <c r="B269" s="239"/>
      <c r="C269" s="240"/>
      <c r="D269" s="229" t="s">
        <v>134</v>
      </c>
      <c r="E269" s="241" t="s">
        <v>1</v>
      </c>
      <c r="F269" s="242" t="s">
        <v>136</v>
      </c>
      <c r="G269" s="240"/>
      <c r="H269" s="243">
        <v>4799.11</v>
      </c>
      <c r="I269" s="244"/>
      <c r="J269" s="240"/>
      <c r="K269" s="240"/>
      <c r="L269" s="245"/>
      <c r="M269" s="246"/>
      <c r="N269" s="247"/>
      <c r="O269" s="247"/>
      <c r="P269" s="247"/>
      <c r="Q269" s="247"/>
      <c r="R269" s="247"/>
      <c r="S269" s="247"/>
      <c r="T269" s="248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9" t="s">
        <v>134</v>
      </c>
      <c r="AU269" s="249" t="s">
        <v>87</v>
      </c>
      <c r="AV269" s="14" t="s">
        <v>132</v>
      </c>
      <c r="AW269" s="14" t="s">
        <v>34</v>
      </c>
      <c r="AX269" s="14" t="s">
        <v>85</v>
      </c>
      <c r="AY269" s="249" t="s">
        <v>125</v>
      </c>
    </row>
    <row r="270" spans="1:65" s="2" customFormat="1" ht="16.5" customHeight="1">
      <c r="A270" s="38"/>
      <c r="B270" s="39"/>
      <c r="C270" s="214" t="s">
        <v>329</v>
      </c>
      <c r="D270" s="214" t="s">
        <v>127</v>
      </c>
      <c r="E270" s="215" t="s">
        <v>330</v>
      </c>
      <c r="F270" s="216" t="s">
        <v>325</v>
      </c>
      <c r="G270" s="217" t="s">
        <v>130</v>
      </c>
      <c r="H270" s="218">
        <v>5289.53</v>
      </c>
      <c r="I270" s="219"/>
      <c r="J270" s="220">
        <f>ROUND(I270*H270,2)</f>
        <v>0</v>
      </c>
      <c r="K270" s="216" t="s">
        <v>1</v>
      </c>
      <c r="L270" s="44"/>
      <c r="M270" s="221" t="s">
        <v>1</v>
      </c>
      <c r="N270" s="222" t="s">
        <v>42</v>
      </c>
      <c r="O270" s="91"/>
      <c r="P270" s="223">
        <f>O270*H270</f>
        <v>0</v>
      </c>
      <c r="Q270" s="223">
        <v>0</v>
      </c>
      <c r="R270" s="223">
        <f>Q270*H270</f>
        <v>0</v>
      </c>
      <c r="S270" s="223">
        <v>0</v>
      </c>
      <c r="T270" s="224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5" t="s">
        <v>132</v>
      </c>
      <c r="AT270" s="225" t="s">
        <v>127</v>
      </c>
      <c r="AU270" s="225" t="s">
        <v>87</v>
      </c>
      <c r="AY270" s="17" t="s">
        <v>125</v>
      </c>
      <c r="BE270" s="226">
        <f>IF(N270="základní",J270,0)</f>
        <v>0</v>
      </c>
      <c r="BF270" s="226">
        <f>IF(N270="snížená",J270,0)</f>
        <v>0</v>
      </c>
      <c r="BG270" s="226">
        <f>IF(N270="zákl. přenesená",J270,0)</f>
        <v>0</v>
      </c>
      <c r="BH270" s="226">
        <f>IF(N270="sníž. přenesená",J270,0)</f>
        <v>0</v>
      </c>
      <c r="BI270" s="226">
        <f>IF(N270="nulová",J270,0)</f>
        <v>0</v>
      </c>
      <c r="BJ270" s="17" t="s">
        <v>85</v>
      </c>
      <c r="BK270" s="226">
        <f>ROUND(I270*H270,2)</f>
        <v>0</v>
      </c>
      <c r="BL270" s="17" t="s">
        <v>132</v>
      </c>
      <c r="BM270" s="225" t="s">
        <v>331</v>
      </c>
    </row>
    <row r="271" spans="1:51" s="15" customFormat="1" ht="12">
      <c r="A271" s="15"/>
      <c r="B271" s="250"/>
      <c r="C271" s="251"/>
      <c r="D271" s="229" t="s">
        <v>134</v>
      </c>
      <c r="E271" s="252" t="s">
        <v>1</v>
      </c>
      <c r="F271" s="253" t="s">
        <v>332</v>
      </c>
      <c r="G271" s="251"/>
      <c r="H271" s="252" t="s">
        <v>1</v>
      </c>
      <c r="I271" s="254"/>
      <c r="J271" s="251"/>
      <c r="K271" s="251"/>
      <c r="L271" s="255"/>
      <c r="M271" s="256"/>
      <c r="N271" s="257"/>
      <c r="O271" s="257"/>
      <c r="P271" s="257"/>
      <c r="Q271" s="257"/>
      <c r="R271" s="257"/>
      <c r="S271" s="257"/>
      <c r="T271" s="258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59" t="s">
        <v>134</v>
      </c>
      <c r="AU271" s="259" t="s">
        <v>87</v>
      </c>
      <c r="AV271" s="15" t="s">
        <v>85</v>
      </c>
      <c r="AW271" s="15" t="s">
        <v>34</v>
      </c>
      <c r="AX271" s="15" t="s">
        <v>77</v>
      </c>
      <c r="AY271" s="259" t="s">
        <v>125</v>
      </c>
    </row>
    <row r="272" spans="1:51" s="13" customFormat="1" ht="12">
      <c r="A272" s="13"/>
      <c r="B272" s="227"/>
      <c r="C272" s="228"/>
      <c r="D272" s="229" t="s">
        <v>134</v>
      </c>
      <c r="E272" s="230" t="s">
        <v>1</v>
      </c>
      <c r="F272" s="231" t="s">
        <v>217</v>
      </c>
      <c r="G272" s="228"/>
      <c r="H272" s="232">
        <v>5289.53</v>
      </c>
      <c r="I272" s="233"/>
      <c r="J272" s="228"/>
      <c r="K272" s="228"/>
      <c r="L272" s="234"/>
      <c r="M272" s="235"/>
      <c r="N272" s="236"/>
      <c r="O272" s="236"/>
      <c r="P272" s="236"/>
      <c r="Q272" s="236"/>
      <c r="R272" s="236"/>
      <c r="S272" s="236"/>
      <c r="T272" s="237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8" t="s">
        <v>134</v>
      </c>
      <c r="AU272" s="238" t="s">
        <v>87</v>
      </c>
      <c r="AV272" s="13" t="s">
        <v>87</v>
      </c>
      <c r="AW272" s="13" t="s">
        <v>34</v>
      </c>
      <c r="AX272" s="13" t="s">
        <v>77</v>
      </c>
      <c r="AY272" s="238" t="s">
        <v>125</v>
      </c>
    </row>
    <row r="273" spans="1:51" s="14" customFormat="1" ht="12">
      <c r="A273" s="14"/>
      <c r="B273" s="239"/>
      <c r="C273" s="240"/>
      <c r="D273" s="229" t="s">
        <v>134</v>
      </c>
      <c r="E273" s="241" t="s">
        <v>1</v>
      </c>
      <c r="F273" s="242" t="s">
        <v>136</v>
      </c>
      <c r="G273" s="240"/>
      <c r="H273" s="243">
        <v>5289.53</v>
      </c>
      <c r="I273" s="244"/>
      <c r="J273" s="240"/>
      <c r="K273" s="240"/>
      <c r="L273" s="245"/>
      <c r="M273" s="246"/>
      <c r="N273" s="247"/>
      <c r="O273" s="247"/>
      <c r="P273" s="247"/>
      <c r="Q273" s="247"/>
      <c r="R273" s="247"/>
      <c r="S273" s="247"/>
      <c r="T273" s="248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9" t="s">
        <v>134</v>
      </c>
      <c r="AU273" s="249" t="s">
        <v>87</v>
      </c>
      <c r="AV273" s="14" t="s">
        <v>132</v>
      </c>
      <c r="AW273" s="14" t="s">
        <v>34</v>
      </c>
      <c r="AX273" s="14" t="s">
        <v>85</v>
      </c>
      <c r="AY273" s="249" t="s">
        <v>125</v>
      </c>
    </row>
    <row r="274" spans="1:65" s="2" customFormat="1" ht="16.5" customHeight="1">
      <c r="A274" s="38"/>
      <c r="B274" s="39"/>
      <c r="C274" s="214" t="s">
        <v>333</v>
      </c>
      <c r="D274" s="214" t="s">
        <v>127</v>
      </c>
      <c r="E274" s="215" t="s">
        <v>334</v>
      </c>
      <c r="F274" s="216" t="s">
        <v>335</v>
      </c>
      <c r="G274" s="217" t="s">
        <v>130</v>
      </c>
      <c r="H274" s="218">
        <v>1091.2</v>
      </c>
      <c r="I274" s="219"/>
      <c r="J274" s="220">
        <f>ROUND(I274*H274,2)</f>
        <v>0</v>
      </c>
      <c r="K274" s="216" t="s">
        <v>131</v>
      </c>
      <c r="L274" s="44"/>
      <c r="M274" s="221" t="s">
        <v>1</v>
      </c>
      <c r="N274" s="222" t="s">
        <v>42</v>
      </c>
      <c r="O274" s="91"/>
      <c r="P274" s="223">
        <f>O274*H274</f>
        <v>0</v>
      </c>
      <c r="Q274" s="223">
        <v>0.23</v>
      </c>
      <c r="R274" s="223">
        <f>Q274*H274</f>
        <v>250.97600000000003</v>
      </c>
      <c r="S274" s="223">
        <v>0</v>
      </c>
      <c r="T274" s="224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5" t="s">
        <v>132</v>
      </c>
      <c r="AT274" s="225" t="s">
        <v>127</v>
      </c>
      <c r="AU274" s="225" t="s">
        <v>87</v>
      </c>
      <c r="AY274" s="17" t="s">
        <v>125</v>
      </c>
      <c r="BE274" s="226">
        <f>IF(N274="základní",J274,0)</f>
        <v>0</v>
      </c>
      <c r="BF274" s="226">
        <f>IF(N274="snížená",J274,0)</f>
        <v>0</v>
      </c>
      <c r="BG274" s="226">
        <f>IF(N274="zákl. přenesená",J274,0)</f>
        <v>0</v>
      </c>
      <c r="BH274" s="226">
        <f>IF(N274="sníž. přenesená",J274,0)</f>
        <v>0</v>
      </c>
      <c r="BI274" s="226">
        <f>IF(N274="nulová",J274,0)</f>
        <v>0</v>
      </c>
      <c r="BJ274" s="17" t="s">
        <v>85</v>
      </c>
      <c r="BK274" s="226">
        <f>ROUND(I274*H274,2)</f>
        <v>0</v>
      </c>
      <c r="BL274" s="17" t="s">
        <v>132</v>
      </c>
      <c r="BM274" s="225" t="s">
        <v>336</v>
      </c>
    </row>
    <row r="275" spans="1:51" s="15" customFormat="1" ht="12">
      <c r="A275" s="15"/>
      <c r="B275" s="250"/>
      <c r="C275" s="251"/>
      <c r="D275" s="229" t="s">
        <v>134</v>
      </c>
      <c r="E275" s="252" t="s">
        <v>1</v>
      </c>
      <c r="F275" s="253" t="s">
        <v>337</v>
      </c>
      <c r="G275" s="251"/>
      <c r="H275" s="252" t="s">
        <v>1</v>
      </c>
      <c r="I275" s="254"/>
      <c r="J275" s="251"/>
      <c r="K275" s="251"/>
      <c r="L275" s="255"/>
      <c r="M275" s="256"/>
      <c r="N275" s="257"/>
      <c r="O275" s="257"/>
      <c r="P275" s="257"/>
      <c r="Q275" s="257"/>
      <c r="R275" s="257"/>
      <c r="S275" s="257"/>
      <c r="T275" s="258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59" t="s">
        <v>134</v>
      </c>
      <c r="AU275" s="259" t="s">
        <v>87</v>
      </c>
      <c r="AV275" s="15" t="s">
        <v>85</v>
      </c>
      <c r="AW275" s="15" t="s">
        <v>34</v>
      </c>
      <c r="AX275" s="15" t="s">
        <v>77</v>
      </c>
      <c r="AY275" s="259" t="s">
        <v>125</v>
      </c>
    </row>
    <row r="276" spans="1:51" s="13" customFormat="1" ht="12">
      <c r="A276" s="13"/>
      <c r="B276" s="227"/>
      <c r="C276" s="228"/>
      <c r="D276" s="229" t="s">
        <v>134</v>
      </c>
      <c r="E276" s="230" t="s">
        <v>1</v>
      </c>
      <c r="F276" s="231" t="s">
        <v>338</v>
      </c>
      <c r="G276" s="228"/>
      <c r="H276" s="232">
        <v>1091.2</v>
      </c>
      <c r="I276" s="233"/>
      <c r="J276" s="228"/>
      <c r="K276" s="228"/>
      <c r="L276" s="234"/>
      <c r="M276" s="235"/>
      <c r="N276" s="236"/>
      <c r="O276" s="236"/>
      <c r="P276" s="236"/>
      <c r="Q276" s="236"/>
      <c r="R276" s="236"/>
      <c r="S276" s="236"/>
      <c r="T276" s="237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8" t="s">
        <v>134</v>
      </c>
      <c r="AU276" s="238" t="s">
        <v>87</v>
      </c>
      <c r="AV276" s="13" t="s">
        <v>87</v>
      </c>
      <c r="AW276" s="13" t="s">
        <v>34</v>
      </c>
      <c r="AX276" s="13" t="s">
        <v>77</v>
      </c>
      <c r="AY276" s="238" t="s">
        <v>125</v>
      </c>
    </row>
    <row r="277" spans="1:51" s="14" customFormat="1" ht="12">
      <c r="A277" s="14"/>
      <c r="B277" s="239"/>
      <c r="C277" s="240"/>
      <c r="D277" s="229" t="s">
        <v>134</v>
      </c>
      <c r="E277" s="241" t="s">
        <v>1</v>
      </c>
      <c r="F277" s="242" t="s">
        <v>136</v>
      </c>
      <c r="G277" s="240"/>
      <c r="H277" s="243">
        <v>1091.2</v>
      </c>
      <c r="I277" s="244"/>
      <c r="J277" s="240"/>
      <c r="K277" s="240"/>
      <c r="L277" s="245"/>
      <c r="M277" s="246"/>
      <c r="N277" s="247"/>
      <c r="O277" s="247"/>
      <c r="P277" s="247"/>
      <c r="Q277" s="247"/>
      <c r="R277" s="247"/>
      <c r="S277" s="247"/>
      <c r="T277" s="248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9" t="s">
        <v>134</v>
      </c>
      <c r="AU277" s="249" t="s">
        <v>87</v>
      </c>
      <c r="AV277" s="14" t="s">
        <v>132</v>
      </c>
      <c r="AW277" s="14" t="s">
        <v>34</v>
      </c>
      <c r="AX277" s="14" t="s">
        <v>85</v>
      </c>
      <c r="AY277" s="249" t="s">
        <v>125</v>
      </c>
    </row>
    <row r="278" spans="1:65" s="2" customFormat="1" ht="12">
      <c r="A278" s="38"/>
      <c r="B278" s="39"/>
      <c r="C278" s="214" t="s">
        <v>339</v>
      </c>
      <c r="D278" s="214" t="s">
        <v>127</v>
      </c>
      <c r="E278" s="215" t="s">
        <v>340</v>
      </c>
      <c r="F278" s="216" t="s">
        <v>341</v>
      </c>
      <c r="G278" s="217" t="s">
        <v>130</v>
      </c>
      <c r="H278" s="218">
        <v>7006</v>
      </c>
      <c r="I278" s="219"/>
      <c r="J278" s="220">
        <f>ROUND(I278*H278,2)</f>
        <v>0</v>
      </c>
      <c r="K278" s="216" t="s">
        <v>131</v>
      </c>
      <c r="L278" s="44"/>
      <c r="M278" s="221" t="s">
        <v>1</v>
      </c>
      <c r="N278" s="222" t="s">
        <v>42</v>
      </c>
      <c r="O278" s="91"/>
      <c r="P278" s="223">
        <f>O278*H278</f>
        <v>0</v>
      </c>
      <c r="Q278" s="223">
        <v>0</v>
      </c>
      <c r="R278" s="223">
        <f>Q278*H278</f>
        <v>0</v>
      </c>
      <c r="S278" s="223">
        <v>0</v>
      </c>
      <c r="T278" s="224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5" t="s">
        <v>132</v>
      </c>
      <c r="AT278" s="225" t="s">
        <v>127</v>
      </c>
      <c r="AU278" s="225" t="s">
        <v>87</v>
      </c>
      <c r="AY278" s="17" t="s">
        <v>125</v>
      </c>
      <c r="BE278" s="226">
        <f>IF(N278="základní",J278,0)</f>
        <v>0</v>
      </c>
      <c r="BF278" s="226">
        <f>IF(N278="snížená",J278,0)</f>
        <v>0</v>
      </c>
      <c r="BG278" s="226">
        <f>IF(N278="zákl. přenesená",J278,0)</f>
        <v>0</v>
      </c>
      <c r="BH278" s="226">
        <f>IF(N278="sníž. přenesená",J278,0)</f>
        <v>0</v>
      </c>
      <c r="BI278" s="226">
        <f>IF(N278="nulová",J278,0)</f>
        <v>0</v>
      </c>
      <c r="BJ278" s="17" t="s">
        <v>85</v>
      </c>
      <c r="BK278" s="226">
        <f>ROUND(I278*H278,2)</f>
        <v>0</v>
      </c>
      <c r="BL278" s="17" t="s">
        <v>132</v>
      </c>
      <c r="BM278" s="225" t="s">
        <v>342</v>
      </c>
    </row>
    <row r="279" spans="1:51" s="15" customFormat="1" ht="12">
      <c r="A279" s="15"/>
      <c r="B279" s="250"/>
      <c r="C279" s="251"/>
      <c r="D279" s="229" t="s">
        <v>134</v>
      </c>
      <c r="E279" s="252" t="s">
        <v>1</v>
      </c>
      <c r="F279" s="253" t="s">
        <v>343</v>
      </c>
      <c r="G279" s="251"/>
      <c r="H279" s="252" t="s">
        <v>1</v>
      </c>
      <c r="I279" s="254"/>
      <c r="J279" s="251"/>
      <c r="K279" s="251"/>
      <c r="L279" s="255"/>
      <c r="M279" s="256"/>
      <c r="N279" s="257"/>
      <c r="O279" s="257"/>
      <c r="P279" s="257"/>
      <c r="Q279" s="257"/>
      <c r="R279" s="257"/>
      <c r="S279" s="257"/>
      <c r="T279" s="258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59" t="s">
        <v>134</v>
      </c>
      <c r="AU279" s="259" t="s">
        <v>87</v>
      </c>
      <c r="AV279" s="15" t="s">
        <v>85</v>
      </c>
      <c r="AW279" s="15" t="s">
        <v>34</v>
      </c>
      <c r="AX279" s="15" t="s">
        <v>77</v>
      </c>
      <c r="AY279" s="259" t="s">
        <v>125</v>
      </c>
    </row>
    <row r="280" spans="1:51" s="13" customFormat="1" ht="12">
      <c r="A280" s="13"/>
      <c r="B280" s="227"/>
      <c r="C280" s="228"/>
      <c r="D280" s="229" t="s">
        <v>134</v>
      </c>
      <c r="E280" s="230" t="s">
        <v>1</v>
      </c>
      <c r="F280" s="231" t="s">
        <v>344</v>
      </c>
      <c r="G280" s="228"/>
      <c r="H280" s="232">
        <v>3503</v>
      </c>
      <c r="I280" s="233"/>
      <c r="J280" s="228"/>
      <c r="K280" s="228"/>
      <c r="L280" s="234"/>
      <c r="M280" s="235"/>
      <c r="N280" s="236"/>
      <c r="O280" s="236"/>
      <c r="P280" s="236"/>
      <c r="Q280" s="236"/>
      <c r="R280" s="236"/>
      <c r="S280" s="236"/>
      <c r="T280" s="237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8" t="s">
        <v>134</v>
      </c>
      <c r="AU280" s="238" t="s">
        <v>87</v>
      </c>
      <c r="AV280" s="13" t="s">
        <v>87</v>
      </c>
      <c r="AW280" s="13" t="s">
        <v>34</v>
      </c>
      <c r="AX280" s="13" t="s">
        <v>77</v>
      </c>
      <c r="AY280" s="238" t="s">
        <v>125</v>
      </c>
    </row>
    <row r="281" spans="1:51" s="15" customFormat="1" ht="12">
      <c r="A281" s="15"/>
      <c r="B281" s="250"/>
      <c r="C281" s="251"/>
      <c r="D281" s="229" t="s">
        <v>134</v>
      </c>
      <c r="E281" s="252" t="s">
        <v>1</v>
      </c>
      <c r="F281" s="253" t="s">
        <v>345</v>
      </c>
      <c r="G281" s="251"/>
      <c r="H281" s="252" t="s">
        <v>1</v>
      </c>
      <c r="I281" s="254"/>
      <c r="J281" s="251"/>
      <c r="K281" s="251"/>
      <c r="L281" s="255"/>
      <c r="M281" s="256"/>
      <c r="N281" s="257"/>
      <c r="O281" s="257"/>
      <c r="P281" s="257"/>
      <c r="Q281" s="257"/>
      <c r="R281" s="257"/>
      <c r="S281" s="257"/>
      <c r="T281" s="258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59" t="s">
        <v>134</v>
      </c>
      <c r="AU281" s="259" t="s">
        <v>87</v>
      </c>
      <c r="AV281" s="15" t="s">
        <v>85</v>
      </c>
      <c r="AW281" s="15" t="s">
        <v>34</v>
      </c>
      <c r="AX281" s="15" t="s">
        <v>77</v>
      </c>
      <c r="AY281" s="259" t="s">
        <v>125</v>
      </c>
    </row>
    <row r="282" spans="1:51" s="13" customFormat="1" ht="12">
      <c r="A282" s="13"/>
      <c r="B282" s="227"/>
      <c r="C282" s="228"/>
      <c r="D282" s="229" t="s">
        <v>134</v>
      </c>
      <c r="E282" s="230" t="s">
        <v>1</v>
      </c>
      <c r="F282" s="231" t="s">
        <v>344</v>
      </c>
      <c r="G282" s="228"/>
      <c r="H282" s="232">
        <v>3503</v>
      </c>
      <c r="I282" s="233"/>
      <c r="J282" s="228"/>
      <c r="K282" s="228"/>
      <c r="L282" s="234"/>
      <c r="M282" s="235"/>
      <c r="N282" s="236"/>
      <c r="O282" s="236"/>
      <c r="P282" s="236"/>
      <c r="Q282" s="236"/>
      <c r="R282" s="236"/>
      <c r="S282" s="236"/>
      <c r="T282" s="237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8" t="s">
        <v>134</v>
      </c>
      <c r="AU282" s="238" t="s">
        <v>87</v>
      </c>
      <c r="AV282" s="13" t="s">
        <v>87</v>
      </c>
      <c r="AW282" s="13" t="s">
        <v>34</v>
      </c>
      <c r="AX282" s="13" t="s">
        <v>77</v>
      </c>
      <c r="AY282" s="238" t="s">
        <v>125</v>
      </c>
    </row>
    <row r="283" spans="1:51" s="14" customFormat="1" ht="12">
      <c r="A283" s="14"/>
      <c r="B283" s="239"/>
      <c r="C283" s="240"/>
      <c r="D283" s="229" t="s">
        <v>134</v>
      </c>
      <c r="E283" s="241" t="s">
        <v>1</v>
      </c>
      <c r="F283" s="242" t="s">
        <v>136</v>
      </c>
      <c r="G283" s="240"/>
      <c r="H283" s="243">
        <v>7006</v>
      </c>
      <c r="I283" s="244"/>
      <c r="J283" s="240"/>
      <c r="K283" s="240"/>
      <c r="L283" s="245"/>
      <c r="M283" s="246"/>
      <c r="N283" s="247"/>
      <c r="O283" s="247"/>
      <c r="P283" s="247"/>
      <c r="Q283" s="247"/>
      <c r="R283" s="247"/>
      <c r="S283" s="247"/>
      <c r="T283" s="248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9" t="s">
        <v>134</v>
      </c>
      <c r="AU283" s="249" t="s">
        <v>87</v>
      </c>
      <c r="AV283" s="14" t="s">
        <v>132</v>
      </c>
      <c r="AW283" s="14" t="s">
        <v>34</v>
      </c>
      <c r="AX283" s="14" t="s">
        <v>85</v>
      </c>
      <c r="AY283" s="249" t="s">
        <v>125</v>
      </c>
    </row>
    <row r="284" spans="1:65" s="2" customFormat="1" ht="21.75" customHeight="1">
      <c r="A284" s="38"/>
      <c r="B284" s="39"/>
      <c r="C284" s="214" t="s">
        <v>346</v>
      </c>
      <c r="D284" s="214" t="s">
        <v>127</v>
      </c>
      <c r="E284" s="215" t="s">
        <v>347</v>
      </c>
      <c r="F284" s="216" t="s">
        <v>348</v>
      </c>
      <c r="G284" s="217" t="s">
        <v>130</v>
      </c>
      <c r="H284" s="218">
        <v>3503</v>
      </c>
      <c r="I284" s="219"/>
      <c r="J284" s="220">
        <f>ROUND(I284*H284,2)</f>
        <v>0</v>
      </c>
      <c r="K284" s="216" t="s">
        <v>131</v>
      </c>
      <c r="L284" s="44"/>
      <c r="M284" s="221" t="s">
        <v>1</v>
      </c>
      <c r="N284" s="222" t="s">
        <v>42</v>
      </c>
      <c r="O284" s="91"/>
      <c r="P284" s="223">
        <f>O284*H284</f>
        <v>0</v>
      </c>
      <c r="Q284" s="223">
        <v>0</v>
      </c>
      <c r="R284" s="223">
        <f>Q284*H284</f>
        <v>0</v>
      </c>
      <c r="S284" s="223">
        <v>0</v>
      </c>
      <c r="T284" s="224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5" t="s">
        <v>132</v>
      </c>
      <c r="AT284" s="225" t="s">
        <v>127</v>
      </c>
      <c r="AU284" s="225" t="s">
        <v>87</v>
      </c>
      <c r="AY284" s="17" t="s">
        <v>125</v>
      </c>
      <c r="BE284" s="226">
        <f>IF(N284="základní",J284,0)</f>
        <v>0</v>
      </c>
      <c r="BF284" s="226">
        <f>IF(N284="snížená",J284,0)</f>
        <v>0</v>
      </c>
      <c r="BG284" s="226">
        <f>IF(N284="zákl. přenesená",J284,0)</f>
        <v>0</v>
      </c>
      <c r="BH284" s="226">
        <f>IF(N284="sníž. přenesená",J284,0)</f>
        <v>0</v>
      </c>
      <c r="BI284" s="226">
        <f>IF(N284="nulová",J284,0)</f>
        <v>0</v>
      </c>
      <c r="BJ284" s="17" t="s">
        <v>85</v>
      </c>
      <c r="BK284" s="226">
        <f>ROUND(I284*H284,2)</f>
        <v>0</v>
      </c>
      <c r="BL284" s="17" t="s">
        <v>132</v>
      </c>
      <c r="BM284" s="225" t="s">
        <v>349</v>
      </c>
    </row>
    <row r="285" spans="1:51" s="15" customFormat="1" ht="12">
      <c r="A285" s="15"/>
      <c r="B285" s="250"/>
      <c r="C285" s="251"/>
      <c r="D285" s="229" t="s">
        <v>134</v>
      </c>
      <c r="E285" s="252" t="s">
        <v>1</v>
      </c>
      <c r="F285" s="253" t="s">
        <v>350</v>
      </c>
      <c r="G285" s="251"/>
      <c r="H285" s="252" t="s">
        <v>1</v>
      </c>
      <c r="I285" s="254"/>
      <c r="J285" s="251"/>
      <c r="K285" s="251"/>
      <c r="L285" s="255"/>
      <c r="M285" s="256"/>
      <c r="N285" s="257"/>
      <c r="O285" s="257"/>
      <c r="P285" s="257"/>
      <c r="Q285" s="257"/>
      <c r="R285" s="257"/>
      <c r="S285" s="257"/>
      <c r="T285" s="258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59" t="s">
        <v>134</v>
      </c>
      <c r="AU285" s="259" t="s">
        <v>87</v>
      </c>
      <c r="AV285" s="15" t="s">
        <v>85</v>
      </c>
      <c r="AW285" s="15" t="s">
        <v>34</v>
      </c>
      <c r="AX285" s="15" t="s">
        <v>77</v>
      </c>
      <c r="AY285" s="259" t="s">
        <v>125</v>
      </c>
    </row>
    <row r="286" spans="1:51" s="13" customFormat="1" ht="12">
      <c r="A286" s="13"/>
      <c r="B286" s="227"/>
      <c r="C286" s="228"/>
      <c r="D286" s="229" t="s">
        <v>134</v>
      </c>
      <c r="E286" s="230" t="s">
        <v>1</v>
      </c>
      <c r="F286" s="231" t="s">
        <v>344</v>
      </c>
      <c r="G286" s="228"/>
      <c r="H286" s="232">
        <v>3503</v>
      </c>
      <c r="I286" s="233"/>
      <c r="J286" s="228"/>
      <c r="K286" s="228"/>
      <c r="L286" s="234"/>
      <c r="M286" s="235"/>
      <c r="N286" s="236"/>
      <c r="O286" s="236"/>
      <c r="P286" s="236"/>
      <c r="Q286" s="236"/>
      <c r="R286" s="236"/>
      <c r="S286" s="236"/>
      <c r="T286" s="237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8" t="s">
        <v>134</v>
      </c>
      <c r="AU286" s="238" t="s">
        <v>87</v>
      </c>
      <c r="AV286" s="13" t="s">
        <v>87</v>
      </c>
      <c r="AW286" s="13" t="s">
        <v>34</v>
      </c>
      <c r="AX286" s="13" t="s">
        <v>77</v>
      </c>
      <c r="AY286" s="238" t="s">
        <v>125</v>
      </c>
    </row>
    <row r="287" spans="1:51" s="14" customFormat="1" ht="12">
      <c r="A287" s="14"/>
      <c r="B287" s="239"/>
      <c r="C287" s="240"/>
      <c r="D287" s="229" t="s">
        <v>134</v>
      </c>
      <c r="E287" s="241" t="s">
        <v>1</v>
      </c>
      <c r="F287" s="242" t="s">
        <v>136</v>
      </c>
      <c r="G287" s="240"/>
      <c r="H287" s="243">
        <v>3503</v>
      </c>
      <c r="I287" s="244"/>
      <c r="J287" s="240"/>
      <c r="K287" s="240"/>
      <c r="L287" s="245"/>
      <c r="M287" s="246"/>
      <c r="N287" s="247"/>
      <c r="O287" s="247"/>
      <c r="P287" s="247"/>
      <c r="Q287" s="247"/>
      <c r="R287" s="247"/>
      <c r="S287" s="247"/>
      <c r="T287" s="248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9" t="s">
        <v>134</v>
      </c>
      <c r="AU287" s="249" t="s">
        <v>87</v>
      </c>
      <c r="AV287" s="14" t="s">
        <v>132</v>
      </c>
      <c r="AW287" s="14" t="s">
        <v>34</v>
      </c>
      <c r="AX287" s="14" t="s">
        <v>85</v>
      </c>
      <c r="AY287" s="249" t="s">
        <v>125</v>
      </c>
    </row>
    <row r="288" spans="1:65" s="2" customFormat="1" ht="16.5" customHeight="1">
      <c r="A288" s="38"/>
      <c r="B288" s="39"/>
      <c r="C288" s="214" t="s">
        <v>351</v>
      </c>
      <c r="D288" s="214" t="s">
        <v>127</v>
      </c>
      <c r="E288" s="215" t="s">
        <v>352</v>
      </c>
      <c r="F288" s="216" t="s">
        <v>353</v>
      </c>
      <c r="G288" s="217" t="s">
        <v>130</v>
      </c>
      <c r="H288" s="218">
        <v>3590.575</v>
      </c>
      <c r="I288" s="219"/>
      <c r="J288" s="220">
        <f>ROUND(I288*H288,2)</f>
        <v>0</v>
      </c>
      <c r="K288" s="216" t="s">
        <v>131</v>
      </c>
      <c r="L288" s="44"/>
      <c r="M288" s="221" t="s">
        <v>1</v>
      </c>
      <c r="N288" s="222" t="s">
        <v>42</v>
      </c>
      <c r="O288" s="91"/>
      <c r="P288" s="223">
        <f>O288*H288</f>
        <v>0</v>
      </c>
      <c r="Q288" s="223">
        <v>0</v>
      </c>
      <c r="R288" s="223">
        <f>Q288*H288</f>
        <v>0</v>
      </c>
      <c r="S288" s="223">
        <v>0</v>
      </c>
      <c r="T288" s="224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5" t="s">
        <v>132</v>
      </c>
      <c r="AT288" s="225" t="s">
        <v>127</v>
      </c>
      <c r="AU288" s="225" t="s">
        <v>87</v>
      </c>
      <c r="AY288" s="17" t="s">
        <v>125</v>
      </c>
      <c r="BE288" s="226">
        <f>IF(N288="základní",J288,0)</f>
        <v>0</v>
      </c>
      <c r="BF288" s="226">
        <f>IF(N288="snížená",J288,0)</f>
        <v>0</v>
      </c>
      <c r="BG288" s="226">
        <f>IF(N288="zákl. přenesená",J288,0)</f>
        <v>0</v>
      </c>
      <c r="BH288" s="226">
        <f>IF(N288="sníž. přenesená",J288,0)</f>
        <v>0</v>
      </c>
      <c r="BI288" s="226">
        <f>IF(N288="nulová",J288,0)</f>
        <v>0</v>
      </c>
      <c r="BJ288" s="17" t="s">
        <v>85</v>
      </c>
      <c r="BK288" s="226">
        <f>ROUND(I288*H288,2)</f>
        <v>0</v>
      </c>
      <c r="BL288" s="17" t="s">
        <v>132</v>
      </c>
      <c r="BM288" s="225" t="s">
        <v>354</v>
      </c>
    </row>
    <row r="289" spans="1:51" s="15" customFormat="1" ht="12">
      <c r="A289" s="15"/>
      <c r="B289" s="250"/>
      <c r="C289" s="251"/>
      <c r="D289" s="229" t="s">
        <v>134</v>
      </c>
      <c r="E289" s="252" t="s">
        <v>1</v>
      </c>
      <c r="F289" s="253" t="s">
        <v>355</v>
      </c>
      <c r="G289" s="251"/>
      <c r="H289" s="252" t="s">
        <v>1</v>
      </c>
      <c r="I289" s="254"/>
      <c r="J289" s="251"/>
      <c r="K289" s="251"/>
      <c r="L289" s="255"/>
      <c r="M289" s="256"/>
      <c r="N289" s="257"/>
      <c r="O289" s="257"/>
      <c r="P289" s="257"/>
      <c r="Q289" s="257"/>
      <c r="R289" s="257"/>
      <c r="S289" s="257"/>
      <c r="T289" s="258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59" t="s">
        <v>134</v>
      </c>
      <c r="AU289" s="259" t="s">
        <v>87</v>
      </c>
      <c r="AV289" s="15" t="s">
        <v>85</v>
      </c>
      <c r="AW289" s="15" t="s">
        <v>34</v>
      </c>
      <c r="AX289" s="15" t="s">
        <v>77</v>
      </c>
      <c r="AY289" s="259" t="s">
        <v>125</v>
      </c>
    </row>
    <row r="290" spans="1:51" s="13" customFormat="1" ht="12">
      <c r="A290" s="13"/>
      <c r="B290" s="227"/>
      <c r="C290" s="228"/>
      <c r="D290" s="229" t="s">
        <v>134</v>
      </c>
      <c r="E290" s="230" t="s">
        <v>1</v>
      </c>
      <c r="F290" s="231" t="s">
        <v>356</v>
      </c>
      <c r="G290" s="228"/>
      <c r="H290" s="232">
        <v>3590.575</v>
      </c>
      <c r="I290" s="233"/>
      <c r="J290" s="228"/>
      <c r="K290" s="228"/>
      <c r="L290" s="234"/>
      <c r="M290" s="235"/>
      <c r="N290" s="236"/>
      <c r="O290" s="236"/>
      <c r="P290" s="236"/>
      <c r="Q290" s="236"/>
      <c r="R290" s="236"/>
      <c r="S290" s="236"/>
      <c r="T290" s="237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8" t="s">
        <v>134</v>
      </c>
      <c r="AU290" s="238" t="s">
        <v>87</v>
      </c>
      <c r="AV290" s="13" t="s">
        <v>87</v>
      </c>
      <c r="AW290" s="13" t="s">
        <v>34</v>
      </c>
      <c r="AX290" s="13" t="s">
        <v>77</v>
      </c>
      <c r="AY290" s="238" t="s">
        <v>125</v>
      </c>
    </row>
    <row r="291" spans="1:51" s="14" customFormat="1" ht="12">
      <c r="A291" s="14"/>
      <c r="B291" s="239"/>
      <c r="C291" s="240"/>
      <c r="D291" s="229" t="s">
        <v>134</v>
      </c>
      <c r="E291" s="241" t="s">
        <v>1</v>
      </c>
      <c r="F291" s="242" t="s">
        <v>136</v>
      </c>
      <c r="G291" s="240"/>
      <c r="H291" s="243">
        <v>3590.575</v>
      </c>
      <c r="I291" s="244"/>
      <c r="J291" s="240"/>
      <c r="K291" s="240"/>
      <c r="L291" s="245"/>
      <c r="M291" s="246"/>
      <c r="N291" s="247"/>
      <c r="O291" s="247"/>
      <c r="P291" s="247"/>
      <c r="Q291" s="247"/>
      <c r="R291" s="247"/>
      <c r="S291" s="247"/>
      <c r="T291" s="248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49" t="s">
        <v>134</v>
      </c>
      <c r="AU291" s="249" t="s">
        <v>87</v>
      </c>
      <c r="AV291" s="14" t="s">
        <v>132</v>
      </c>
      <c r="AW291" s="14" t="s">
        <v>34</v>
      </c>
      <c r="AX291" s="14" t="s">
        <v>85</v>
      </c>
      <c r="AY291" s="249" t="s">
        <v>125</v>
      </c>
    </row>
    <row r="292" spans="1:65" s="2" customFormat="1" ht="33" customHeight="1">
      <c r="A292" s="38"/>
      <c r="B292" s="39"/>
      <c r="C292" s="214" t="s">
        <v>357</v>
      </c>
      <c r="D292" s="214" t="s">
        <v>127</v>
      </c>
      <c r="E292" s="215" t="s">
        <v>358</v>
      </c>
      <c r="F292" s="216" t="s">
        <v>359</v>
      </c>
      <c r="G292" s="217" t="s">
        <v>130</v>
      </c>
      <c r="H292" s="218">
        <v>1.5</v>
      </c>
      <c r="I292" s="219"/>
      <c r="J292" s="220">
        <f>ROUND(I292*H292,2)</f>
        <v>0</v>
      </c>
      <c r="K292" s="216" t="s">
        <v>131</v>
      </c>
      <c r="L292" s="44"/>
      <c r="M292" s="221" t="s">
        <v>1</v>
      </c>
      <c r="N292" s="222" t="s">
        <v>42</v>
      </c>
      <c r="O292" s="91"/>
      <c r="P292" s="223">
        <f>O292*H292</f>
        <v>0</v>
      </c>
      <c r="Q292" s="223">
        <v>0.1461</v>
      </c>
      <c r="R292" s="223">
        <f>Q292*H292</f>
        <v>0.21915</v>
      </c>
      <c r="S292" s="223">
        <v>0</v>
      </c>
      <c r="T292" s="224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5" t="s">
        <v>132</v>
      </c>
      <c r="AT292" s="225" t="s">
        <v>127</v>
      </c>
      <c r="AU292" s="225" t="s">
        <v>87</v>
      </c>
      <c r="AY292" s="17" t="s">
        <v>125</v>
      </c>
      <c r="BE292" s="226">
        <f>IF(N292="základní",J292,0)</f>
        <v>0</v>
      </c>
      <c r="BF292" s="226">
        <f>IF(N292="snížená",J292,0)</f>
        <v>0</v>
      </c>
      <c r="BG292" s="226">
        <f>IF(N292="zákl. přenesená",J292,0)</f>
        <v>0</v>
      </c>
      <c r="BH292" s="226">
        <f>IF(N292="sníž. přenesená",J292,0)</f>
        <v>0</v>
      </c>
      <c r="BI292" s="226">
        <f>IF(N292="nulová",J292,0)</f>
        <v>0</v>
      </c>
      <c r="BJ292" s="17" t="s">
        <v>85</v>
      </c>
      <c r="BK292" s="226">
        <f>ROUND(I292*H292,2)</f>
        <v>0</v>
      </c>
      <c r="BL292" s="17" t="s">
        <v>132</v>
      </c>
      <c r="BM292" s="225" t="s">
        <v>360</v>
      </c>
    </row>
    <row r="293" spans="1:47" s="2" customFormat="1" ht="12">
      <c r="A293" s="38"/>
      <c r="B293" s="39"/>
      <c r="C293" s="40"/>
      <c r="D293" s="229" t="s">
        <v>361</v>
      </c>
      <c r="E293" s="40"/>
      <c r="F293" s="270" t="s">
        <v>362</v>
      </c>
      <c r="G293" s="40"/>
      <c r="H293" s="40"/>
      <c r="I293" s="271"/>
      <c r="J293" s="40"/>
      <c r="K293" s="40"/>
      <c r="L293" s="44"/>
      <c r="M293" s="272"/>
      <c r="N293" s="273"/>
      <c r="O293" s="91"/>
      <c r="P293" s="91"/>
      <c r="Q293" s="91"/>
      <c r="R293" s="91"/>
      <c r="S293" s="91"/>
      <c r="T293" s="92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361</v>
      </c>
      <c r="AU293" s="17" t="s">
        <v>87</v>
      </c>
    </row>
    <row r="294" spans="1:51" s="15" customFormat="1" ht="12">
      <c r="A294" s="15"/>
      <c r="B294" s="250"/>
      <c r="C294" s="251"/>
      <c r="D294" s="229" t="s">
        <v>134</v>
      </c>
      <c r="E294" s="252" t="s">
        <v>1</v>
      </c>
      <c r="F294" s="253" t="s">
        <v>363</v>
      </c>
      <c r="G294" s="251"/>
      <c r="H294" s="252" t="s">
        <v>1</v>
      </c>
      <c r="I294" s="254"/>
      <c r="J294" s="251"/>
      <c r="K294" s="251"/>
      <c r="L294" s="255"/>
      <c r="M294" s="256"/>
      <c r="N294" s="257"/>
      <c r="O294" s="257"/>
      <c r="P294" s="257"/>
      <c r="Q294" s="257"/>
      <c r="R294" s="257"/>
      <c r="S294" s="257"/>
      <c r="T294" s="258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59" t="s">
        <v>134</v>
      </c>
      <c r="AU294" s="259" t="s">
        <v>87</v>
      </c>
      <c r="AV294" s="15" t="s">
        <v>85</v>
      </c>
      <c r="AW294" s="15" t="s">
        <v>34</v>
      </c>
      <c r="AX294" s="15" t="s">
        <v>77</v>
      </c>
      <c r="AY294" s="259" t="s">
        <v>125</v>
      </c>
    </row>
    <row r="295" spans="1:51" s="13" customFormat="1" ht="12">
      <c r="A295" s="13"/>
      <c r="B295" s="227"/>
      <c r="C295" s="228"/>
      <c r="D295" s="229" t="s">
        <v>134</v>
      </c>
      <c r="E295" s="230" t="s">
        <v>1</v>
      </c>
      <c r="F295" s="231" t="s">
        <v>364</v>
      </c>
      <c r="G295" s="228"/>
      <c r="H295" s="232">
        <v>1.5</v>
      </c>
      <c r="I295" s="233"/>
      <c r="J295" s="228"/>
      <c r="K295" s="228"/>
      <c r="L295" s="234"/>
      <c r="M295" s="235"/>
      <c r="N295" s="236"/>
      <c r="O295" s="236"/>
      <c r="P295" s="236"/>
      <c r="Q295" s="236"/>
      <c r="R295" s="236"/>
      <c r="S295" s="236"/>
      <c r="T295" s="237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8" t="s">
        <v>134</v>
      </c>
      <c r="AU295" s="238" t="s">
        <v>87</v>
      </c>
      <c r="AV295" s="13" t="s">
        <v>87</v>
      </c>
      <c r="AW295" s="13" t="s">
        <v>34</v>
      </c>
      <c r="AX295" s="13" t="s">
        <v>77</v>
      </c>
      <c r="AY295" s="238" t="s">
        <v>125</v>
      </c>
    </row>
    <row r="296" spans="1:51" s="14" customFormat="1" ht="12">
      <c r="A296" s="14"/>
      <c r="B296" s="239"/>
      <c r="C296" s="240"/>
      <c r="D296" s="229" t="s">
        <v>134</v>
      </c>
      <c r="E296" s="241" t="s">
        <v>1</v>
      </c>
      <c r="F296" s="242" t="s">
        <v>136</v>
      </c>
      <c r="G296" s="240"/>
      <c r="H296" s="243">
        <v>1.5</v>
      </c>
      <c r="I296" s="244"/>
      <c r="J296" s="240"/>
      <c r="K296" s="240"/>
      <c r="L296" s="245"/>
      <c r="M296" s="246"/>
      <c r="N296" s="247"/>
      <c r="O296" s="247"/>
      <c r="P296" s="247"/>
      <c r="Q296" s="247"/>
      <c r="R296" s="247"/>
      <c r="S296" s="247"/>
      <c r="T296" s="248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9" t="s">
        <v>134</v>
      </c>
      <c r="AU296" s="249" t="s">
        <v>87</v>
      </c>
      <c r="AV296" s="14" t="s">
        <v>132</v>
      </c>
      <c r="AW296" s="14" t="s">
        <v>34</v>
      </c>
      <c r="AX296" s="14" t="s">
        <v>85</v>
      </c>
      <c r="AY296" s="249" t="s">
        <v>125</v>
      </c>
    </row>
    <row r="297" spans="1:65" s="2" customFormat="1" ht="12">
      <c r="A297" s="38"/>
      <c r="B297" s="39"/>
      <c r="C297" s="260" t="s">
        <v>365</v>
      </c>
      <c r="D297" s="260" t="s">
        <v>209</v>
      </c>
      <c r="E297" s="261" t="s">
        <v>366</v>
      </c>
      <c r="F297" s="262" t="s">
        <v>367</v>
      </c>
      <c r="G297" s="263" t="s">
        <v>130</v>
      </c>
      <c r="H297" s="264">
        <v>1.545</v>
      </c>
      <c r="I297" s="265"/>
      <c r="J297" s="266">
        <f>ROUND(I297*H297,2)</f>
        <v>0</v>
      </c>
      <c r="K297" s="262" t="s">
        <v>131</v>
      </c>
      <c r="L297" s="267"/>
      <c r="M297" s="268" t="s">
        <v>1</v>
      </c>
      <c r="N297" s="269" t="s">
        <v>42</v>
      </c>
      <c r="O297" s="91"/>
      <c r="P297" s="223">
        <f>O297*H297</f>
        <v>0</v>
      </c>
      <c r="Q297" s="223">
        <v>0.115</v>
      </c>
      <c r="R297" s="223">
        <f>Q297*H297</f>
        <v>0.177675</v>
      </c>
      <c r="S297" s="223">
        <v>0</v>
      </c>
      <c r="T297" s="224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5" t="s">
        <v>170</v>
      </c>
      <c r="AT297" s="225" t="s">
        <v>209</v>
      </c>
      <c r="AU297" s="225" t="s">
        <v>87</v>
      </c>
      <c r="AY297" s="17" t="s">
        <v>125</v>
      </c>
      <c r="BE297" s="226">
        <f>IF(N297="základní",J297,0)</f>
        <v>0</v>
      </c>
      <c r="BF297" s="226">
        <f>IF(N297="snížená",J297,0)</f>
        <v>0</v>
      </c>
      <c r="BG297" s="226">
        <f>IF(N297="zákl. přenesená",J297,0)</f>
        <v>0</v>
      </c>
      <c r="BH297" s="226">
        <f>IF(N297="sníž. přenesená",J297,0)</f>
        <v>0</v>
      </c>
      <c r="BI297" s="226">
        <f>IF(N297="nulová",J297,0)</f>
        <v>0</v>
      </c>
      <c r="BJ297" s="17" t="s">
        <v>85</v>
      </c>
      <c r="BK297" s="226">
        <f>ROUND(I297*H297,2)</f>
        <v>0</v>
      </c>
      <c r="BL297" s="17" t="s">
        <v>132</v>
      </c>
      <c r="BM297" s="225" t="s">
        <v>368</v>
      </c>
    </row>
    <row r="298" spans="1:51" s="13" customFormat="1" ht="12">
      <c r="A298" s="13"/>
      <c r="B298" s="227"/>
      <c r="C298" s="228"/>
      <c r="D298" s="229" t="s">
        <v>134</v>
      </c>
      <c r="E298" s="228"/>
      <c r="F298" s="231" t="s">
        <v>369</v>
      </c>
      <c r="G298" s="228"/>
      <c r="H298" s="232">
        <v>1.545</v>
      </c>
      <c r="I298" s="233"/>
      <c r="J298" s="228"/>
      <c r="K298" s="228"/>
      <c r="L298" s="234"/>
      <c r="M298" s="235"/>
      <c r="N298" s="236"/>
      <c r="O298" s="236"/>
      <c r="P298" s="236"/>
      <c r="Q298" s="236"/>
      <c r="R298" s="236"/>
      <c r="S298" s="236"/>
      <c r="T298" s="237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8" t="s">
        <v>134</v>
      </c>
      <c r="AU298" s="238" t="s">
        <v>87</v>
      </c>
      <c r="AV298" s="13" t="s">
        <v>87</v>
      </c>
      <c r="AW298" s="13" t="s">
        <v>4</v>
      </c>
      <c r="AX298" s="13" t="s">
        <v>85</v>
      </c>
      <c r="AY298" s="238" t="s">
        <v>125</v>
      </c>
    </row>
    <row r="299" spans="1:63" s="12" customFormat="1" ht="22.8" customHeight="1">
      <c r="A299" s="12"/>
      <c r="B299" s="198"/>
      <c r="C299" s="199"/>
      <c r="D299" s="200" t="s">
        <v>76</v>
      </c>
      <c r="E299" s="212" t="s">
        <v>170</v>
      </c>
      <c r="F299" s="212" t="s">
        <v>370</v>
      </c>
      <c r="G299" s="199"/>
      <c r="H299" s="199"/>
      <c r="I299" s="202"/>
      <c r="J299" s="213">
        <f>BK299</f>
        <v>0</v>
      </c>
      <c r="K299" s="199"/>
      <c r="L299" s="204"/>
      <c r="M299" s="205"/>
      <c r="N299" s="206"/>
      <c r="O299" s="206"/>
      <c r="P299" s="207">
        <f>SUM(P300:P305)</f>
        <v>0</v>
      </c>
      <c r="Q299" s="206"/>
      <c r="R299" s="207">
        <f>SUM(R300:R305)</f>
        <v>1.1844999999999999</v>
      </c>
      <c r="S299" s="206"/>
      <c r="T299" s="208">
        <f>SUM(T300:T305)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09" t="s">
        <v>85</v>
      </c>
      <c r="AT299" s="210" t="s">
        <v>76</v>
      </c>
      <c r="AU299" s="210" t="s">
        <v>85</v>
      </c>
      <c r="AY299" s="209" t="s">
        <v>125</v>
      </c>
      <c r="BK299" s="211">
        <f>SUM(BK300:BK305)</f>
        <v>0</v>
      </c>
    </row>
    <row r="300" spans="1:65" s="2" customFormat="1" ht="12">
      <c r="A300" s="38"/>
      <c r="B300" s="39"/>
      <c r="C300" s="214" t="s">
        <v>371</v>
      </c>
      <c r="D300" s="214" t="s">
        <v>127</v>
      </c>
      <c r="E300" s="215" t="s">
        <v>372</v>
      </c>
      <c r="F300" s="216" t="s">
        <v>373</v>
      </c>
      <c r="G300" s="217" t="s">
        <v>374</v>
      </c>
      <c r="H300" s="218">
        <v>5</v>
      </c>
      <c r="I300" s="219"/>
      <c r="J300" s="220">
        <f>ROUND(I300*H300,2)</f>
        <v>0</v>
      </c>
      <c r="K300" s="216" t="s">
        <v>131</v>
      </c>
      <c r="L300" s="44"/>
      <c r="M300" s="221" t="s">
        <v>1</v>
      </c>
      <c r="N300" s="222" t="s">
        <v>42</v>
      </c>
      <c r="O300" s="91"/>
      <c r="P300" s="223">
        <f>O300*H300</f>
        <v>0</v>
      </c>
      <c r="Q300" s="223">
        <v>0.1056</v>
      </c>
      <c r="R300" s="223">
        <f>Q300*H300</f>
        <v>0.528</v>
      </c>
      <c r="S300" s="223">
        <v>0</v>
      </c>
      <c r="T300" s="224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5" t="s">
        <v>132</v>
      </c>
      <c r="AT300" s="225" t="s">
        <v>127</v>
      </c>
      <c r="AU300" s="225" t="s">
        <v>87</v>
      </c>
      <c r="AY300" s="17" t="s">
        <v>125</v>
      </c>
      <c r="BE300" s="226">
        <f>IF(N300="základní",J300,0)</f>
        <v>0</v>
      </c>
      <c r="BF300" s="226">
        <f>IF(N300="snížená",J300,0)</f>
        <v>0</v>
      </c>
      <c r="BG300" s="226">
        <f>IF(N300="zákl. přenesená",J300,0)</f>
        <v>0</v>
      </c>
      <c r="BH300" s="226">
        <f>IF(N300="sníž. přenesená",J300,0)</f>
        <v>0</v>
      </c>
      <c r="BI300" s="226">
        <f>IF(N300="nulová",J300,0)</f>
        <v>0</v>
      </c>
      <c r="BJ300" s="17" t="s">
        <v>85</v>
      </c>
      <c r="BK300" s="226">
        <f>ROUND(I300*H300,2)</f>
        <v>0</v>
      </c>
      <c r="BL300" s="17" t="s">
        <v>132</v>
      </c>
      <c r="BM300" s="225" t="s">
        <v>375</v>
      </c>
    </row>
    <row r="301" spans="1:51" s="13" customFormat="1" ht="12">
      <c r="A301" s="13"/>
      <c r="B301" s="227"/>
      <c r="C301" s="228"/>
      <c r="D301" s="229" t="s">
        <v>134</v>
      </c>
      <c r="E301" s="230" t="s">
        <v>1</v>
      </c>
      <c r="F301" s="231" t="s">
        <v>150</v>
      </c>
      <c r="G301" s="228"/>
      <c r="H301" s="232">
        <v>5</v>
      </c>
      <c r="I301" s="233"/>
      <c r="J301" s="228"/>
      <c r="K301" s="228"/>
      <c r="L301" s="234"/>
      <c r="M301" s="235"/>
      <c r="N301" s="236"/>
      <c r="O301" s="236"/>
      <c r="P301" s="236"/>
      <c r="Q301" s="236"/>
      <c r="R301" s="236"/>
      <c r="S301" s="236"/>
      <c r="T301" s="237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8" t="s">
        <v>134</v>
      </c>
      <c r="AU301" s="238" t="s">
        <v>87</v>
      </c>
      <c r="AV301" s="13" t="s">
        <v>87</v>
      </c>
      <c r="AW301" s="13" t="s">
        <v>34</v>
      </c>
      <c r="AX301" s="13" t="s">
        <v>77</v>
      </c>
      <c r="AY301" s="238" t="s">
        <v>125</v>
      </c>
    </row>
    <row r="302" spans="1:51" s="14" customFormat="1" ht="12">
      <c r="A302" s="14"/>
      <c r="B302" s="239"/>
      <c r="C302" s="240"/>
      <c r="D302" s="229" t="s">
        <v>134</v>
      </c>
      <c r="E302" s="241" t="s">
        <v>1</v>
      </c>
      <c r="F302" s="242" t="s">
        <v>136</v>
      </c>
      <c r="G302" s="240"/>
      <c r="H302" s="243">
        <v>5</v>
      </c>
      <c r="I302" s="244"/>
      <c r="J302" s="240"/>
      <c r="K302" s="240"/>
      <c r="L302" s="245"/>
      <c r="M302" s="246"/>
      <c r="N302" s="247"/>
      <c r="O302" s="247"/>
      <c r="P302" s="247"/>
      <c r="Q302" s="247"/>
      <c r="R302" s="247"/>
      <c r="S302" s="247"/>
      <c r="T302" s="248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9" t="s">
        <v>134</v>
      </c>
      <c r="AU302" s="249" t="s">
        <v>87</v>
      </c>
      <c r="AV302" s="14" t="s">
        <v>132</v>
      </c>
      <c r="AW302" s="14" t="s">
        <v>34</v>
      </c>
      <c r="AX302" s="14" t="s">
        <v>85</v>
      </c>
      <c r="AY302" s="249" t="s">
        <v>125</v>
      </c>
    </row>
    <row r="303" spans="1:65" s="2" customFormat="1" ht="33" customHeight="1">
      <c r="A303" s="38"/>
      <c r="B303" s="39"/>
      <c r="C303" s="214" t="s">
        <v>376</v>
      </c>
      <c r="D303" s="214" t="s">
        <v>127</v>
      </c>
      <c r="E303" s="215" t="s">
        <v>377</v>
      </c>
      <c r="F303" s="216" t="s">
        <v>378</v>
      </c>
      <c r="G303" s="217" t="s">
        <v>374</v>
      </c>
      <c r="H303" s="218">
        <v>5</v>
      </c>
      <c r="I303" s="219"/>
      <c r="J303" s="220">
        <f>ROUND(I303*H303,2)</f>
        <v>0</v>
      </c>
      <c r="K303" s="216" t="s">
        <v>1</v>
      </c>
      <c r="L303" s="44"/>
      <c r="M303" s="221" t="s">
        <v>1</v>
      </c>
      <c r="N303" s="222" t="s">
        <v>42</v>
      </c>
      <c r="O303" s="91"/>
      <c r="P303" s="223">
        <f>O303*H303</f>
        <v>0</v>
      </c>
      <c r="Q303" s="223">
        <v>0.1313</v>
      </c>
      <c r="R303" s="223">
        <f>Q303*H303</f>
        <v>0.6565</v>
      </c>
      <c r="S303" s="223">
        <v>0</v>
      </c>
      <c r="T303" s="224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5" t="s">
        <v>132</v>
      </c>
      <c r="AT303" s="225" t="s">
        <v>127</v>
      </c>
      <c r="AU303" s="225" t="s">
        <v>87</v>
      </c>
      <c r="AY303" s="17" t="s">
        <v>125</v>
      </c>
      <c r="BE303" s="226">
        <f>IF(N303="základní",J303,0)</f>
        <v>0</v>
      </c>
      <c r="BF303" s="226">
        <f>IF(N303="snížená",J303,0)</f>
        <v>0</v>
      </c>
      <c r="BG303" s="226">
        <f>IF(N303="zákl. přenesená",J303,0)</f>
        <v>0</v>
      </c>
      <c r="BH303" s="226">
        <f>IF(N303="sníž. přenesená",J303,0)</f>
        <v>0</v>
      </c>
      <c r="BI303" s="226">
        <f>IF(N303="nulová",J303,0)</f>
        <v>0</v>
      </c>
      <c r="BJ303" s="17" t="s">
        <v>85</v>
      </c>
      <c r="BK303" s="226">
        <f>ROUND(I303*H303,2)</f>
        <v>0</v>
      </c>
      <c r="BL303" s="17" t="s">
        <v>132</v>
      </c>
      <c r="BM303" s="225" t="s">
        <v>379</v>
      </c>
    </row>
    <row r="304" spans="1:51" s="13" customFormat="1" ht="12">
      <c r="A304" s="13"/>
      <c r="B304" s="227"/>
      <c r="C304" s="228"/>
      <c r="D304" s="229" t="s">
        <v>134</v>
      </c>
      <c r="E304" s="230" t="s">
        <v>1</v>
      </c>
      <c r="F304" s="231" t="s">
        <v>150</v>
      </c>
      <c r="G304" s="228"/>
      <c r="H304" s="232">
        <v>5</v>
      </c>
      <c r="I304" s="233"/>
      <c r="J304" s="228"/>
      <c r="K304" s="228"/>
      <c r="L304" s="234"/>
      <c r="M304" s="235"/>
      <c r="N304" s="236"/>
      <c r="O304" s="236"/>
      <c r="P304" s="236"/>
      <c r="Q304" s="236"/>
      <c r="R304" s="236"/>
      <c r="S304" s="236"/>
      <c r="T304" s="237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8" t="s">
        <v>134</v>
      </c>
      <c r="AU304" s="238" t="s">
        <v>87</v>
      </c>
      <c r="AV304" s="13" t="s">
        <v>87</v>
      </c>
      <c r="AW304" s="13" t="s">
        <v>34</v>
      </c>
      <c r="AX304" s="13" t="s">
        <v>77</v>
      </c>
      <c r="AY304" s="238" t="s">
        <v>125</v>
      </c>
    </row>
    <row r="305" spans="1:51" s="14" customFormat="1" ht="12">
      <c r="A305" s="14"/>
      <c r="B305" s="239"/>
      <c r="C305" s="240"/>
      <c r="D305" s="229" t="s">
        <v>134</v>
      </c>
      <c r="E305" s="241" t="s">
        <v>1</v>
      </c>
      <c r="F305" s="242" t="s">
        <v>136</v>
      </c>
      <c r="G305" s="240"/>
      <c r="H305" s="243">
        <v>5</v>
      </c>
      <c r="I305" s="244"/>
      <c r="J305" s="240"/>
      <c r="K305" s="240"/>
      <c r="L305" s="245"/>
      <c r="M305" s="246"/>
      <c r="N305" s="247"/>
      <c r="O305" s="247"/>
      <c r="P305" s="247"/>
      <c r="Q305" s="247"/>
      <c r="R305" s="247"/>
      <c r="S305" s="247"/>
      <c r="T305" s="248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9" t="s">
        <v>134</v>
      </c>
      <c r="AU305" s="249" t="s">
        <v>87</v>
      </c>
      <c r="AV305" s="14" t="s">
        <v>132</v>
      </c>
      <c r="AW305" s="14" t="s">
        <v>34</v>
      </c>
      <c r="AX305" s="14" t="s">
        <v>85</v>
      </c>
      <c r="AY305" s="249" t="s">
        <v>125</v>
      </c>
    </row>
    <row r="306" spans="1:63" s="12" customFormat="1" ht="22.8" customHeight="1">
      <c r="A306" s="12"/>
      <c r="B306" s="198"/>
      <c r="C306" s="199"/>
      <c r="D306" s="200" t="s">
        <v>76</v>
      </c>
      <c r="E306" s="212" t="s">
        <v>175</v>
      </c>
      <c r="F306" s="212" t="s">
        <v>380</v>
      </c>
      <c r="G306" s="199"/>
      <c r="H306" s="199"/>
      <c r="I306" s="202"/>
      <c r="J306" s="213">
        <f>BK306</f>
        <v>0</v>
      </c>
      <c r="K306" s="199"/>
      <c r="L306" s="204"/>
      <c r="M306" s="205"/>
      <c r="N306" s="206"/>
      <c r="O306" s="206"/>
      <c r="P306" s="207">
        <f>SUM(P307:P331)</f>
        <v>0</v>
      </c>
      <c r="Q306" s="206"/>
      <c r="R306" s="207">
        <f>SUM(R307:R331)</f>
        <v>36.68938015</v>
      </c>
      <c r="S306" s="206"/>
      <c r="T306" s="208">
        <f>SUM(T307:T331)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09" t="s">
        <v>85</v>
      </c>
      <c r="AT306" s="210" t="s">
        <v>76</v>
      </c>
      <c r="AU306" s="210" t="s">
        <v>85</v>
      </c>
      <c r="AY306" s="209" t="s">
        <v>125</v>
      </c>
      <c r="BK306" s="211">
        <f>SUM(BK307:BK331)</f>
        <v>0</v>
      </c>
    </row>
    <row r="307" spans="1:65" s="2" customFormat="1" ht="12">
      <c r="A307" s="38"/>
      <c r="B307" s="39"/>
      <c r="C307" s="214" t="s">
        <v>381</v>
      </c>
      <c r="D307" s="214" t="s">
        <v>127</v>
      </c>
      <c r="E307" s="215" t="s">
        <v>382</v>
      </c>
      <c r="F307" s="216" t="s">
        <v>383</v>
      </c>
      <c r="G307" s="217" t="s">
        <v>312</v>
      </c>
      <c r="H307" s="218">
        <v>14</v>
      </c>
      <c r="I307" s="219"/>
      <c r="J307" s="220">
        <f>ROUND(I307*H307,2)</f>
        <v>0</v>
      </c>
      <c r="K307" s="216" t="s">
        <v>131</v>
      </c>
      <c r="L307" s="44"/>
      <c r="M307" s="221" t="s">
        <v>1</v>
      </c>
      <c r="N307" s="222" t="s">
        <v>42</v>
      </c>
      <c r="O307" s="91"/>
      <c r="P307" s="223">
        <f>O307*H307</f>
        <v>0</v>
      </c>
      <c r="Q307" s="223">
        <v>0</v>
      </c>
      <c r="R307" s="223">
        <f>Q307*H307</f>
        <v>0</v>
      </c>
      <c r="S307" s="223">
        <v>0</v>
      </c>
      <c r="T307" s="224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5" t="s">
        <v>132</v>
      </c>
      <c r="AT307" s="225" t="s">
        <v>127</v>
      </c>
      <c r="AU307" s="225" t="s">
        <v>87</v>
      </c>
      <c r="AY307" s="17" t="s">
        <v>125</v>
      </c>
      <c r="BE307" s="226">
        <f>IF(N307="základní",J307,0)</f>
        <v>0</v>
      </c>
      <c r="BF307" s="226">
        <f>IF(N307="snížená",J307,0)</f>
        <v>0</v>
      </c>
      <c r="BG307" s="226">
        <f>IF(N307="zákl. přenesená",J307,0)</f>
        <v>0</v>
      </c>
      <c r="BH307" s="226">
        <f>IF(N307="sníž. přenesená",J307,0)</f>
        <v>0</v>
      </c>
      <c r="BI307" s="226">
        <f>IF(N307="nulová",J307,0)</f>
        <v>0</v>
      </c>
      <c r="BJ307" s="17" t="s">
        <v>85</v>
      </c>
      <c r="BK307" s="226">
        <f>ROUND(I307*H307,2)</f>
        <v>0</v>
      </c>
      <c r="BL307" s="17" t="s">
        <v>132</v>
      </c>
      <c r="BM307" s="225" t="s">
        <v>384</v>
      </c>
    </row>
    <row r="308" spans="1:51" s="13" customFormat="1" ht="12">
      <c r="A308" s="13"/>
      <c r="B308" s="227"/>
      <c r="C308" s="228"/>
      <c r="D308" s="229" t="s">
        <v>134</v>
      </c>
      <c r="E308" s="230" t="s">
        <v>1</v>
      </c>
      <c r="F308" s="231" t="s">
        <v>208</v>
      </c>
      <c r="G308" s="228"/>
      <c r="H308" s="232">
        <v>14</v>
      </c>
      <c r="I308" s="233"/>
      <c r="J308" s="228"/>
      <c r="K308" s="228"/>
      <c r="L308" s="234"/>
      <c r="M308" s="235"/>
      <c r="N308" s="236"/>
      <c r="O308" s="236"/>
      <c r="P308" s="236"/>
      <c r="Q308" s="236"/>
      <c r="R308" s="236"/>
      <c r="S308" s="236"/>
      <c r="T308" s="237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8" t="s">
        <v>134</v>
      </c>
      <c r="AU308" s="238" t="s">
        <v>87</v>
      </c>
      <c r="AV308" s="13" t="s">
        <v>87</v>
      </c>
      <c r="AW308" s="13" t="s">
        <v>34</v>
      </c>
      <c r="AX308" s="13" t="s">
        <v>77</v>
      </c>
      <c r="AY308" s="238" t="s">
        <v>125</v>
      </c>
    </row>
    <row r="309" spans="1:51" s="14" customFormat="1" ht="12">
      <c r="A309" s="14"/>
      <c r="B309" s="239"/>
      <c r="C309" s="240"/>
      <c r="D309" s="229" t="s">
        <v>134</v>
      </c>
      <c r="E309" s="241" t="s">
        <v>1</v>
      </c>
      <c r="F309" s="242" t="s">
        <v>136</v>
      </c>
      <c r="G309" s="240"/>
      <c r="H309" s="243">
        <v>14</v>
      </c>
      <c r="I309" s="244"/>
      <c r="J309" s="240"/>
      <c r="K309" s="240"/>
      <c r="L309" s="245"/>
      <c r="M309" s="246"/>
      <c r="N309" s="247"/>
      <c r="O309" s="247"/>
      <c r="P309" s="247"/>
      <c r="Q309" s="247"/>
      <c r="R309" s="247"/>
      <c r="S309" s="247"/>
      <c r="T309" s="248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9" t="s">
        <v>134</v>
      </c>
      <c r="AU309" s="249" t="s">
        <v>87</v>
      </c>
      <c r="AV309" s="14" t="s">
        <v>132</v>
      </c>
      <c r="AW309" s="14" t="s">
        <v>34</v>
      </c>
      <c r="AX309" s="14" t="s">
        <v>85</v>
      </c>
      <c r="AY309" s="249" t="s">
        <v>125</v>
      </c>
    </row>
    <row r="310" spans="1:65" s="2" customFormat="1" ht="12">
      <c r="A310" s="38"/>
      <c r="B310" s="39"/>
      <c r="C310" s="214" t="s">
        <v>385</v>
      </c>
      <c r="D310" s="214" t="s">
        <v>127</v>
      </c>
      <c r="E310" s="215" t="s">
        <v>386</v>
      </c>
      <c r="F310" s="216" t="s">
        <v>387</v>
      </c>
      <c r="G310" s="217" t="s">
        <v>312</v>
      </c>
      <c r="H310" s="218">
        <v>14</v>
      </c>
      <c r="I310" s="219"/>
      <c r="J310" s="220">
        <f>ROUND(I310*H310,2)</f>
        <v>0</v>
      </c>
      <c r="K310" s="216" t="s">
        <v>131</v>
      </c>
      <c r="L310" s="44"/>
      <c r="M310" s="221" t="s">
        <v>1</v>
      </c>
      <c r="N310" s="222" t="s">
        <v>42</v>
      </c>
      <c r="O310" s="91"/>
      <c r="P310" s="223">
        <f>O310*H310</f>
        <v>0</v>
      </c>
      <c r="Q310" s="223">
        <v>0.00011</v>
      </c>
      <c r="R310" s="223">
        <f>Q310*H310</f>
        <v>0.0015400000000000001</v>
      </c>
      <c r="S310" s="223">
        <v>0</v>
      </c>
      <c r="T310" s="224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25" t="s">
        <v>132</v>
      </c>
      <c r="AT310" s="225" t="s">
        <v>127</v>
      </c>
      <c r="AU310" s="225" t="s">
        <v>87</v>
      </c>
      <c r="AY310" s="17" t="s">
        <v>125</v>
      </c>
      <c r="BE310" s="226">
        <f>IF(N310="základní",J310,0)</f>
        <v>0</v>
      </c>
      <c r="BF310" s="226">
        <f>IF(N310="snížená",J310,0)</f>
        <v>0</v>
      </c>
      <c r="BG310" s="226">
        <f>IF(N310="zákl. přenesená",J310,0)</f>
        <v>0</v>
      </c>
      <c r="BH310" s="226">
        <f>IF(N310="sníž. přenesená",J310,0)</f>
        <v>0</v>
      </c>
      <c r="BI310" s="226">
        <f>IF(N310="nulová",J310,0)</f>
        <v>0</v>
      </c>
      <c r="BJ310" s="17" t="s">
        <v>85</v>
      </c>
      <c r="BK310" s="226">
        <f>ROUND(I310*H310,2)</f>
        <v>0</v>
      </c>
      <c r="BL310" s="17" t="s">
        <v>132</v>
      </c>
      <c r="BM310" s="225" t="s">
        <v>388</v>
      </c>
    </row>
    <row r="311" spans="1:51" s="13" customFormat="1" ht="12">
      <c r="A311" s="13"/>
      <c r="B311" s="227"/>
      <c r="C311" s="228"/>
      <c r="D311" s="229" t="s">
        <v>134</v>
      </c>
      <c r="E311" s="230" t="s">
        <v>1</v>
      </c>
      <c r="F311" s="231" t="s">
        <v>208</v>
      </c>
      <c r="G311" s="228"/>
      <c r="H311" s="232">
        <v>14</v>
      </c>
      <c r="I311" s="233"/>
      <c r="J311" s="228"/>
      <c r="K311" s="228"/>
      <c r="L311" s="234"/>
      <c r="M311" s="235"/>
      <c r="N311" s="236"/>
      <c r="O311" s="236"/>
      <c r="P311" s="236"/>
      <c r="Q311" s="236"/>
      <c r="R311" s="236"/>
      <c r="S311" s="236"/>
      <c r="T311" s="237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8" t="s">
        <v>134</v>
      </c>
      <c r="AU311" s="238" t="s">
        <v>87</v>
      </c>
      <c r="AV311" s="13" t="s">
        <v>87</v>
      </c>
      <c r="AW311" s="13" t="s">
        <v>34</v>
      </c>
      <c r="AX311" s="13" t="s">
        <v>77</v>
      </c>
      <c r="AY311" s="238" t="s">
        <v>125</v>
      </c>
    </row>
    <row r="312" spans="1:51" s="14" customFormat="1" ht="12">
      <c r="A312" s="14"/>
      <c r="B312" s="239"/>
      <c r="C312" s="240"/>
      <c r="D312" s="229" t="s">
        <v>134</v>
      </c>
      <c r="E312" s="241" t="s">
        <v>1</v>
      </c>
      <c r="F312" s="242" t="s">
        <v>136</v>
      </c>
      <c r="G312" s="240"/>
      <c r="H312" s="243">
        <v>14</v>
      </c>
      <c r="I312" s="244"/>
      <c r="J312" s="240"/>
      <c r="K312" s="240"/>
      <c r="L312" s="245"/>
      <c r="M312" s="246"/>
      <c r="N312" s="247"/>
      <c r="O312" s="247"/>
      <c r="P312" s="247"/>
      <c r="Q312" s="247"/>
      <c r="R312" s="247"/>
      <c r="S312" s="247"/>
      <c r="T312" s="248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9" t="s">
        <v>134</v>
      </c>
      <c r="AU312" s="249" t="s">
        <v>87</v>
      </c>
      <c r="AV312" s="14" t="s">
        <v>132</v>
      </c>
      <c r="AW312" s="14" t="s">
        <v>34</v>
      </c>
      <c r="AX312" s="14" t="s">
        <v>85</v>
      </c>
      <c r="AY312" s="249" t="s">
        <v>125</v>
      </c>
    </row>
    <row r="313" spans="1:65" s="2" customFormat="1" ht="16.5" customHeight="1">
      <c r="A313" s="38"/>
      <c r="B313" s="39"/>
      <c r="C313" s="214" t="s">
        <v>389</v>
      </c>
      <c r="D313" s="214" t="s">
        <v>127</v>
      </c>
      <c r="E313" s="215" t="s">
        <v>390</v>
      </c>
      <c r="F313" s="216" t="s">
        <v>391</v>
      </c>
      <c r="G313" s="217" t="s">
        <v>374</v>
      </c>
      <c r="H313" s="218">
        <v>5</v>
      </c>
      <c r="I313" s="219"/>
      <c r="J313" s="220">
        <f>ROUND(I313*H313,2)</f>
        <v>0</v>
      </c>
      <c r="K313" s="216" t="s">
        <v>1</v>
      </c>
      <c r="L313" s="44"/>
      <c r="M313" s="221" t="s">
        <v>1</v>
      </c>
      <c r="N313" s="222" t="s">
        <v>42</v>
      </c>
      <c r="O313" s="91"/>
      <c r="P313" s="223">
        <f>O313*H313</f>
        <v>0</v>
      </c>
      <c r="Q313" s="223">
        <v>5.80039</v>
      </c>
      <c r="R313" s="223">
        <f>Q313*H313</f>
        <v>29.00195</v>
      </c>
      <c r="S313" s="223">
        <v>0</v>
      </c>
      <c r="T313" s="224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5" t="s">
        <v>132</v>
      </c>
      <c r="AT313" s="225" t="s">
        <v>127</v>
      </c>
      <c r="AU313" s="225" t="s">
        <v>87</v>
      </c>
      <c r="AY313" s="17" t="s">
        <v>125</v>
      </c>
      <c r="BE313" s="226">
        <f>IF(N313="základní",J313,0)</f>
        <v>0</v>
      </c>
      <c r="BF313" s="226">
        <f>IF(N313="snížená",J313,0)</f>
        <v>0</v>
      </c>
      <c r="BG313" s="226">
        <f>IF(N313="zákl. přenesená",J313,0)</f>
        <v>0</v>
      </c>
      <c r="BH313" s="226">
        <f>IF(N313="sníž. přenesená",J313,0)</f>
        <v>0</v>
      </c>
      <c r="BI313" s="226">
        <f>IF(N313="nulová",J313,0)</f>
        <v>0</v>
      </c>
      <c r="BJ313" s="17" t="s">
        <v>85</v>
      </c>
      <c r="BK313" s="226">
        <f>ROUND(I313*H313,2)</f>
        <v>0</v>
      </c>
      <c r="BL313" s="17" t="s">
        <v>132</v>
      </c>
      <c r="BM313" s="225" t="s">
        <v>392</v>
      </c>
    </row>
    <row r="314" spans="1:47" s="2" customFormat="1" ht="12">
      <c r="A314" s="38"/>
      <c r="B314" s="39"/>
      <c r="C314" s="40"/>
      <c r="D314" s="229" t="s">
        <v>361</v>
      </c>
      <c r="E314" s="40"/>
      <c r="F314" s="270" t="s">
        <v>393</v>
      </c>
      <c r="G314" s="40"/>
      <c r="H314" s="40"/>
      <c r="I314" s="271"/>
      <c r="J314" s="40"/>
      <c r="K314" s="40"/>
      <c r="L314" s="44"/>
      <c r="M314" s="272"/>
      <c r="N314" s="273"/>
      <c r="O314" s="91"/>
      <c r="P314" s="91"/>
      <c r="Q314" s="91"/>
      <c r="R314" s="91"/>
      <c r="S314" s="91"/>
      <c r="T314" s="92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361</v>
      </c>
      <c r="AU314" s="17" t="s">
        <v>87</v>
      </c>
    </row>
    <row r="315" spans="1:51" s="15" customFormat="1" ht="12">
      <c r="A315" s="15"/>
      <c r="B315" s="250"/>
      <c r="C315" s="251"/>
      <c r="D315" s="229" t="s">
        <v>134</v>
      </c>
      <c r="E315" s="252" t="s">
        <v>1</v>
      </c>
      <c r="F315" s="253" t="s">
        <v>394</v>
      </c>
      <c r="G315" s="251"/>
      <c r="H315" s="252" t="s">
        <v>1</v>
      </c>
      <c r="I315" s="254"/>
      <c r="J315" s="251"/>
      <c r="K315" s="251"/>
      <c r="L315" s="255"/>
      <c r="M315" s="256"/>
      <c r="N315" s="257"/>
      <c r="O315" s="257"/>
      <c r="P315" s="257"/>
      <c r="Q315" s="257"/>
      <c r="R315" s="257"/>
      <c r="S315" s="257"/>
      <c r="T315" s="258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59" t="s">
        <v>134</v>
      </c>
      <c r="AU315" s="259" t="s">
        <v>87</v>
      </c>
      <c r="AV315" s="15" t="s">
        <v>85</v>
      </c>
      <c r="AW315" s="15" t="s">
        <v>34</v>
      </c>
      <c r="AX315" s="15" t="s">
        <v>77</v>
      </c>
      <c r="AY315" s="259" t="s">
        <v>125</v>
      </c>
    </row>
    <row r="316" spans="1:51" s="13" customFormat="1" ht="12">
      <c r="A316" s="13"/>
      <c r="B316" s="227"/>
      <c r="C316" s="228"/>
      <c r="D316" s="229" t="s">
        <v>134</v>
      </c>
      <c r="E316" s="230" t="s">
        <v>1</v>
      </c>
      <c r="F316" s="231" t="s">
        <v>150</v>
      </c>
      <c r="G316" s="228"/>
      <c r="H316" s="232">
        <v>5</v>
      </c>
      <c r="I316" s="233"/>
      <c r="J316" s="228"/>
      <c r="K316" s="228"/>
      <c r="L316" s="234"/>
      <c r="M316" s="235"/>
      <c r="N316" s="236"/>
      <c r="O316" s="236"/>
      <c r="P316" s="236"/>
      <c r="Q316" s="236"/>
      <c r="R316" s="236"/>
      <c r="S316" s="236"/>
      <c r="T316" s="237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8" t="s">
        <v>134</v>
      </c>
      <c r="AU316" s="238" t="s">
        <v>87</v>
      </c>
      <c r="AV316" s="13" t="s">
        <v>87</v>
      </c>
      <c r="AW316" s="13" t="s">
        <v>34</v>
      </c>
      <c r="AX316" s="13" t="s">
        <v>77</v>
      </c>
      <c r="AY316" s="238" t="s">
        <v>125</v>
      </c>
    </row>
    <row r="317" spans="1:51" s="14" customFormat="1" ht="12">
      <c r="A317" s="14"/>
      <c r="B317" s="239"/>
      <c r="C317" s="240"/>
      <c r="D317" s="229" t="s">
        <v>134</v>
      </c>
      <c r="E317" s="241" t="s">
        <v>1</v>
      </c>
      <c r="F317" s="242" t="s">
        <v>136</v>
      </c>
      <c r="G317" s="240"/>
      <c r="H317" s="243">
        <v>5</v>
      </c>
      <c r="I317" s="244"/>
      <c r="J317" s="240"/>
      <c r="K317" s="240"/>
      <c r="L317" s="245"/>
      <c r="M317" s="246"/>
      <c r="N317" s="247"/>
      <c r="O317" s="247"/>
      <c r="P317" s="247"/>
      <c r="Q317" s="247"/>
      <c r="R317" s="247"/>
      <c r="S317" s="247"/>
      <c r="T317" s="248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9" t="s">
        <v>134</v>
      </c>
      <c r="AU317" s="249" t="s">
        <v>87</v>
      </c>
      <c r="AV317" s="14" t="s">
        <v>132</v>
      </c>
      <c r="AW317" s="14" t="s">
        <v>34</v>
      </c>
      <c r="AX317" s="14" t="s">
        <v>85</v>
      </c>
      <c r="AY317" s="249" t="s">
        <v>125</v>
      </c>
    </row>
    <row r="318" spans="1:65" s="2" customFormat="1" ht="12">
      <c r="A318" s="38"/>
      <c r="B318" s="39"/>
      <c r="C318" s="214" t="s">
        <v>395</v>
      </c>
      <c r="D318" s="214" t="s">
        <v>127</v>
      </c>
      <c r="E318" s="215" t="s">
        <v>396</v>
      </c>
      <c r="F318" s="216" t="s">
        <v>397</v>
      </c>
      <c r="G318" s="217" t="s">
        <v>130</v>
      </c>
      <c r="H318" s="218">
        <v>5849.495</v>
      </c>
      <c r="I318" s="219"/>
      <c r="J318" s="220">
        <f>ROUND(I318*H318,2)</f>
        <v>0</v>
      </c>
      <c r="K318" s="216" t="s">
        <v>131</v>
      </c>
      <c r="L318" s="44"/>
      <c r="M318" s="221" t="s">
        <v>1</v>
      </c>
      <c r="N318" s="222" t="s">
        <v>42</v>
      </c>
      <c r="O318" s="91"/>
      <c r="P318" s="223">
        <f>O318*H318</f>
        <v>0</v>
      </c>
      <c r="Q318" s="223">
        <v>0.00061</v>
      </c>
      <c r="R318" s="223">
        <f>Q318*H318</f>
        <v>3.5681919499999997</v>
      </c>
      <c r="S318" s="223">
        <v>0</v>
      </c>
      <c r="T318" s="224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5" t="s">
        <v>132</v>
      </c>
      <c r="AT318" s="225" t="s">
        <v>127</v>
      </c>
      <c r="AU318" s="225" t="s">
        <v>87</v>
      </c>
      <c r="AY318" s="17" t="s">
        <v>125</v>
      </c>
      <c r="BE318" s="226">
        <f>IF(N318="základní",J318,0)</f>
        <v>0</v>
      </c>
      <c r="BF318" s="226">
        <f>IF(N318="snížená",J318,0)</f>
        <v>0</v>
      </c>
      <c r="BG318" s="226">
        <f>IF(N318="zákl. přenesená",J318,0)</f>
        <v>0</v>
      </c>
      <c r="BH318" s="226">
        <f>IF(N318="sníž. přenesená",J318,0)</f>
        <v>0</v>
      </c>
      <c r="BI318" s="226">
        <f>IF(N318="nulová",J318,0)</f>
        <v>0</v>
      </c>
      <c r="BJ318" s="17" t="s">
        <v>85</v>
      </c>
      <c r="BK318" s="226">
        <f>ROUND(I318*H318,2)</f>
        <v>0</v>
      </c>
      <c r="BL318" s="17" t="s">
        <v>132</v>
      </c>
      <c r="BM318" s="225" t="s">
        <v>398</v>
      </c>
    </row>
    <row r="319" spans="1:51" s="15" customFormat="1" ht="12">
      <c r="A319" s="15"/>
      <c r="B319" s="250"/>
      <c r="C319" s="251"/>
      <c r="D319" s="229" t="s">
        <v>134</v>
      </c>
      <c r="E319" s="252" t="s">
        <v>1</v>
      </c>
      <c r="F319" s="253" t="s">
        <v>399</v>
      </c>
      <c r="G319" s="251"/>
      <c r="H319" s="252" t="s">
        <v>1</v>
      </c>
      <c r="I319" s="254"/>
      <c r="J319" s="251"/>
      <c r="K319" s="251"/>
      <c r="L319" s="255"/>
      <c r="M319" s="256"/>
      <c r="N319" s="257"/>
      <c r="O319" s="257"/>
      <c r="P319" s="257"/>
      <c r="Q319" s="257"/>
      <c r="R319" s="257"/>
      <c r="S319" s="257"/>
      <c r="T319" s="258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59" t="s">
        <v>134</v>
      </c>
      <c r="AU319" s="259" t="s">
        <v>87</v>
      </c>
      <c r="AV319" s="15" t="s">
        <v>85</v>
      </c>
      <c r="AW319" s="15" t="s">
        <v>34</v>
      </c>
      <c r="AX319" s="15" t="s">
        <v>77</v>
      </c>
      <c r="AY319" s="259" t="s">
        <v>125</v>
      </c>
    </row>
    <row r="320" spans="1:51" s="15" customFormat="1" ht="12">
      <c r="A320" s="15"/>
      <c r="B320" s="250"/>
      <c r="C320" s="251"/>
      <c r="D320" s="229" t="s">
        <v>134</v>
      </c>
      <c r="E320" s="252" t="s">
        <v>1</v>
      </c>
      <c r="F320" s="253" t="s">
        <v>400</v>
      </c>
      <c r="G320" s="251"/>
      <c r="H320" s="252" t="s">
        <v>1</v>
      </c>
      <c r="I320" s="254"/>
      <c r="J320" s="251"/>
      <c r="K320" s="251"/>
      <c r="L320" s="255"/>
      <c r="M320" s="256"/>
      <c r="N320" s="257"/>
      <c r="O320" s="257"/>
      <c r="P320" s="257"/>
      <c r="Q320" s="257"/>
      <c r="R320" s="257"/>
      <c r="S320" s="257"/>
      <c r="T320" s="258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59" t="s">
        <v>134</v>
      </c>
      <c r="AU320" s="259" t="s">
        <v>87</v>
      </c>
      <c r="AV320" s="15" t="s">
        <v>85</v>
      </c>
      <c r="AW320" s="15" t="s">
        <v>34</v>
      </c>
      <c r="AX320" s="15" t="s">
        <v>77</v>
      </c>
      <c r="AY320" s="259" t="s">
        <v>125</v>
      </c>
    </row>
    <row r="321" spans="1:51" s="13" customFormat="1" ht="12">
      <c r="A321" s="13"/>
      <c r="B321" s="227"/>
      <c r="C321" s="228"/>
      <c r="D321" s="229" t="s">
        <v>134</v>
      </c>
      <c r="E321" s="230" t="s">
        <v>1</v>
      </c>
      <c r="F321" s="231" t="s">
        <v>401</v>
      </c>
      <c r="G321" s="228"/>
      <c r="H321" s="232">
        <v>5849.495</v>
      </c>
      <c r="I321" s="233"/>
      <c r="J321" s="228"/>
      <c r="K321" s="228"/>
      <c r="L321" s="234"/>
      <c r="M321" s="235"/>
      <c r="N321" s="236"/>
      <c r="O321" s="236"/>
      <c r="P321" s="236"/>
      <c r="Q321" s="236"/>
      <c r="R321" s="236"/>
      <c r="S321" s="236"/>
      <c r="T321" s="237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8" t="s">
        <v>134</v>
      </c>
      <c r="AU321" s="238" t="s">
        <v>87</v>
      </c>
      <c r="AV321" s="13" t="s">
        <v>87</v>
      </c>
      <c r="AW321" s="13" t="s">
        <v>34</v>
      </c>
      <c r="AX321" s="13" t="s">
        <v>77</v>
      </c>
      <c r="AY321" s="238" t="s">
        <v>125</v>
      </c>
    </row>
    <row r="322" spans="1:51" s="14" customFormat="1" ht="12">
      <c r="A322" s="14"/>
      <c r="B322" s="239"/>
      <c r="C322" s="240"/>
      <c r="D322" s="229" t="s">
        <v>134</v>
      </c>
      <c r="E322" s="241" t="s">
        <v>1</v>
      </c>
      <c r="F322" s="242" t="s">
        <v>136</v>
      </c>
      <c r="G322" s="240"/>
      <c r="H322" s="243">
        <v>5849.495</v>
      </c>
      <c r="I322" s="244"/>
      <c r="J322" s="240"/>
      <c r="K322" s="240"/>
      <c r="L322" s="245"/>
      <c r="M322" s="246"/>
      <c r="N322" s="247"/>
      <c r="O322" s="247"/>
      <c r="P322" s="247"/>
      <c r="Q322" s="247"/>
      <c r="R322" s="247"/>
      <c r="S322" s="247"/>
      <c r="T322" s="248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9" t="s">
        <v>134</v>
      </c>
      <c r="AU322" s="249" t="s">
        <v>87</v>
      </c>
      <c r="AV322" s="14" t="s">
        <v>132</v>
      </c>
      <c r="AW322" s="14" t="s">
        <v>34</v>
      </c>
      <c r="AX322" s="14" t="s">
        <v>85</v>
      </c>
      <c r="AY322" s="249" t="s">
        <v>125</v>
      </c>
    </row>
    <row r="323" spans="1:65" s="2" customFormat="1" ht="12">
      <c r="A323" s="38"/>
      <c r="B323" s="39"/>
      <c r="C323" s="214" t="s">
        <v>402</v>
      </c>
      <c r="D323" s="214" t="s">
        <v>127</v>
      </c>
      <c r="E323" s="215" t="s">
        <v>403</v>
      </c>
      <c r="F323" s="216" t="s">
        <v>404</v>
      </c>
      <c r="G323" s="217" t="s">
        <v>130</v>
      </c>
      <c r="H323" s="218">
        <v>8761.06</v>
      </c>
      <c r="I323" s="219"/>
      <c r="J323" s="220">
        <f>ROUND(I323*H323,2)</f>
        <v>0</v>
      </c>
      <c r="K323" s="216" t="s">
        <v>131</v>
      </c>
      <c r="L323" s="44"/>
      <c r="M323" s="221" t="s">
        <v>1</v>
      </c>
      <c r="N323" s="222" t="s">
        <v>42</v>
      </c>
      <c r="O323" s="91"/>
      <c r="P323" s="223">
        <f>O323*H323</f>
        <v>0</v>
      </c>
      <c r="Q323" s="223">
        <v>0.00047</v>
      </c>
      <c r="R323" s="223">
        <f>Q323*H323</f>
        <v>4.1176981999999995</v>
      </c>
      <c r="S323" s="223">
        <v>0</v>
      </c>
      <c r="T323" s="224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25" t="s">
        <v>132</v>
      </c>
      <c r="AT323" s="225" t="s">
        <v>127</v>
      </c>
      <c r="AU323" s="225" t="s">
        <v>87</v>
      </c>
      <c r="AY323" s="17" t="s">
        <v>125</v>
      </c>
      <c r="BE323" s="226">
        <f>IF(N323="základní",J323,0)</f>
        <v>0</v>
      </c>
      <c r="BF323" s="226">
        <f>IF(N323="snížená",J323,0)</f>
        <v>0</v>
      </c>
      <c r="BG323" s="226">
        <f>IF(N323="zákl. přenesená",J323,0)</f>
        <v>0</v>
      </c>
      <c r="BH323" s="226">
        <f>IF(N323="sníž. přenesená",J323,0)</f>
        <v>0</v>
      </c>
      <c r="BI323" s="226">
        <f>IF(N323="nulová",J323,0)</f>
        <v>0</v>
      </c>
      <c r="BJ323" s="17" t="s">
        <v>85</v>
      </c>
      <c r="BK323" s="226">
        <f>ROUND(I323*H323,2)</f>
        <v>0</v>
      </c>
      <c r="BL323" s="17" t="s">
        <v>132</v>
      </c>
      <c r="BM323" s="225" t="s">
        <v>405</v>
      </c>
    </row>
    <row r="324" spans="1:51" s="15" customFormat="1" ht="12">
      <c r="A324" s="15"/>
      <c r="B324" s="250"/>
      <c r="C324" s="251"/>
      <c r="D324" s="229" t="s">
        <v>134</v>
      </c>
      <c r="E324" s="252" t="s">
        <v>1</v>
      </c>
      <c r="F324" s="253" t="s">
        <v>406</v>
      </c>
      <c r="G324" s="251"/>
      <c r="H324" s="252" t="s">
        <v>1</v>
      </c>
      <c r="I324" s="254"/>
      <c r="J324" s="251"/>
      <c r="K324" s="251"/>
      <c r="L324" s="255"/>
      <c r="M324" s="256"/>
      <c r="N324" s="257"/>
      <c r="O324" s="257"/>
      <c r="P324" s="257"/>
      <c r="Q324" s="257"/>
      <c r="R324" s="257"/>
      <c r="S324" s="257"/>
      <c r="T324" s="258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59" t="s">
        <v>134</v>
      </c>
      <c r="AU324" s="259" t="s">
        <v>87</v>
      </c>
      <c r="AV324" s="15" t="s">
        <v>85</v>
      </c>
      <c r="AW324" s="15" t="s">
        <v>34</v>
      </c>
      <c r="AX324" s="15" t="s">
        <v>77</v>
      </c>
      <c r="AY324" s="259" t="s">
        <v>125</v>
      </c>
    </row>
    <row r="325" spans="1:51" s="13" customFormat="1" ht="12">
      <c r="A325" s="13"/>
      <c r="B325" s="227"/>
      <c r="C325" s="228"/>
      <c r="D325" s="229" t="s">
        <v>134</v>
      </c>
      <c r="E325" s="230" t="s">
        <v>1</v>
      </c>
      <c r="F325" s="231" t="s">
        <v>401</v>
      </c>
      <c r="G325" s="228"/>
      <c r="H325" s="232">
        <v>5849.495</v>
      </c>
      <c r="I325" s="233"/>
      <c r="J325" s="228"/>
      <c r="K325" s="228"/>
      <c r="L325" s="234"/>
      <c r="M325" s="235"/>
      <c r="N325" s="236"/>
      <c r="O325" s="236"/>
      <c r="P325" s="236"/>
      <c r="Q325" s="236"/>
      <c r="R325" s="236"/>
      <c r="S325" s="236"/>
      <c r="T325" s="237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8" t="s">
        <v>134</v>
      </c>
      <c r="AU325" s="238" t="s">
        <v>87</v>
      </c>
      <c r="AV325" s="13" t="s">
        <v>87</v>
      </c>
      <c r="AW325" s="13" t="s">
        <v>34</v>
      </c>
      <c r="AX325" s="13" t="s">
        <v>77</v>
      </c>
      <c r="AY325" s="238" t="s">
        <v>125</v>
      </c>
    </row>
    <row r="326" spans="1:51" s="15" customFormat="1" ht="12">
      <c r="A326" s="15"/>
      <c r="B326" s="250"/>
      <c r="C326" s="251"/>
      <c r="D326" s="229" t="s">
        <v>134</v>
      </c>
      <c r="E326" s="252" t="s">
        <v>1</v>
      </c>
      <c r="F326" s="253" t="s">
        <v>407</v>
      </c>
      <c r="G326" s="251"/>
      <c r="H326" s="252" t="s">
        <v>1</v>
      </c>
      <c r="I326" s="254"/>
      <c r="J326" s="251"/>
      <c r="K326" s="251"/>
      <c r="L326" s="255"/>
      <c r="M326" s="256"/>
      <c r="N326" s="257"/>
      <c r="O326" s="257"/>
      <c r="P326" s="257"/>
      <c r="Q326" s="257"/>
      <c r="R326" s="257"/>
      <c r="S326" s="257"/>
      <c r="T326" s="258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59" t="s">
        <v>134</v>
      </c>
      <c r="AU326" s="259" t="s">
        <v>87</v>
      </c>
      <c r="AV326" s="15" t="s">
        <v>85</v>
      </c>
      <c r="AW326" s="15" t="s">
        <v>34</v>
      </c>
      <c r="AX326" s="15" t="s">
        <v>77</v>
      </c>
      <c r="AY326" s="259" t="s">
        <v>125</v>
      </c>
    </row>
    <row r="327" spans="1:51" s="13" customFormat="1" ht="12">
      <c r="A327" s="13"/>
      <c r="B327" s="227"/>
      <c r="C327" s="228"/>
      <c r="D327" s="229" t="s">
        <v>134</v>
      </c>
      <c r="E327" s="230" t="s">
        <v>1</v>
      </c>
      <c r="F327" s="231" t="s">
        <v>408</v>
      </c>
      <c r="G327" s="228"/>
      <c r="H327" s="232">
        <v>2911.565</v>
      </c>
      <c r="I327" s="233"/>
      <c r="J327" s="228"/>
      <c r="K327" s="228"/>
      <c r="L327" s="234"/>
      <c r="M327" s="235"/>
      <c r="N327" s="236"/>
      <c r="O327" s="236"/>
      <c r="P327" s="236"/>
      <c r="Q327" s="236"/>
      <c r="R327" s="236"/>
      <c r="S327" s="236"/>
      <c r="T327" s="237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8" t="s">
        <v>134</v>
      </c>
      <c r="AU327" s="238" t="s">
        <v>87</v>
      </c>
      <c r="AV327" s="13" t="s">
        <v>87</v>
      </c>
      <c r="AW327" s="13" t="s">
        <v>34</v>
      </c>
      <c r="AX327" s="13" t="s">
        <v>77</v>
      </c>
      <c r="AY327" s="238" t="s">
        <v>125</v>
      </c>
    </row>
    <row r="328" spans="1:51" s="14" customFormat="1" ht="12">
      <c r="A328" s="14"/>
      <c r="B328" s="239"/>
      <c r="C328" s="240"/>
      <c r="D328" s="229" t="s">
        <v>134</v>
      </c>
      <c r="E328" s="241" t="s">
        <v>1</v>
      </c>
      <c r="F328" s="242" t="s">
        <v>136</v>
      </c>
      <c r="G328" s="240"/>
      <c r="H328" s="243">
        <v>8761.06</v>
      </c>
      <c r="I328" s="244"/>
      <c r="J328" s="240"/>
      <c r="K328" s="240"/>
      <c r="L328" s="245"/>
      <c r="M328" s="246"/>
      <c r="N328" s="247"/>
      <c r="O328" s="247"/>
      <c r="P328" s="247"/>
      <c r="Q328" s="247"/>
      <c r="R328" s="247"/>
      <c r="S328" s="247"/>
      <c r="T328" s="248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9" t="s">
        <v>134</v>
      </c>
      <c r="AU328" s="249" t="s">
        <v>87</v>
      </c>
      <c r="AV328" s="14" t="s">
        <v>132</v>
      </c>
      <c r="AW328" s="14" t="s">
        <v>34</v>
      </c>
      <c r="AX328" s="14" t="s">
        <v>85</v>
      </c>
      <c r="AY328" s="249" t="s">
        <v>125</v>
      </c>
    </row>
    <row r="329" spans="1:65" s="2" customFormat="1" ht="21.75" customHeight="1">
      <c r="A329" s="38"/>
      <c r="B329" s="39"/>
      <c r="C329" s="214" t="s">
        <v>409</v>
      </c>
      <c r="D329" s="214" t="s">
        <v>127</v>
      </c>
      <c r="E329" s="215" t="s">
        <v>410</v>
      </c>
      <c r="F329" s="216" t="s">
        <v>411</v>
      </c>
      <c r="G329" s="217" t="s">
        <v>312</v>
      </c>
      <c r="H329" s="218">
        <v>14</v>
      </c>
      <c r="I329" s="219"/>
      <c r="J329" s="220">
        <f>ROUND(I329*H329,2)</f>
        <v>0</v>
      </c>
      <c r="K329" s="216" t="s">
        <v>131</v>
      </c>
      <c r="L329" s="44"/>
      <c r="M329" s="221" t="s">
        <v>1</v>
      </c>
      <c r="N329" s="222" t="s">
        <v>42</v>
      </c>
      <c r="O329" s="91"/>
      <c r="P329" s="223">
        <f>O329*H329</f>
        <v>0</v>
      </c>
      <c r="Q329" s="223">
        <v>0</v>
      </c>
      <c r="R329" s="223">
        <f>Q329*H329</f>
        <v>0</v>
      </c>
      <c r="S329" s="223">
        <v>0</v>
      </c>
      <c r="T329" s="224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25" t="s">
        <v>132</v>
      </c>
      <c r="AT329" s="225" t="s">
        <v>127</v>
      </c>
      <c r="AU329" s="225" t="s">
        <v>87</v>
      </c>
      <c r="AY329" s="17" t="s">
        <v>125</v>
      </c>
      <c r="BE329" s="226">
        <f>IF(N329="základní",J329,0)</f>
        <v>0</v>
      </c>
      <c r="BF329" s="226">
        <f>IF(N329="snížená",J329,0)</f>
        <v>0</v>
      </c>
      <c r="BG329" s="226">
        <f>IF(N329="zákl. přenesená",J329,0)</f>
        <v>0</v>
      </c>
      <c r="BH329" s="226">
        <f>IF(N329="sníž. přenesená",J329,0)</f>
        <v>0</v>
      </c>
      <c r="BI329" s="226">
        <f>IF(N329="nulová",J329,0)</f>
        <v>0</v>
      </c>
      <c r="BJ329" s="17" t="s">
        <v>85</v>
      </c>
      <c r="BK329" s="226">
        <f>ROUND(I329*H329,2)</f>
        <v>0</v>
      </c>
      <c r="BL329" s="17" t="s">
        <v>132</v>
      </c>
      <c r="BM329" s="225" t="s">
        <v>412</v>
      </c>
    </row>
    <row r="330" spans="1:51" s="13" customFormat="1" ht="12">
      <c r="A330" s="13"/>
      <c r="B330" s="227"/>
      <c r="C330" s="228"/>
      <c r="D330" s="229" t="s">
        <v>134</v>
      </c>
      <c r="E330" s="230" t="s">
        <v>1</v>
      </c>
      <c r="F330" s="231" t="s">
        <v>208</v>
      </c>
      <c r="G330" s="228"/>
      <c r="H330" s="232">
        <v>14</v>
      </c>
      <c r="I330" s="233"/>
      <c r="J330" s="228"/>
      <c r="K330" s="228"/>
      <c r="L330" s="234"/>
      <c r="M330" s="235"/>
      <c r="N330" s="236"/>
      <c r="O330" s="236"/>
      <c r="P330" s="236"/>
      <c r="Q330" s="236"/>
      <c r="R330" s="236"/>
      <c r="S330" s="236"/>
      <c r="T330" s="237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8" t="s">
        <v>134</v>
      </c>
      <c r="AU330" s="238" t="s">
        <v>87</v>
      </c>
      <c r="AV330" s="13" t="s">
        <v>87</v>
      </c>
      <c r="AW330" s="13" t="s">
        <v>34</v>
      </c>
      <c r="AX330" s="13" t="s">
        <v>77</v>
      </c>
      <c r="AY330" s="238" t="s">
        <v>125</v>
      </c>
    </row>
    <row r="331" spans="1:51" s="14" customFormat="1" ht="12">
      <c r="A331" s="14"/>
      <c r="B331" s="239"/>
      <c r="C331" s="240"/>
      <c r="D331" s="229" t="s">
        <v>134</v>
      </c>
      <c r="E331" s="241" t="s">
        <v>1</v>
      </c>
      <c r="F331" s="242" t="s">
        <v>136</v>
      </c>
      <c r="G331" s="240"/>
      <c r="H331" s="243">
        <v>14</v>
      </c>
      <c r="I331" s="244"/>
      <c r="J331" s="240"/>
      <c r="K331" s="240"/>
      <c r="L331" s="245"/>
      <c r="M331" s="246"/>
      <c r="N331" s="247"/>
      <c r="O331" s="247"/>
      <c r="P331" s="247"/>
      <c r="Q331" s="247"/>
      <c r="R331" s="247"/>
      <c r="S331" s="247"/>
      <c r="T331" s="248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9" t="s">
        <v>134</v>
      </c>
      <c r="AU331" s="249" t="s">
        <v>87</v>
      </c>
      <c r="AV331" s="14" t="s">
        <v>132</v>
      </c>
      <c r="AW331" s="14" t="s">
        <v>34</v>
      </c>
      <c r="AX331" s="14" t="s">
        <v>85</v>
      </c>
      <c r="AY331" s="249" t="s">
        <v>125</v>
      </c>
    </row>
    <row r="332" spans="1:63" s="12" customFormat="1" ht="22.8" customHeight="1">
      <c r="A332" s="12"/>
      <c r="B332" s="198"/>
      <c r="C332" s="199"/>
      <c r="D332" s="200" t="s">
        <v>76</v>
      </c>
      <c r="E332" s="212" t="s">
        <v>413</v>
      </c>
      <c r="F332" s="212" t="s">
        <v>414</v>
      </c>
      <c r="G332" s="199"/>
      <c r="H332" s="199"/>
      <c r="I332" s="202"/>
      <c r="J332" s="213">
        <f>BK332</f>
        <v>0</v>
      </c>
      <c r="K332" s="199"/>
      <c r="L332" s="204"/>
      <c r="M332" s="205"/>
      <c r="N332" s="206"/>
      <c r="O332" s="206"/>
      <c r="P332" s="207">
        <f>P333</f>
        <v>0</v>
      </c>
      <c r="Q332" s="206"/>
      <c r="R332" s="207">
        <f>R333</f>
        <v>0</v>
      </c>
      <c r="S332" s="206"/>
      <c r="T332" s="208">
        <f>T333</f>
        <v>0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09" t="s">
        <v>85</v>
      </c>
      <c r="AT332" s="210" t="s">
        <v>76</v>
      </c>
      <c r="AU332" s="210" t="s">
        <v>85</v>
      </c>
      <c r="AY332" s="209" t="s">
        <v>125</v>
      </c>
      <c r="BK332" s="211">
        <f>BK333</f>
        <v>0</v>
      </c>
    </row>
    <row r="333" spans="1:65" s="2" customFormat="1" ht="33" customHeight="1">
      <c r="A333" s="38"/>
      <c r="B333" s="39"/>
      <c r="C333" s="214" t="s">
        <v>415</v>
      </c>
      <c r="D333" s="214" t="s">
        <v>127</v>
      </c>
      <c r="E333" s="215" t="s">
        <v>416</v>
      </c>
      <c r="F333" s="216" t="s">
        <v>417</v>
      </c>
      <c r="G333" s="217" t="s">
        <v>212</v>
      </c>
      <c r="H333" s="218">
        <v>6542.821</v>
      </c>
      <c r="I333" s="219"/>
      <c r="J333" s="220">
        <f>ROUND(I333*H333,2)</f>
        <v>0</v>
      </c>
      <c r="K333" s="216" t="s">
        <v>131</v>
      </c>
      <c r="L333" s="44"/>
      <c r="M333" s="221" t="s">
        <v>1</v>
      </c>
      <c r="N333" s="222" t="s">
        <v>42</v>
      </c>
      <c r="O333" s="91"/>
      <c r="P333" s="223">
        <f>O333*H333</f>
        <v>0</v>
      </c>
      <c r="Q333" s="223">
        <v>0</v>
      </c>
      <c r="R333" s="223">
        <f>Q333*H333</f>
        <v>0</v>
      </c>
      <c r="S333" s="223">
        <v>0</v>
      </c>
      <c r="T333" s="224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25" t="s">
        <v>132</v>
      </c>
      <c r="AT333" s="225" t="s">
        <v>127</v>
      </c>
      <c r="AU333" s="225" t="s">
        <v>87</v>
      </c>
      <c r="AY333" s="17" t="s">
        <v>125</v>
      </c>
      <c r="BE333" s="226">
        <f>IF(N333="základní",J333,0)</f>
        <v>0</v>
      </c>
      <c r="BF333" s="226">
        <f>IF(N333="snížená",J333,0)</f>
        <v>0</v>
      </c>
      <c r="BG333" s="226">
        <f>IF(N333="zákl. přenesená",J333,0)</f>
        <v>0</v>
      </c>
      <c r="BH333" s="226">
        <f>IF(N333="sníž. přenesená",J333,0)</f>
        <v>0</v>
      </c>
      <c r="BI333" s="226">
        <f>IF(N333="nulová",J333,0)</f>
        <v>0</v>
      </c>
      <c r="BJ333" s="17" t="s">
        <v>85</v>
      </c>
      <c r="BK333" s="226">
        <f>ROUND(I333*H333,2)</f>
        <v>0</v>
      </c>
      <c r="BL333" s="17" t="s">
        <v>132</v>
      </c>
      <c r="BM333" s="225" t="s">
        <v>418</v>
      </c>
    </row>
    <row r="334" spans="1:63" s="12" customFormat="1" ht="25.9" customHeight="1">
      <c r="A334" s="12"/>
      <c r="B334" s="198"/>
      <c r="C334" s="199"/>
      <c r="D334" s="200" t="s">
        <v>76</v>
      </c>
      <c r="E334" s="201" t="s">
        <v>419</v>
      </c>
      <c r="F334" s="201" t="s">
        <v>420</v>
      </c>
      <c r="G334" s="199"/>
      <c r="H334" s="199"/>
      <c r="I334" s="202"/>
      <c r="J334" s="203">
        <f>BK334</f>
        <v>0</v>
      </c>
      <c r="K334" s="199"/>
      <c r="L334" s="204"/>
      <c r="M334" s="205"/>
      <c r="N334" s="206"/>
      <c r="O334" s="206"/>
      <c r="P334" s="207">
        <f>P335+P350+P355+P362+P369</f>
        <v>0</v>
      </c>
      <c r="Q334" s="206"/>
      <c r="R334" s="207">
        <f>R335+R350+R355+R362+R369</f>
        <v>0</v>
      </c>
      <c r="S334" s="206"/>
      <c r="T334" s="208">
        <f>T335+T350+T355+T362+T369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09" t="s">
        <v>150</v>
      </c>
      <c r="AT334" s="210" t="s">
        <v>76</v>
      </c>
      <c r="AU334" s="210" t="s">
        <v>77</v>
      </c>
      <c r="AY334" s="209" t="s">
        <v>125</v>
      </c>
      <c r="BK334" s="211">
        <f>BK335+BK350+BK355+BK362+BK369</f>
        <v>0</v>
      </c>
    </row>
    <row r="335" spans="1:63" s="12" customFormat="1" ht="22.8" customHeight="1">
      <c r="A335" s="12"/>
      <c r="B335" s="198"/>
      <c r="C335" s="199"/>
      <c r="D335" s="200" t="s">
        <v>76</v>
      </c>
      <c r="E335" s="212" t="s">
        <v>421</v>
      </c>
      <c r="F335" s="212" t="s">
        <v>422</v>
      </c>
      <c r="G335" s="199"/>
      <c r="H335" s="199"/>
      <c r="I335" s="202"/>
      <c r="J335" s="213">
        <f>BK335</f>
        <v>0</v>
      </c>
      <c r="K335" s="199"/>
      <c r="L335" s="204"/>
      <c r="M335" s="205"/>
      <c r="N335" s="206"/>
      <c r="O335" s="206"/>
      <c r="P335" s="207">
        <f>SUM(P336:P349)</f>
        <v>0</v>
      </c>
      <c r="Q335" s="206"/>
      <c r="R335" s="207">
        <f>SUM(R336:R349)</f>
        <v>0</v>
      </c>
      <c r="S335" s="206"/>
      <c r="T335" s="208">
        <f>SUM(T336:T349)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09" t="s">
        <v>150</v>
      </c>
      <c r="AT335" s="210" t="s">
        <v>76</v>
      </c>
      <c r="AU335" s="210" t="s">
        <v>85</v>
      </c>
      <c r="AY335" s="209" t="s">
        <v>125</v>
      </c>
      <c r="BK335" s="211">
        <f>SUM(BK336:BK349)</f>
        <v>0</v>
      </c>
    </row>
    <row r="336" spans="1:65" s="2" customFormat="1" ht="16.5" customHeight="1">
      <c r="A336" s="38"/>
      <c r="B336" s="39"/>
      <c r="C336" s="214" t="s">
        <v>423</v>
      </c>
      <c r="D336" s="214" t="s">
        <v>127</v>
      </c>
      <c r="E336" s="215" t="s">
        <v>424</v>
      </c>
      <c r="F336" s="216" t="s">
        <v>422</v>
      </c>
      <c r="G336" s="217" t="s">
        <v>425</v>
      </c>
      <c r="H336" s="218">
        <v>1</v>
      </c>
      <c r="I336" s="219"/>
      <c r="J336" s="220">
        <f>ROUND(I336*H336,2)</f>
        <v>0</v>
      </c>
      <c r="K336" s="216" t="s">
        <v>131</v>
      </c>
      <c r="L336" s="44"/>
      <c r="M336" s="221" t="s">
        <v>1</v>
      </c>
      <c r="N336" s="222" t="s">
        <v>42</v>
      </c>
      <c r="O336" s="91"/>
      <c r="P336" s="223">
        <f>O336*H336</f>
        <v>0</v>
      </c>
      <c r="Q336" s="223">
        <v>0</v>
      </c>
      <c r="R336" s="223">
        <f>Q336*H336</f>
        <v>0</v>
      </c>
      <c r="S336" s="223">
        <v>0</v>
      </c>
      <c r="T336" s="224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25" t="s">
        <v>426</v>
      </c>
      <c r="AT336" s="225" t="s">
        <v>127</v>
      </c>
      <c r="AU336" s="225" t="s">
        <v>87</v>
      </c>
      <c r="AY336" s="17" t="s">
        <v>125</v>
      </c>
      <c r="BE336" s="226">
        <f>IF(N336="základní",J336,0)</f>
        <v>0</v>
      </c>
      <c r="BF336" s="226">
        <f>IF(N336="snížená",J336,0)</f>
        <v>0</v>
      </c>
      <c r="BG336" s="226">
        <f>IF(N336="zákl. přenesená",J336,0)</f>
        <v>0</v>
      </c>
      <c r="BH336" s="226">
        <f>IF(N336="sníž. přenesená",J336,0)</f>
        <v>0</v>
      </c>
      <c r="BI336" s="226">
        <f>IF(N336="nulová",J336,0)</f>
        <v>0</v>
      </c>
      <c r="BJ336" s="17" t="s">
        <v>85</v>
      </c>
      <c r="BK336" s="226">
        <f>ROUND(I336*H336,2)</f>
        <v>0</v>
      </c>
      <c r="BL336" s="17" t="s">
        <v>426</v>
      </c>
      <c r="BM336" s="225" t="s">
        <v>427</v>
      </c>
    </row>
    <row r="337" spans="1:47" s="2" customFormat="1" ht="12">
      <c r="A337" s="38"/>
      <c r="B337" s="39"/>
      <c r="C337" s="40"/>
      <c r="D337" s="229" t="s">
        <v>361</v>
      </c>
      <c r="E337" s="40"/>
      <c r="F337" s="270" t="s">
        <v>428</v>
      </c>
      <c r="G337" s="40"/>
      <c r="H337" s="40"/>
      <c r="I337" s="271"/>
      <c r="J337" s="40"/>
      <c r="K337" s="40"/>
      <c r="L337" s="44"/>
      <c r="M337" s="272"/>
      <c r="N337" s="273"/>
      <c r="O337" s="91"/>
      <c r="P337" s="91"/>
      <c r="Q337" s="91"/>
      <c r="R337" s="91"/>
      <c r="S337" s="91"/>
      <c r="T337" s="92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T337" s="17" t="s">
        <v>361</v>
      </c>
      <c r="AU337" s="17" t="s">
        <v>87</v>
      </c>
    </row>
    <row r="338" spans="1:51" s="13" customFormat="1" ht="12">
      <c r="A338" s="13"/>
      <c r="B338" s="227"/>
      <c r="C338" s="228"/>
      <c r="D338" s="229" t="s">
        <v>134</v>
      </c>
      <c r="E338" s="230" t="s">
        <v>1</v>
      </c>
      <c r="F338" s="231" t="s">
        <v>85</v>
      </c>
      <c r="G338" s="228"/>
      <c r="H338" s="232">
        <v>1</v>
      </c>
      <c r="I338" s="233"/>
      <c r="J338" s="228"/>
      <c r="K338" s="228"/>
      <c r="L338" s="234"/>
      <c r="M338" s="235"/>
      <c r="N338" s="236"/>
      <c r="O338" s="236"/>
      <c r="P338" s="236"/>
      <c r="Q338" s="236"/>
      <c r="R338" s="236"/>
      <c r="S338" s="236"/>
      <c r="T338" s="237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8" t="s">
        <v>134</v>
      </c>
      <c r="AU338" s="238" t="s">
        <v>87</v>
      </c>
      <c r="AV338" s="13" t="s">
        <v>87</v>
      </c>
      <c r="AW338" s="13" t="s">
        <v>34</v>
      </c>
      <c r="AX338" s="13" t="s">
        <v>77</v>
      </c>
      <c r="AY338" s="238" t="s">
        <v>125</v>
      </c>
    </row>
    <row r="339" spans="1:51" s="14" customFormat="1" ht="12">
      <c r="A339" s="14"/>
      <c r="B339" s="239"/>
      <c r="C339" s="240"/>
      <c r="D339" s="229" t="s">
        <v>134</v>
      </c>
      <c r="E339" s="241" t="s">
        <v>1</v>
      </c>
      <c r="F339" s="242" t="s">
        <v>136</v>
      </c>
      <c r="G339" s="240"/>
      <c r="H339" s="243">
        <v>1</v>
      </c>
      <c r="I339" s="244"/>
      <c r="J339" s="240"/>
      <c r="K339" s="240"/>
      <c r="L339" s="245"/>
      <c r="M339" s="246"/>
      <c r="N339" s="247"/>
      <c r="O339" s="247"/>
      <c r="P339" s="247"/>
      <c r="Q339" s="247"/>
      <c r="R339" s="247"/>
      <c r="S339" s="247"/>
      <c r="T339" s="248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49" t="s">
        <v>134</v>
      </c>
      <c r="AU339" s="249" t="s">
        <v>87</v>
      </c>
      <c r="AV339" s="14" t="s">
        <v>132</v>
      </c>
      <c r="AW339" s="14" t="s">
        <v>34</v>
      </c>
      <c r="AX339" s="14" t="s">
        <v>85</v>
      </c>
      <c r="AY339" s="249" t="s">
        <v>125</v>
      </c>
    </row>
    <row r="340" spans="1:65" s="2" customFormat="1" ht="16.5" customHeight="1">
      <c r="A340" s="38"/>
      <c r="B340" s="39"/>
      <c r="C340" s="214" t="s">
        <v>429</v>
      </c>
      <c r="D340" s="214" t="s">
        <v>127</v>
      </c>
      <c r="E340" s="215" t="s">
        <v>430</v>
      </c>
      <c r="F340" s="216" t="s">
        <v>431</v>
      </c>
      <c r="G340" s="217" t="s">
        <v>425</v>
      </c>
      <c r="H340" s="218">
        <v>1</v>
      </c>
      <c r="I340" s="219"/>
      <c r="J340" s="220">
        <f>ROUND(I340*H340,2)</f>
        <v>0</v>
      </c>
      <c r="K340" s="216" t="s">
        <v>131</v>
      </c>
      <c r="L340" s="44"/>
      <c r="M340" s="221" t="s">
        <v>1</v>
      </c>
      <c r="N340" s="222" t="s">
        <v>42</v>
      </c>
      <c r="O340" s="91"/>
      <c r="P340" s="223">
        <f>O340*H340</f>
        <v>0</v>
      </c>
      <c r="Q340" s="223">
        <v>0</v>
      </c>
      <c r="R340" s="223">
        <f>Q340*H340</f>
        <v>0</v>
      </c>
      <c r="S340" s="223">
        <v>0</v>
      </c>
      <c r="T340" s="224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25" t="s">
        <v>426</v>
      </c>
      <c r="AT340" s="225" t="s">
        <v>127</v>
      </c>
      <c r="AU340" s="225" t="s">
        <v>87</v>
      </c>
      <c r="AY340" s="17" t="s">
        <v>125</v>
      </c>
      <c r="BE340" s="226">
        <f>IF(N340="základní",J340,0)</f>
        <v>0</v>
      </c>
      <c r="BF340" s="226">
        <f>IF(N340="snížená",J340,0)</f>
        <v>0</v>
      </c>
      <c r="BG340" s="226">
        <f>IF(N340="zákl. přenesená",J340,0)</f>
        <v>0</v>
      </c>
      <c r="BH340" s="226">
        <f>IF(N340="sníž. přenesená",J340,0)</f>
        <v>0</v>
      </c>
      <c r="BI340" s="226">
        <f>IF(N340="nulová",J340,0)</f>
        <v>0</v>
      </c>
      <c r="BJ340" s="17" t="s">
        <v>85</v>
      </c>
      <c r="BK340" s="226">
        <f>ROUND(I340*H340,2)</f>
        <v>0</v>
      </c>
      <c r="BL340" s="17" t="s">
        <v>426</v>
      </c>
      <c r="BM340" s="225" t="s">
        <v>432</v>
      </c>
    </row>
    <row r="341" spans="1:51" s="13" customFormat="1" ht="12">
      <c r="A341" s="13"/>
      <c r="B341" s="227"/>
      <c r="C341" s="228"/>
      <c r="D341" s="229" t="s">
        <v>134</v>
      </c>
      <c r="E341" s="230" t="s">
        <v>1</v>
      </c>
      <c r="F341" s="231" t="s">
        <v>85</v>
      </c>
      <c r="G341" s="228"/>
      <c r="H341" s="232">
        <v>1</v>
      </c>
      <c r="I341" s="233"/>
      <c r="J341" s="228"/>
      <c r="K341" s="228"/>
      <c r="L341" s="234"/>
      <c r="M341" s="235"/>
      <c r="N341" s="236"/>
      <c r="O341" s="236"/>
      <c r="P341" s="236"/>
      <c r="Q341" s="236"/>
      <c r="R341" s="236"/>
      <c r="S341" s="236"/>
      <c r="T341" s="237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8" t="s">
        <v>134</v>
      </c>
      <c r="AU341" s="238" t="s">
        <v>87</v>
      </c>
      <c r="AV341" s="13" t="s">
        <v>87</v>
      </c>
      <c r="AW341" s="13" t="s">
        <v>34</v>
      </c>
      <c r="AX341" s="13" t="s">
        <v>77</v>
      </c>
      <c r="AY341" s="238" t="s">
        <v>125</v>
      </c>
    </row>
    <row r="342" spans="1:51" s="14" customFormat="1" ht="12">
      <c r="A342" s="14"/>
      <c r="B342" s="239"/>
      <c r="C342" s="240"/>
      <c r="D342" s="229" t="s">
        <v>134</v>
      </c>
      <c r="E342" s="241" t="s">
        <v>1</v>
      </c>
      <c r="F342" s="242" t="s">
        <v>136</v>
      </c>
      <c r="G342" s="240"/>
      <c r="H342" s="243">
        <v>1</v>
      </c>
      <c r="I342" s="244"/>
      <c r="J342" s="240"/>
      <c r="K342" s="240"/>
      <c r="L342" s="245"/>
      <c r="M342" s="246"/>
      <c r="N342" s="247"/>
      <c r="O342" s="247"/>
      <c r="P342" s="247"/>
      <c r="Q342" s="247"/>
      <c r="R342" s="247"/>
      <c r="S342" s="247"/>
      <c r="T342" s="248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9" t="s">
        <v>134</v>
      </c>
      <c r="AU342" s="249" t="s">
        <v>87</v>
      </c>
      <c r="AV342" s="14" t="s">
        <v>132</v>
      </c>
      <c r="AW342" s="14" t="s">
        <v>34</v>
      </c>
      <c r="AX342" s="14" t="s">
        <v>85</v>
      </c>
      <c r="AY342" s="249" t="s">
        <v>125</v>
      </c>
    </row>
    <row r="343" spans="1:65" s="2" customFormat="1" ht="16.5" customHeight="1">
      <c r="A343" s="38"/>
      <c r="B343" s="39"/>
      <c r="C343" s="214" t="s">
        <v>433</v>
      </c>
      <c r="D343" s="214" t="s">
        <v>127</v>
      </c>
      <c r="E343" s="215" t="s">
        <v>434</v>
      </c>
      <c r="F343" s="216" t="s">
        <v>435</v>
      </c>
      <c r="G343" s="217" t="s">
        <v>425</v>
      </c>
      <c r="H343" s="218">
        <v>1</v>
      </c>
      <c r="I343" s="219"/>
      <c r="J343" s="220">
        <f>ROUND(I343*H343,2)</f>
        <v>0</v>
      </c>
      <c r="K343" s="216" t="s">
        <v>131</v>
      </c>
      <c r="L343" s="44"/>
      <c r="M343" s="221" t="s">
        <v>1</v>
      </c>
      <c r="N343" s="222" t="s">
        <v>42</v>
      </c>
      <c r="O343" s="91"/>
      <c r="P343" s="223">
        <f>O343*H343</f>
        <v>0</v>
      </c>
      <c r="Q343" s="223">
        <v>0</v>
      </c>
      <c r="R343" s="223">
        <f>Q343*H343</f>
        <v>0</v>
      </c>
      <c r="S343" s="223">
        <v>0</v>
      </c>
      <c r="T343" s="224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25" t="s">
        <v>426</v>
      </c>
      <c r="AT343" s="225" t="s">
        <v>127</v>
      </c>
      <c r="AU343" s="225" t="s">
        <v>87</v>
      </c>
      <c r="AY343" s="17" t="s">
        <v>125</v>
      </c>
      <c r="BE343" s="226">
        <f>IF(N343="základní",J343,0)</f>
        <v>0</v>
      </c>
      <c r="BF343" s="226">
        <f>IF(N343="snížená",J343,0)</f>
        <v>0</v>
      </c>
      <c r="BG343" s="226">
        <f>IF(N343="zákl. přenesená",J343,0)</f>
        <v>0</v>
      </c>
      <c r="BH343" s="226">
        <f>IF(N343="sníž. přenesená",J343,0)</f>
        <v>0</v>
      </c>
      <c r="BI343" s="226">
        <f>IF(N343="nulová",J343,0)</f>
        <v>0</v>
      </c>
      <c r="BJ343" s="17" t="s">
        <v>85</v>
      </c>
      <c r="BK343" s="226">
        <f>ROUND(I343*H343,2)</f>
        <v>0</v>
      </c>
      <c r="BL343" s="17" t="s">
        <v>426</v>
      </c>
      <c r="BM343" s="225" t="s">
        <v>436</v>
      </c>
    </row>
    <row r="344" spans="1:47" s="2" customFormat="1" ht="12">
      <c r="A344" s="38"/>
      <c r="B344" s="39"/>
      <c r="C344" s="40"/>
      <c r="D344" s="229" t="s">
        <v>361</v>
      </c>
      <c r="E344" s="40"/>
      <c r="F344" s="270" t="s">
        <v>437</v>
      </c>
      <c r="G344" s="40"/>
      <c r="H344" s="40"/>
      <c r="I344" s="271"/>
      <c r="J344" s="40"/>
      <c r="K344" s="40"/>
      <c r="L344" s="44"/>
      <c r="M344" s="272"/>
      <c r="N344" s="273"/>
      <c r="O344" s="91"/>
      <c r="P344" s="91"/>
      <c r="Q344" s="91"/>
      <c r="R344" s="91"/>
      <c r="S344" s="91"/>
      <c r="T344" s="92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T344" s="17" t="s">
        <v>361</v>
      </c>
      <c r="AU344" s="17" t="s">
        <v>87</v>
      </c>
    </row>
    <row r="345" spans="1:51" s="13" customFormat="1" ht="12">
      <c r="A345" s="13"/>
      <c r="B345" s="227"/>
      <c r="C345" s="228"/>
      <c r="D345" s="229" t="s">
        <v>134</v>
      </c>
      <c r="E345" s="230" t="s">
        <v>1</v>
      </c>
      <c r="F345" s="231" t="s">
        <v>85</v>
      </c>
      <c r="G345" s="228"/>
      <c r="H345" s="232">
        <v>1</v>
      </c>
      <c r="I345" s="233"/>
      <c r="J345" s="228"/>
      <c r="K345" s="228"/>
      <c r="L345" s="234"/>
      <c r="M345" s="235"/>
      <c r="N345" s="236"/>
      <c r="O345" s="236"/>
      <c r="P345" s="236"/>
      <c r="Q345" s="236"/>
      <c r="R345" s="236"/>
      <c r="S345" s="236"/>
      <c r="T345" s="237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8" t="s">
        <v>134</v>
      </c>
      <c r="AU345" s="238" t="s">
        <v>87</v>
      </c>
      <c r="AV345" s="13" t="s">
        <v>87</v>
      </c>
      <c r="AW345" s="13" t="s">
        <v>34</v>
      </c>
      <c r="AX345" s="13" t="s">
        <v>77</v>
      </c>
      <c r="AY345" s="238" t="s">
        <v>125</v>
      </c>
    </row>
    <row r="346" spans="1:51" s="14" customFormat="1" ht="12">
      <c r="A346" s="14"/>
      <c r="B346" s="239"/>
      <c r="C346" s="240"/>
      <c r="D346" s="229" t="s">
        <v>134</v>
      </c>
      <c r="E346" s="241" t="s">
        <v>1</v>
      </c>
      <c r="F346" s="242" t="s">
        <v>136</v>
      </c>
      <c r="G346" s="240"/>
      <c r="H346" s="243">
        <v>1</v>
      </c>
      <c r="I346" s="244"/>
      <c r="J346" s="240"/>
      <c r="K346" s="240"/>
      <c r="L346" s="245"/>
      <c r="M346" s="246"/>
      <c r="N346" s="247"/>
      <c r="O346" s="247"/>
      <c r="P346" s="247"/>
      <c r="Q346" s="247"/>
      <c r="R346" s="247"/>
      <c r="S346" s="247"/>
      <c r="T346" s="248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9" t="s">
        <v>134</v>
      </c>
      <c r="AU346" s="249" t="s">
        <v>87</v>
      </c>
      <c r="AV346" s="14" t="s">
        <v>132</v>
      </c>
      <c r="AW346" s="14" t="s">
        <v>34</v>
      </c>
      <c r="AX346" s="14" t="s">
        <v>85</v>
      </c>
      <c r="AY346" s="249" t="s">
        <v>125</v>
      </c>
    </row>
    <row r="347" spans="1:65" s="2" customFormat="1" ht="16.5" customHeight="1">
      <c r="A347" s="38"/>
      <c r="B347" s="39"/>
      <c r="C347" s="214" t="s">
        <v>438</v>
      </c>
      <c r="D347" s="214" t="s">
        <v>127</v>
      </c>
      <c r="E347" s="215" t="s">
        <v>439</v>
      </c>
      <c r="F347" s="216" t="s">
        <v>440</v>
      </c>
      <c r="G347" s="217" t="s">
        <v>425</v>
      </c>
      <c r="H347" s="218">
        <v>1</v>
      </c>
      <c r="I347" s="219"/>
      <c r="J347" s="220">
        <f>ROUND(I347*H347,2)</f>
        <v>0</v>
      </c>
      <c r="K347" s="216" t="s">
        <v>131</v>
      </c>
      <c r="L347" s="44"/>
      <c r="M347" s="221" t="s">
        <v>1</v>
      </c>
      <c r="N347" s="222" t="s">
        <v>42</v>
      </c>
      <c r="O347" s="91"/>
      <c r="P347" s="223">
        <f>O347*H347</f>
        <v>0</v>
      </c>
      <c r="Q347" s="223">
        <v>0</v>
      </c>
      <c r="R347" s="223">
        <f>Q347*H347</f>
        <v>0</v>
      </c>
      <c r="S347" s="223">
        <v>0</v>
      </c>
      <c r="T347" s="224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25" t="s">
        <v>426</v>
      </c>
      <c r="AT347" s="225" t="s">
        <v>127</v>
      </c>
      <c r="AU347" s="225" t="s">
        <v>87</v>
      </c>
      <c r="AY347" s="17" t="s">
        <v>125</v>
      </c>
      <c r="BE347" s="226">
        <f>IF(N347="základní",J347,0)</f>
        <v>0</v>
      </c>
      <c r="BF347" s="226">
        <f>IF(N347="snížená",J347,0)</f>
        <v>0</v>
      </c>
      <c r="BG347" s="226">
        <f>IF(N347="zákl. přenesená",J347,0)</f>
        <v>0</v>
      </c>
      <c r="BH347" s="226">
        <f>IF(N347="sníž. přenesená",J347,0)</f>
        <v>0</v>
      </c>
      <c r="BI347" s="226">
        <f>IF(N347="nulová",J347,0)</f>
        <v>0</v>
      </c>
      <c r="BJ347" s="17" t="s">
        <v>85</v>
      </c>
      <c r="BK347" s="226">
        <f>ROUND(I347*H347,2)</f>
        <v>0</v>
      </c>
      <c r="BL347" s="17" t="s">
        <v>426</v>
      </c>
      <c r="BM347" s="225" t="s">
        <v>441</v>
      </c>
    </row>
    <row r="348" spans="1:51" s="13" customFormat="1" ht="12">
      <c r="A348" s="13"/>
      <c r="B348" s="227"/>
      <c r="C348" s="228"/>
      <c r="D348" s="229" t="s">
        <v>134</v>
      </c>
      <c r="E348" s="230" t="s">
        <v>1</v>
      </c>
      <c r="F348" s="231" t="s">
        <v>85</v>
      </c>
      <c r="G348" s="228"/>
      <c r="H348" s="232">
        <v>1</v>
      </c>
      <c r="I348" s="233"/>
      <c r="J348" s="228"/>
      <c r="K348" s="228"/>
      <c r="L348" s="234"/>
      <c r="M348" s="235"/>
      <c r="N348" s="236"/>
      <c r="O348" s="236"/>
      <c r="P348" s="236"/>
      <c r="Q348" s="236"/>
      <c r="R348" s="236"/>
      <c r="S348" s="236"/>
      <c r="T348" s="237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8" t="s">
        <v>134</v>
      </c>
      <c r="AU348" s="238" t="s">
        <v>87</v>
      </c>
      <c r="AV348" s="13" t="s">
        <v>87</v>
      </c>
      <c r="AW348" s="13" t="s">
        <v>34</v>
      </c>
      <c r="AX348" s="13" t="s">
        <v>77</v>
      </c>
      <c r="AY348" s="238" t="s">
        <v>125</v>
      </c>
    </row>
    <row r="349" spans="1:51" s="14" customFormat="1" ht="12">
      <c r="A349" s="14"/>
      <c r="B349" s="239"/>
      <c r="C349" s="240"/>
      <c r="D349" s="229" t="s">
        <v>134</v>
      </c>
      <c r="E349" s="241" t="s">
        <v>1</v>
      </c>
      <c r="F349" s="242" t="s">
        <v>136</v>
      </c>
      <c r="G349" s="240"/>
      <c r="H349" s="243">
        <v>1</v>
      </c>
      <c r="I349" s="244"/>
      <c r="J349" s="240"/>
      <c r="K349" s="240"/>
      <c r="L349" s="245"/>
      <c r="M349" s="246"/>
      <c r="N349" s="247"/>
      <c r="O349" s="247"/>
      <c r="P349" s="247"/>
      <c r="Q349" s="247"/>
      <c r="R349" s="247"/>
      <c r="S349" s="247"/>
      <c r="T349" s="248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9" t="s">
        <v>134</v>
      </c>
      <c r="AU349" s="249" t="s">
        <v>87</v>
      </c>
      <c r="AV349" s="14" t="s">
        <v>132</v>
      </c>
      <c r="AW349" s="14" t="s">
        <v>34</v>
      </c>
      <c r="AX349" s="14" t="s">
        <v>85</v>
      </c>
      <c r="AY349" s="249" t="s">
        <v>125</v>
      </c>
    </row>
    <row r="350" spans="1:63" s="12" customFormat="1" ht="22.8" customHeight="1">
      <c r="A350" s="12"/>
      <c r="B350" s="198"/>
      <c r="C350" s="199"/>
      <c r="D350" s="200" t="s">
        <v>76</v>
      </c>
      <c r="E350" s="212" t="s">
        <v>442</v>
      </c>
      <c r="F350" s="212" t="s">
        <v>443</v>
      </c>
      <c r="G350" s="199"/>
      <c r="H350" s="199"/>
      <c r="I350" s="202"/>
      <c r="J350" s="213">
        <f>BK350</f>
        <v>0</v>
      </c>
      <c r="K350" s="199"/>
      <c r="L350" s="204"/>
      <c r="M350" s="205"/>
      <c r="N350" s="206"/>
      <c r="O350" s="206"/>
      <c r="P350" s="207">
        <f>SUM(P351:P354)</f>
        <v>0</v>
      </c>
      <c r="Q350" s="206"/>
      <c r="R350" s="207">
        <f>SUM(R351:R354)</f>
        <v>0</v>
      </c>
      <c r="S350" s="206"/>
      <c r="T350" s="208">
        <f>SUM(T351:T354)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09" t="s">
        <v>150</v>
      </c>
      <c r="AT350" s="210" t="s">
        <v>76</v>
      </c>
      <c r="AU350" s="210" t="s">
        <v>85</v>
      </c>
      <c r="AY350" s="209" t="s">
        <v>125</v>
      </c>
      <c r="BK350" s="211">
        <f>SUM(BK351:BK354)</f>
        <v>0</v>
      </c>
    </row>
    <row r="351" spans="1:65" s="2" customFormat="1" ht="16.5" customHeight="1">
      <c r="A351" s="38"/>
      <c r="B351" s="39"/>
      <c r="C351" s="214" t="s">
        <v>444</v>
      </c>
      <c r="D351" s="214" t="s">
        <v>127</v>
      </c>
      <c r="E351" s="215" t="s">
        <v>445</v>
      </c>
      <c r="F351" s="216" t="s">
        <v>443</v>
      </c>
      <c r="G351" s="217" t="s">
        <v>425</v>
      </c>
      <c r="H351" s="218">
        <v>1</v>
      </c>
      <c r="I351" s="219"/>
      <c r="J351" s="220">
        <f>ROUND(I351*H351,2)</f>
        <v>0</v>
      </c>
      <c r="K351" s="216" t="s">
        <v>131</v>
      </c>
      <c r="L351" s="44"/>
      <c r="M351" s="221" t="s">
        <v>1</v>
      </c>
      <c r="N351" s="222" t="s">
        <v>42</v>
      </c>
      <c r="O351" s="91"/>
      <c r="P351" s="223">
        <f>O351*H351</f>
        <v>0</v>
      </c>
      <c r="Q351" s="223">
        <v>0</v>
      </c>
      <c r="R351" s="223">
        <f>Q351*H351</f>
        <v>0</v>
      </c>
      <c r="S351" s="223">
        <v>0</v>
      </c>
      <c r="T351" s="224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25" t="s">
        <v>426</v>
      </c>
      <c r="AT351" s="225" t="s">
        <v>127</v>
      </c>
      <c r="AU351" s="225" t="s">
        <v>87</v>
      </c>
      <c r="AY351" s="17" t="s">
        <v>125</v>
      </c>
      <c r="BE351" s="226">
        <f>IF(N351="základní",J351,0)</f>
        <v>0</v>
      </c>
      <c r="BF351" s="226">
        <f>IF(N351="snížená",J351,0)</f>
        <v>0</v>
      </c>
      <c r="BG351" s="226">
        <f>IF(N351="zákl. přenesená",J351,0)</f>
        <v>0</v>
      </c>
      <c r="BH351" s="226">
        <f>IF(N351="sníž. přenesená",J351,0)</f>
        <v>0</v>
      </c>
      <c r="BI351" s="226">
        <f>IF(N351="nulová",J351,0)</f>
        <v>0</v>
      </c>
      <c r="BJ351" s="17" t="s">
        <v>85</v>
      </c>
      <c r="BK351" s="226">
        <f>ROUND(I351*H351,2)</f>
        <v>0</v>
      </c>
      <c r="BL351" s="17" t="s">
        <v>426</v>
      </c>
      <c r="BM351" s="225" t="s">
        <v>446</v>
      </c>
    </row>
    <row r="352" spans="1:47" s="2" customFormat="1" ht="12">
      <c r="A352" s="38"/>
      <c r="B352" s="39"/>
      <c r="C352" s="40"/>
      <c r="D352" s="229" t="s">
        <v>361</v>
      </c>
      <c r="E352" s="40"/>
      <c r="F352" s="270" t="s">
        <v>447</v>
      </c>
      <c r="G352" s="40"/>
      <c r="H352" s="40"/>
      <c r="I352" s="271"/>
      <c r="J352" s="40"/>
      <c r="K352" s="40"/>
      <c r="L352" s="44"/>
      <c r="M352" s="272"/>
      <c r="N352" s="273"/>
      <c r="O352" s="91"/>
      <c r="P352" s="91"/>
      <c r="Q352" s="91"/>
      <c r="R352" s="91"/>
      <c r="S352" s="91"/>
      <c r="T352" s="92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T352" s="17" t="s">
        <v>361</v>
      </c>
      <c r="AU352" s="17" t="s">
        <v>87</v>
      </c>
    </row>
    <row r="353" spans="1:51" s="13" customFormat="1" ht="12">
      <c r="A353" s="13"/>
      <c r="B353" s="227"/>
      <c r="C353" s="228"/>
      <c r="D353" s="229" t="s">
        <v>134</v>
      </c>
      <c r="E353" s="230" t="s">
        <v>1</v>
      </c>
      <c r="F353" s="231" t="s">
        <v>85</v>
      </c>
      <c r="G353" s="228"/>
      <c r="H353" s="232">
        <v>1</v>
      </c>
      <c r="I353" s="233"/>
      <c r="J353" s="228"/>
      <c r="K353" s="228"/>
      <c r="L353" s="234"/>
      <c r="M353" s="235"/>
      <c r="N353" s="236"/>
      <c r="O353" s="236"/>
      <c r="P353" s="236"/>
      <c r="Q353" s="236"/>
      <c r="R353" s="236"/>
      <c r="S353" s="236"/>
      <c r="T353" s="237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8" t="s">
        <v>134</v>
      </c>
      <c r="AU353" s="238" t="s">
        <v>87</v>
      </c>
      <c r="AV353" s="13" t="s">
        <v>87</v>
      </c>
      <c r="AW353" s="13" t="s">
        <v>34</v>
      </c>
      <c r="AX353" s="13" t="s">
        <v>77</v>
      </c>
      <c r="AY353" s="238" t="s">
        <v>125</v>
      </c>
    </row>
    <row r="354" spans="1:51" s="14" customFormat="1" ht="12">
      <c r="A354" s="14"/>
      <c r="B354" s="239"/>
      <c r="C354" s="240"/>
      <c r="D354" s="229" t="s">
        <v>134</v>
      </c>
      <c r="E354" s="241" t="s">
        <v>1</v>
      </c>
      <c r="F354" s="242" t="s">
        <v>136</v>
      </c>
      <c r="G354" s="240"/>
      <c r="H354" s="243">
        <v>1</v>
      </c>
      <c r="I354" s="244"/>
      <c r="J354" s="240"/>
      <c r="K354" s="240"/>
      <c r="L354" s="245"/>
      <c r="M354" s="246"/>
      <c r="N354" s="247"/>
      <c r="O354" s="247"/>
      <c r="P354" s="247"/>
      <c r="Q354" s="247"/>
      <c r="R354" s="247"/>
      <c r="S354" s="247"/>
      <c r="T354" s="248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9" t="s">
        <v>134</v>
      </c>
      <c r="AU354" s="249" t="s">
        <v>87</v>
      </c>
      <c r="AV354" s="14" t="s">
        <v>132</v>
      </c>
      <c r="AW354" s="14" t="s">
        <v>34</v>
      </c>
      <c r="AX354" s="14" t="s">
        <v>85</v>
      </c>
      <c r="AY354" s="249" t="s">
        <v>125</v>
      </c>
    </row>
    <row r="355" spans="1:63" s="12" customFormat="1" ht="22.8" customHeight="1">
      <c r="A355" s="12"/>
      <c r="B355" s="198"/>
      <c r="C355" s="199"/>
      <c r="D355" s="200" t="s">
        <v>76</v>
      </c>
      <c r="E355" s="212" t="s">
        <v>448</v>
      </c>
      <c r="F355" s="212" t="s">
        <v>449</v>
      </c>
      <c r="G355" s="199"/>
      <c r="H355" s="199"/>
      <c r="I355" s="202"/>
      <c r="J355" s="213">
        <f>BK355</f>
        <v>0</v>
      </c>
      <c r="K355" s="199"/>
      <c r="L355" s="204"/>
      <c r="M355" s="205"/>
      <c r="N355" s="206"/>
      <c r="O355" s="206"/>
      <c r="P355" s="207">
        <f>SUM(P356:P361)</f>
        <v>0</v>
      </c>
      <c r="Q355" s="206"/>
      <c r="R355" s="207">
        <f>SUM(R356:R361)</f>
        <v>0</v>
      </c>
      <c r="S355" s="206"/>
      <c r="T355" s="208">
        <f>SUM(T356:T361)</f>
        <v>0</v>
      </c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R355" s="209" t="s">
        <v>150</v>
      </c>
      <c r="AT355" s="210" t="s">
        <v>76</v>
      </c>
      <c r="AU355" s="210" t="s">
        <v>85</v>
      </c>
      <c r="AY355" s="209" t="s">
        <v>125</v>
      </c>
      <c r="BK355" s="211">
        <f>SUM(BK356:BK361)</f>
        <v>0</v>
      </c>
    </row>
    <row r="356" spans="1:65" s="2" customFormat="1" ht="16.5" customHeight="1">
      <c r="A356" s="38"/>
      <c r="B356" s="39"/>
      <c r="C356" s="214" t="s">
        <v>450</v>
      </c>
      <c r="D356" s="214" t="s">
        <v>127</v>
      </c>
      <c r="E356" s="215" t="s">
        <v>451</v>
      </c>
      <c r="F356" s="216" t="s">
        <v>449</v>
      </c>
      <c r="G356" s="217" t="s">
        <v>425</v>
      </c>
      <c r="H356" s="218">
        <v>1</v>
      </c>
      <c r="I356" s="219"/>
      <c r="J356" s="220">
        <f>ROUND(I356*H356,2)</f>
        <v>0</v>
      </c>
      <c r="K356" s="216" t="s">
        <v>131</v>
      </c>
      <c r="L356" s="44"/>
      <c r="M356" s="221" t="s">
        <v>1</v>
      </c>
      <c r="N356" s="222" t="s">
        <v>42</v>
      </c>
      <c r="O356" s="91"/>
      <c r="P356" s="223">
        <f>O356*H356</f>
        <v>0</v>
      </c>
      <c r="Q356" s="223">
        <v>0</v>
      </c>
      <c r="R356" s="223">
        <f>Q356*H356</f>
        <v>0</v>
      </c>
      <c r="S356" s="223">
        <v>0</v>
      </c>
      <c r="T356" s="224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25" t="s">
        <v>426</v>
      </c>
      <c r="AT356" s="225" t="s">
        <v>127</v>
      </c>
      <c r="AU356" s="225" t="s">
        <v>87</v>
      </c>
      <c r="AY356" s="17" t="s">
        <v>125</v>
      </c>
      <c r="BE356" s="226">
        <f>IF(N356="základní",J356,0)</f>
        <v>0</v>
      </c>
      <c r="BF356" s="226">
        <f>IF(N356="snížená",J356,0)</f>
        <v>0</v>
      </c>
      <c r="BG356" s="226">
        <f>IF(N356="zákl. přenesená",J356,0)</f>
        <v>0</v>
      </c>
      <c r="BH356" s="226">
        <f>IF(N356="sníž. přenesená",J356,0)</f>
        <v>0</v>
      </c>
      <c r="BI356" s="226">
        <f>IF(N356="nulová",J356,0)</f>
        <v>0</v>
      </c>
      <c r="BJ356" s="17" t="s">
        <v>85</v>
      </c>
      <c r="BK356" s="226">
        <f>ROUND(I356*H356,2)</f>
        <v>0</v>
      </c>
      <c r="BL356" s="17" t="s">
        <v>426</v>
      </c>
      <c r="BM356" s="225" t="s">
        <v>452</v>
      </c>
    </row>
    <row r="357" spans="1:51" s="13" customFormat="1" ht="12">
      <c r="A357" s="13"/>
      <c r="B357" s="227"/>
      <c r="C357" s="228"/>
      <c r="D357" s="229" t="s">
        <v>134</v>
      </c>
      <c r="E357" s="230" t="s">
        <v>1</v>
      </c>
      <c r="F357" s="231" t="s">
        <v>85</v>
      </c>
      <c r="G357" s="228"/>
      <c r="H357" s="232">
        <v>1</v>
      </c>
      <c r="I357" s="233"/>
      <c r="J357" s="228"/>
      <c r="K357" s="228"/>
      <c r="L357" s="234"/>
      <c r="M357" s="235"/>
      <c r="N357" s="236"/>
      <c r="O357" s="236"/>
      <c r="P357" s="236"/>
      <c r="Q357" s="236"/>
      <c r="R357" s="236"/>
      <c r="S357" s="236"/>
      <c r="T357" s="237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8" t="s">
        <v>134</v>
      </c>
      <c r="AU357" s="238" t="s">
        <v>87</v>
      </c>
      <c r="AV357" s="13" t="s">
        <v>87</v>
      </c>
      <c r="AW357" s="13" t="s">
        <v>34</v>
      </c>
      <c r="AX357" s="13" t="s">
        <v>77</v>
      </c>
      <c r="AY357" s="238" t="s">
        <v>125</v>
      </c>
    </row>
    <row r="358" spans="1:51" s="14" customFormat="1" ht="12">
      <c r="A358" s="14"/>
      <c r="B358" s="239"/>
      <c r="C358" s="240"/>
      <c r="D358" s="229" t="s">
        <v>134</v>
      </c>
      <c r="E358" s="241" t="s">
        <v>1</v>
      </c>
      <c r="F358" s="242" t="s">
        <v>136</v>
      </c>
      <c r="G358" s="240"/>
      <c r="H358" s="243">
        <v>1</v>
      </c>
      <c r="I358" s="244"/>
      <c r="J358" s="240"/>
      <c r="K358" s="240"/>
      <c r="L358" s="245"/>
      <c r="M358" s="246"/>
      <c r="N358" s="247"/>
      <c r="O358" s="247"/>
      <c r="P358" s="247"/>
      <c r="Q358" s="247"/>
      <c r="R358" s="247"/>
      <c r="S358" s="247"/>
      <c r="T358" s="248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9" t="s">
        <v>134</v>
      </c>
      <c r="AU358" s="249" t="s">
        <v>87</v>
      </c>
      <c r="AV358" s="14" t="s">
        <v>132</v>
      </c>
      <c r="AW358" s="14" t="s">
        <v>34</v>
      </c>
      <c r="AX358" s="14" t="s">
        <v>85</v>
      </c>
      <c r="AY358" s="249" t="s">
        <v>125</v>
      </c>
    </row>
    <row r="359" spans="1:65" s="2" customFormat="1" ht="16.5" customHeight="1">
      <c r="A359" s="38"/>
      <c r="B359" s="39"/>
      <c r="C359" s="214" t="s">
        <v>453</v>
      </c>
      <c r="D359" s="214" t="s">
        <v>127</v>
      </c>
      <c r="E359" s="215" t="s">
        <v>454</v>
      </c>
      <c r="F359" s="216" t="s">
        <v>455</v>
      </c>
      <c r="G359" s="217" t="s">
        <v>456</v>
      </c>
      <c r="H359" s="218">
        <v>1</v>
      </c>
      <c r="I359" s="219"/>
      <c r="J359" s="220">
        <f>ROUND(I359*H359,2)</f>
        <v>0</v>
      </c>
      <c r="K359" s="216" t="s">
        <v>131</v>
      </c>
      <c r="L359" s="44"/>
      <c r="M359" s="221" t="s">
        <v>1</v>
      </c>
      <c r="N359" s="222" t="s">
        <v>42</v>
      </c>
      <c r="O359" s="91"/>
      <c r="P359" s="223">
        <f>O359*H359</f>
        <v>0</v>
      </c>
      <c r="Q359" s="223">
        <v>0</v>
      </c>
      <c r="R359" s="223">
        <f>Q359*H359</f>
        <v>0</v>
      </c>
      <c r="S359" s="223">
        <v>0</v>
      </c>
      <c r="T359" s="224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25" t="s">
        <v>426</v>
      </c>
      <c r="AT359" s="225" t="s">
        <v>127</v>
      </c>
      <c r="AU359" s="225" t="s">
        <v>87</v>
      </c>
      <c r="AY359" s="17" t="s">
        <v>125</v>
      </c>
      <c r="BE359" s="226">
        <f>IF(N359="základní",J359,0)</f>
        <v>0</v>
      </c>
      <c r="BF359" s="226">
        <f>IF(N359="snížená",J359,0)</f>
        <v>0</v>
      </c>
      <c r="BG359" s="226">
        <f>IF(N359="zákl. přenesená",J359,0)</f>
        <v>0</v>
      </c>
      <c r="BH359" s="226">
        <f>IF(N359="sníž. přenesená",J359,0)</f>
        <v>0</v>
      </c>
      <c r="BI359" s="226">
        <f>IF(N359="nulová",J359,0)</f>
        <v>0</v>
      </c>
      <c r="BJ359" s="17" t="s">
        <v>85</v>
      </c>
      <c r="BK359" s="226">
        <f>ROUND(I359*H359,2)</f>
        <v>0</v>
      </c>
      <c r="BL359" s="17" t="s">
        <v>426</v>
      </c>
      <c r="BM359" s="225" t="s">
        <v>457</v>
      </c>
    </row>
    <row r="360" spans="1:51" s="13" customFormat="1" ht="12">
      <c r="A360" s="13"/>
      <c r="B360" s="227"/>
      <c r="C360" s="228"/>
      <c r="D360" s="229" t="s">
        <v>134</v>
      </c>
      <c r="E360" s="230" t="s">
        <v>1</v>
      </c>
      <c r="F360" s="231" t="s">
        <v>85</v>
      </c>
      <c r="G360" s="228"/>
      <c r="H360" s="232">
        <v>1</v>
      </c>
      <c r="I360" s="233"/>
      <c r="J360" s="228"/>
      <c r="K360" s="228"/>
      <c r="L360" s="234"/>
      <c r="M360" s="235"/>
      <c r="N360" s="236"/>
      <c r="O360" s="236"/>
      <c r="P360" s="236"/>
      <c r="Q360" s="236"/>
      <c r="R360" s="236"/>
      <c r="S360" s="236"/>
      <c r="T360" s="237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8" t="s">
        <v>134</v>
      </c>
      <c r="AU360" s="238" t="s">
        <v>87</v>
      </c>
      <c r="AV360" s="13" t="s">
        <v>87</v>
      </c>
      <c r="AW360" s="13" t="s">
        <v>34</v>
      </c>
      <c r="AX360" s="13" t="s">
        <v>77</v>
      </c>
      <c r="AY360" s="238" t="s">
        <v>125</v>
      </c>
    </row>
    <row r="361" spans="1:51" s="14" customFormat="1" ht="12">
      <c r="A361" s="14"/>
      <c r="B361" s="239"/>
      <c r="C361" s="240"/>
      <c r="D361" s="229" t="s">
        <v>134</v>
      </c>
      <c r="E361" s="241" t="s">
        <v>1</v>
      </c>
      <c r="F361" s="242" t="s">
        <v>136</v>
      </c>
      <c r="G361" s="240"/>
      <c r="H361" s="243">
        <v>1</v>
      </c>
      <c r="I361" s="244"/>
      <c r="J361" s="240"/>
      <c r="K361" s="240"/>
      <c r="L361" s="245"/>
      <c r="M361" s="246"/>
      <c r="N361" s="247"/>
      <c r="O361" s="247"/>
      <c r="P361" s="247"/>
      <c r="Q361" s="247"/>
      <c r="R361" s="247"/>
      <c r="S361" s="247"/>
      <c r="T361" s="248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9" t="s">
        <v>134</v>
      </c>
      <c r="AU361" s="249" t="s">
        <v>87</v>
      </c>
      <c r="AV361" s="14" t="s">
        <v>132</v>
      </c>
      <c r="AW361" s="14" t="s">
        <v>34</v>
      </c>
      <c r="AX361" s="14" t="s">
        <v>85</v>
      </c>
      <c r="AY361" s="249" t="s">
        <v>125</v>
      </c>
    </row>
    <row r="362" spans="1:63" s="12" customFormat="1" ht="22.8" customHeight="1">
      <c r="A362" s="12"/>
      <c r="B362" s="198"/>
      <c r="C362" s="199"/>
      <c r="D362" s="200" t="s">
        <v>76</v>
      </c>
      <c r="E362" s="212" t="s">
        <v>458</v>
      </c>
      <c r="F362" s="212" t="s">
        <v>459</v>
      </c>
      <c r="G362" s="199"/>
      <c r="H362" s="199"/>
      <c r="I362" s="202"/>
      <c r="J362" s="213">
        <f>BK362</f>
        <v>0</v>
      </c>
      <c r="K362" s="199"/>
      <c r="L362" s="204"/>
      <c r="M362" s="205"/>
      <c r="N362" s="206"/>
      <c r="O362" s="206"/>
      <c r="P362" s="207">
        <f>SUM(P363:P368)</f>
        <v>0</v>
      </c>
      <c r="Q362" s="206"/>
      <c r="R362" s="207">
        <f>SUM(R363:R368)</f>
        <v>0</v>
      </c>
      <c r="S362" s="206"/>
      <c r="T362" s="208">
        <f>SUM(T363:T368)</f>
        <v>0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09" t="s">
        <v>150</v>
      </c>
      <c r="AT362" s="210" t="s">
        <v>76</v>
      </c>
      <c r="AU362" s="210" t="s">
        <v>85</v>
      </c>
      <c r="AY362" s="209" t="s">
        <v>125</v>
      </c>
      <c r="BK362" s="211">
        <f>SUM(BK363:BK368)</f>
        <v>0</v>
      </c>
    </row>
    <row r="363" spans="1:65" s="2" customFormat="1" ht="16.5" customHeight="1">
      <c r="A363" s="38"/>
      <c r="B363" s="39"/>
      <c r="C363" s="214" t="s">
        <v>460</v>
      </c>
      <c r="D363" s="214" t="s">
        <v>127</v>
      </c>
      <c r="E363" s="215" t="s">
        <v>461</v>
      </c>
      <c r="F363" s="216" t="s">
        <v>462</v>
      </c>
      <c r="G363" s="217" t="s">
        <v>456</v>
      </c>
      <c r="H363" s="218">
        <v>12</v>
      </c>
      <c r="I363" s="219"/>
      <c r="J363" s="220">
        <f>ROUND(I363*H363,2)</f>
        <v>0</v>
      </c>
      <c r="K363" s="216" t="s">
        <v>131</v>
      </c>
      <c r="L363" s="44"/>
      <c r="M363" s="221" t="s">
        <v>1</v>
      </c>
      <c r="N363" s="222" t="s">
        <v>42</v>
      </c>
      <c r="O363" s="91"/>
      <c r="P363" s="223">
        <f>O363*H363</f>
        <v>0</v>
      </c>
      <c r="Q363" s="223">
        <v>0</v>
      </c>
      <c r="R363" s="223">
        <f>Q363*H363</f>
        <v>0</v>
      </c>
      <c r="S363" s="223">
        <v>0</v>
      </c>
      <c r="T363" s="224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25" t="s">
        <v>426</v>
      </c>
      <c r="AT363" s="225" t="s">
        <v>127</v>
      </c>
      <c r="AU363" s="225" t="s">
        <v>87</v>
      </c>
      <c r="AY363" s="17" t="s">
        <v>125</v>
      </c>
      <c r="BE363" s="226">
        <f>IF(N363="základní",J363,0)</f>
        <v>0</v>
      </c>
      <c r="BF363" s="226">
        <f>IF(N363="snížená",J363,0)</f>
        <v>0</v>
      </c>
      <c r="BG363" s="226">
        <f>IF(N363="zákl. přenesená",J363,0)</f>
        <v>0</v>
      </c>
      <c r="BH363" s="226">
        <f>IF(N363="sníž. přenesená",J363,0)</f>
        <v>0</v>
      </c>
      <c r="BI363" s="226">
        <f>IF(N363="nulová",J363,0)</f>
        <v>0</v>
      </c>
      <c r="BJ363" s="17" t="s">
        <v>85</v>
      </c>
      <c r="BK363" s="226">
        <f>ROUND(I363*H363,2)</f>
        <v>0</v>
      </c>
      <c r="BL363" s="17" t="s">
        <v>426</v>
      </c>
      <c r="BM363" s="225" t="s">
        <v>463</v>
      </c>
    </row>
    <row r="364" spans="1:51" s="13" customFormat="1" ht="12">
      <c r="A364" s="13"/>
      <c r="B364" s="227"/>
      <c r="C364" s="228"/>
      <c r="D364" s="229" t="s">
        <v>134</v>
      </c>
      <c r="E364" s="230" t="s">
        <v>1</v>
      </c>
      <c r="F364" s="231" t="s">
        <v>197</v>
      </c>
      <c r="G364" s="228"/>
      <c r="H364" s="232">
        <v>12</v>
      </c>
      <c r="I364" s="233"/>
      <c r="J364" s="228"/>
      <c r="K364" s="228"/>
      <c r="L364" s="234"/>
      <c r="M364" s="235"/>
      <c r="N364" s="236"/>
      <c r="O364" s="236"/>
      <c r="P364" s="236"/>
      <c r="Q364" s="236"/>
      <c r="R364" s="236"/>
      <c r="S364" s="236"/>
      <c r="T364" s="237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8" t="s">
        <v>134</v>
      </c>
      <c r="AU364" s="238" t="s">
        <v>87</v>
      </c>
      <c r="AV364" s="13" t="s">
        <v>87</v>
      </c>
      <c r="AW364" s="13" t="s">
        <v>34</v>
      </c>
      <c r="AX364" s="13" t="s">
        <v>77</v>
      </c>
      <c r="AY364" s="238" t="s">
        <v>125</v>
      </c>
    </row>
    <row r="365" spans="1:51" s="14" customFormat="1" ht="12">
      <c r="A365" s="14"/>
      <c r="B365" s="239"/>
      <c r="C365" s="240"/>
      <c r="D365" s="229" t="s">
        <v>134</v>
      </c>
      <c r="E365" s="241" t="s">
        <v>1</v>
      </c>
      <c r="F365" s="242" t="s">
        <v>136</v>
      </c>
      <c r="G365" s="240"/>
      <c r="H365" s="243">
        <v>12</v>
      </c>
      <c r="I365" s="244"/>
      <c r="J365" s="240"/>
      <c r="K365" s="240"/>
      <c r="L365" s="245"/>
      <c r="M365" s="246"/>
      <c r="N365" s="247"/>
      <c r="O365" s="247"/>
      <c r="P365" s="247"/>
      <c r="Q365" s="247"/>
      <c r="R365" s="247"/>
      <c r="S365" s="247"/>
      <c r="T365" s="248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49" t="s">
        <v>134</v>
      </c>
      <c r="AU365" s="249" t="s">
        <v>87</v>
      </c>
      <c r="AV365" s="14" t="s">
        <v>132</v>
      </c>
      <c r="AW365" s="14" t="s">
        <v>34</v>
      </c>
      <c r="AX365" s="14" t="s">
        <v>85</v>
      </c>
      <c r="AY365" s="249" t="s">
        <v>125</v>
      </c>
    </row>
    <row r="366" spans="1:65" s="2" customFormat="1" ht="16.5" customHeight="1">
      <c r="A366" s="38"/>
      <c r="B366" s="39"/>
      <c r="C366" s="214" t="s">
        <v>464</v>
      </c>
      <c r="D366" s="214" t="s">
        <v>127</v>
      </c>
      <c r="E366" s="215" t="s">
        <v>465</v>
      </c>
      <c r="F366" s="216" t="s">
        <v>466</v>
      </c>
      <c r="G366" s="217" t="s">
        <v>425</v>
      </c>
      <c r="H366" s="218">
        <v>1</v>
      </c>
      <c r="I366" s="219"/>
      <c r="J366" s="220">
        <f>ROUND(I366*H366,2)</f>
        <v>0</v>
      </c>
      <c r="K366" s="216" t="s">
        <v>131</v>
      </c>
      <c r="L366" s="44"/>
      <c r="M366" s="221" t="s">
        <v>1</v>
      </c>
      <c r="N366" s="222" t="s">
        <v>42</v>
      </c>
      <c r="O366" s="91"/>
      <c r="P366" s="223">
        <f>O366*H366</f>
        <v>0</v>
      </c>
      <c r="Q366" s="223">
        <v>0</v>
      </c>
      <c r="R366" s="223">
        <f>Q366*H366</f>
        <v>0</v>
      </c>
      <c r="S366" s="223">
        <v>0</v>
      </c>
      <c r="T366" s="224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25" t="s">
        <v>426</v>
      </c>
      <c r="AT366" s="225" t="s">
        <v>127</v>
      </c>
      <c r="AU366" s="225" t="s">
        <v>87</v>
      </c>
      <c r="AY366" s="17" t="s">
        <v>125</v>
      </c>
      <c r="BE366" s="226">
        <f>IF(N366="základní",J366,0)</f>
        <v>0</v>
      </c>
      <c r="BF366" s="226">
        <f>IF(N366="snížená",J366,0)</f>
        <v>0</v>
      </c>
      <c r="BG366" s="226">
        <f>IF(N366="zákl. přenesená",J366,0)</f>
        <v>0</v>
      </c>
      <c r="BH366" s="226">
        <f>IF(N366="sníž. přenesená",J366,0)</f>
        <v>0</v>
      </c>
      <c r="BI366" s="226">
        <f>IF(N366="nulová",J366,0)</f>
        <v>0</v>
      </c>
      <c r="BJ366" s="17" t="s">
        <v>85</v>
      </c>
      <c r="BK366" s="226">
        <f>ROUND(I366*H366,2)</f>
        <v>0</v>
      </c>
      <c r="BL366" s="17" t="s">
        <v>426</v>
      </c>
      <c r="BM366" s="225" t="s">
        <v>467</v>
      </c>
    </row>
    <row r="367" spans="1:51" s="13" customFormat="1" ht="12">
      <c r="A367" s="13"/>
      <c r="B367" s="227"/>
      <c r="C367" s="228"/>
      <c r="D367" s="229" t="s">
        <v>134</v>
      </c>
      <c r="E367" s="230" t="s">
        <v>1</v>
      </c>
      <c r="F367" s="231" t="s">
        <v>85</v>
      </c>
      <c r="G367" s="228"/>
      <c r="H367" s="232">
        <v>1</v>
      </c>
      <c r="I367" s="233"/>
      <c r="J367" s="228"/>
      <c r="K367" s="228"/>
      <c r="L367" s="234"/>
      <c r="M367" s="235"/>
      <c r="N367" s="236"/>
      <c r="O367" s="236"/>
      <c r="P367" s="236"/>
      <c r="Q367" s="236"/>
      <c r="R367" s="236"/>
      <c r="S367" s="236"/>
      <c r="T367" s="237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8" t="s">
        <v>134</v>
      </c>
      <c r="AU367" s="238" t="s">
        <v>87</v>
      </c>
      <c r="AV367" s="13" t="s">
        <v>87</v>
      </c>
      <c r="AW367" s="13" t="s">
        <v>34</v>
      </c>
      <c r="AX367" s="13" t="s">
        <v>77</v>
      </c>
      <c r="AY367" s="238" t="s">
        <v>125</v>
      </c>
    </row>
    <row r="368" spans="1:51" s="14" customFormat="1" ht="12">
      <c r="A368" s="14"/>
      <c r="B368" s="239"/>
      <c r="C368" s="240"/>
      <c r="D368" s="229" t="s">
        <v>134</v>
      </c>
      <c r="E368" s="241" t="s">
        <v>1</v>
      </c>
      <c r="F368" s="242" t="s">
        <v>136</v>
      </c>
      <c r="G368" s="240"/>
      <c r="H368" s="243">
        <v>1</v>
      </c>
      <c r="I368" s="244"/>
      <c r="J368" s="240"/>
      <c r="K368" s="240"/>
      <c r="L368" s="245"/>
      <c r="M368" s="246"/>
      <c r="N368" s="247"/>
      <c r="O368" s="247"/>
      <c r="P368" s="247"/>
      <c r="Q368" s="247"/>
      <c r="R368" s="247"/>
      <c r="S368" s="247"/>
      <c r="T368" s="248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49" t="s">
        <v>134</v>
      </c>
      <c r="AU368" s="249" t="s">
        <v>87</v>
      </c>
      <c r="AV368" s="14" t="s">
        <v>132</v>
      </c>
      <c r="AW368" s="14" t="s">
        <v>34</v>
      </c>
      <c r="AX368" s="14" t="s">
        <v>85</v>
      </c>
      <c r="AY368" s="249" t="s">
        <v>125</v>
      </c>
    </row>
    <row r="369" spans="1:63" s="12" customFormat="1" ht="22.8" customHeight="1">
      <c r="A369" s="12"/>
      <c r="B369" s="198"/>
      <c r="C369" s="199"/>
      <c r="D369" s="200" t="s">
        <v>76</v>
      </c>
      <c r="E369" s="212" t="s">
        <v>468</v>
      </c>
      <c r="F369" s="212" t="s">
        <v>469</v>
      </c>
      <c r="G369" s="199"/>
      <c r="H369" s="199"/>
      <c r="I369" s="202"/>
      <c r="J369" s="213">
        <f>BK369</f>
        <v>0</v>
      </c>
      <c r="K369" s="199"/>
      <c r="L369" s="204"/>
      <c r="M369" s="205"/>
      <c r="N369" s="206"/>
      <c r="O369" s="206"/>
      <c r="P369" s="207">
        <f>SUM(P370:P373)</f>
        <v>0</v>
      </c>
      <c r="Q369" s="206"/>
      <c r="R369" s="207">
        <f>SUM(R370:R373)</f>
        <v>0</v>
      </c>
      <c r="S369" s="206"/>
      <c r="T369" s="208">
        <f>SUM(T370:T373)</f>
        <v>0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209" t="s">
        <v>150</v>
      </c>
      <c r="AT369" s="210" t="s">
        <v>76</v>
      </c>
      <c r="AU369" s="210" t="s">
        <v>85</v>
      </c>
      <c r="AY369" s="209" t="s">
        <v>125</v>
      </c>
      <c r="BK369" s="211">
        <f>SUM(BK370:BK373)</f>
        <v>0</v>
      </c>
    </row>
    <row r="370" spans="1:65" s="2" customFormat="1" ht="16.5" customHeight="1">
      <c r="A370" s="38"/>
      <c r="B370" s="39"/>
      <c r="C370" s="214" t="s">
        <v>470</v>
      </c>
      <c r="D370" s="214" t="s">
        <v>127</v>
      </c>
      <c r="E370" s="215" t="s">
        <v>471</v>
      </c>
      <c r="F370" s="216" t="s">
        <v>472</v>
      </c>
      <c r="G370" s="217" t="s">
        <v>425</v>
      </c>
      <c r="H370" s="218">
        <v>1</v>
      </c>
      <c r="I370" s="219"/>
      <c r="J370" s="220">
        <f>ROUND(I370*H370,2)</f>
        <v>0</v>
      </c>
      <c r="K370" s="216" t="s">
        <v>1</v>
      </c>
      <c r="L370" s="44"/>
      <c r="M370" s="221" t="s">
        <v>1</v>
      </c>
      <c r="N370" s="222" t="s">
        <v>42</v>
      </c>
      <c r="O370" s="91"/>
      <c r="P370" s="223">
        <f>O370*H370</f>
        <v>0</v>
      </c>
      <c r="Q370" s="223">
        <v>0</v>
      </c>
      <c r="R370" s="223">
        <f>Q370*H370</f>
        <v>0</v>
      </c>
      <c r="S370" s="223">
        <v>0</v>
      </c>
      <c r="T370" s="224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25" t="s">
        <v>426</v>
      </c>
      <c r="AT370" s="225" t="s">
        <v>127</v>
      </c>
      <c r="AU370" s="225" t="s">
        <v>87</v>
      </c>
      <c r="AY370" s="17" t="s">
        <v>125</v>
      </c>
      <c r="BE370" s="226">
        <f>IF(N370="základní",J370,0)</f>
        <v>0</v>
      </c>
      <c r="BF370" s="226">
        <f>IF(N370="snížená",J370,0)</f>
        <v>0</v>
      </c>
      <c r="BG370" s="226">
        <f>IF(N370="zákl. přenesená",J370,0)</f>
        <v>0</v>
      </c>
      <c r="BH370" s="226">
        <f>IF(N370="sníž. přenesená",J370,0)</f>
        <v>0</v>
      </c>
      <c r="BI370" s="226">
        <f>IF(N370="nulová",J370,0)</f>
        <v>0</v>
      </c>
      <c r="BJ370" s="17" t="s">
        <v>85</v>
      </c>
      <c r="BK370" s="226">
        <f>ROUND(I370*H370,2)</f>
        <v>0</v>
      </c>
      <c r="BL370" s="17" t="s">
        <v>426</v>
      </c>
      <c r="BM370" s="225" t="s">
        <v>473</v>
      </c>
    </row>
    <row r="371" spans="1:51" s="15" customFormat="1" ht="12">
      <c r="A371" s="15"/>
      <c r="B371" s="250"/>
      <c r="C371" s="251"/>
      <c r="D371" s="229" t="s">
        <v>134</v>
      </c>
      <c r="E371" s="252" t="s">
        <v>1</v>
      </c>
      <c r="F371" s="253" t="s">
        <v>474</v>
      </c>
      <c r="G371" s="251"/>
      <c r="H371" s="252" t="s">
        <v>1</v>
      </c>
      <c r="I371" s="254"/>
      <c r="J371" s="251"/>
      <c r="K371" s="251"/>
      <c r="L371" s="255"/>
      <c r="M371" s="256"/>
      <c r="N371" s="257"/>
      <c r="O371" s="257"/>
      <c r="P371" s="257"/>
      <c r="Q371" s="257"/>
      <c r="R371" s="257"/>
      <c r="S371" s="257"/>
      <c r="T371" s="258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59" t="s">
        <v>134</v>
      </c>
      <c r="AU371" s="259" t="s">
        <v>87</v>
      </c>
      <c r="AV371" s="15" t="s">
        <v>85</v>
      </c>
      <c r="AW371" s="15" t="s">
        <v>34</v>
      </c>
      <c r="AX371" s="15" t="s">
        <v>77</v>
      </c>
      <c r="AY371" s="259" t="s">
        <v>125</v>
      </c>
    </row>
    <row r="372" spans="1:51" s="13" customFormat="1" ht="12">
      <c r="A372" s="13"/>
      <c r="B372" s="227"/>
      <c r="C372" s="228"/>
      <c r="D372" s="229" t="s">
        <v>134</v>
      </c>
      <c r="E372" s="230" t="s">
        <v>1</v>
      </c>
      <c r="F372" s="231" t="s">
        <v>85</v>
      </c>
      <c r="G372" s="228"/>
      <c r="H372" s="232">
        <v>1</v>
      </c>
      <c r="I372" s="233"/>
      <c r="J372" s="228"/>
      <c r="K372" s="228"/>
      <c r="L372" s="234"/>
      <c r="M372" s="235"/>
      <c r="N372" s="236"/>
      <c r="O372" s="236"/>
      <c r="P372" s="236"/>
      <c r="Q372" s="236"/>
      <c r="R372" s="236"/>
      <c r="S372" s="236"/>
      <c r="T372" s="237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8" t="s">
        <v>134</v>
      </c>
      <c r="AU372" s="238" t="s">
        <v>87</v>
      </c>
      <c r="AV372" s="13" t="s">
        <v>87</v>
      </c>
      <c r="AW372" s="13" t="s">
        <v>34</v>
      </c>
      <c r="AX372" s="13" t="s">
        <v>77</v>
      </c>
      <c r="AY372" s="238" t="s">
        <v>125</v>
      </c>
    </row>
    <row r="373" spans="1:51" s="14" customFormat="1" ht="12">
      <c r="A373" s="14"/>
      <c r="B373" s="239"/>
      <c r="C373" s="240"/>
      <c r="D373" s="229" t="s">
        <v>134</v>
      </c>
      <c r="E373" s="241" t="s">
        <v>1</v>
      </c>
      <c r="F373" s="242" t="s">
        <v>136</v>
      </c>
      <c r="G373" s="240"/>
      <c r="H373" s="243">
        <v>1</v>
      </c>
      <c r="I373" s="244"/>
      <c r="J373" s="240"/>
      <c r="K373" s="240"/>
      <c r="L373" s="245"/>
      <c r="M373" s="274"/>
      <c r="N373" s="275"/>
      <c r="O373" s="275"/>
      <c r="P373" s="275"/>
      <c r="Q373" s="275"/>
      <c r="R373" s="275"/>
      <c r="S373" s="275"/>
      <c r="T373" s="276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49" t="s">
        <v>134</v>
      </c>
      <c r="AU373" s="249" t="s">
        <v>87</v>
      </c>
      <c r="AV373" s="14" t="s">
        <v>132</v>
      </c>
      <c r="AW373" s="14" t="s">
        <v>34</v>
      </c>
      <c r="AX373" s="14" t="s">
        <v>85</v>
      </c>
      <c r="AY373" s="249" t="s">
        <v>125</v>
      </c>
    </row>
    <row r="374" spans="1:31" s="2" customFormat="1" ht="6.95" customHeight="1">
      <c r="A374" s="38"/>
      <c r="B374" s="66"/>
      <c r="C374" s="67"/>
      <c r="D374" s="67"/>
      <c r="E374" s="67"/>
      <c r="F374" s="67"/>
      <c r="G374" s="67"/>
      <c r="H374" s="67"/>
      <c r="I374" s="67"/>
      <c r="J374" s="67"/>
      <c r="K374" s="67"/>
      <c r="L374" s="44"/>
      <c r="M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</row>
  </sheetData>
  <sheetProtection password="CC35" sheet="1" objects="1" scenarios="1" formatColumns="0" formatRows="0" autoFilter="0"/>
  <autoFilter ref="C129:K373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Plíva, Lubomír</dc:creator>
  <cp:keywords/>
  <dc:description/>
  <cp:lastModifiedBy>Plíva, Lubomír</cp:lastModifiedBy>
  <dcterms:created xsi:type="dcterms:W3CDTF">2021-03-01T15:02:19Z</dcterms:created>
  <dcterms:modified xsi:type="dcterms:W3CDTF">2021-03-01T15:02:33Z</dcterms:modified>
  <cp:category/>
  <cp:version/>
  <cp:contentType/>
  <cp:contentStatus/>
</cp:coreProperties>
</file>