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Polní cesta C7" sheetId="2" r:id="rId2"/>
    <sheet name="SO 801 - Kácení dřevin u C7" sheetId="3" r:id="rId3"/>
    <sheet name="SO 802 - Náhradní výsadba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101 - Polní cesta C7'!$C$95:$K$608</definedName>
    <definedName name="_xlnm.Print_Area" localSheetId="1">'SO 101 - Polní cesta C7'!$C$4:$J$39,'SO 101 - Polní cesta C7'!$C$45:$J$77,'SO 101 - Polní cesta C7'!$C$83:$K$608</definedName>
    <definedName name="_xlnm._FilterDatabase" localSheetId="2" hidden="1">'SO 801 - Kácení dřevin u C7'!$C$80:$K$171</definedName>
    <definedName name="_xlnm.Print_Area" localSheetId="2">'SO 801 - Kácení dřevin u C7'!$C$4:$J$39,'SO 801 - Kácení dřevin u C7'!$C$45:$J$62,'SO 801 - Kácení dřevin u C7'!$C$68:$K$171</definedName>
    <definedName name="_xlnm._FilterDatabase" localSheetId="3" hidden="1">'SO 802 - Náhradní výsadba...'!$C$81:$K$188</definedName>
    <definedName name="_xlnm.Print_Area" localSheetId="3">'SO 802 - Náhradní výsadba...'!$C$4:$J$39,'SO 802 - Náhradní výsadba...'!$C$45:$J$63,'SO 802 - Náhradní výsadba...'!$C$69:$K$188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Polní cesta C7'!$95:$95</definedName>
    <definedName name="_xlnm.Print_Titles" localSheetId="2">'SO 801 - Kácení dřevin u C7'!$80:$80</definedName>
    <definedName name="_xlnm.Print_Titles" localSheetId="3">'SO 802 - Náhradní výsadba...'!$81:$81</definedName>
  </definedNames>
  <calcPr fullCalcOnLoad="1"/>
</workbook>
</file>

<file path=xl/sharedStrings.xml><?xml version="1.0" encoding="utf-8"?>
<sst xmlns="http://schemas.openxmlformats.org/spreadsheetml/2006/main" count="7467" uniqueCount="1120">
  <si>
    <t>Export Komplet</t>
  </si>
  <si>
    <t>VZ</t>
  </si>
  <si>
    <t>2.0</t>
  </si>
  <si>
    <t>ZAMOK</t>
  </si>
  <si>
    <t>False</t>
  </si>
  <si>
    <t>{8820fdaf-a7d4-4a6f-99b4-a538bf9ffea2}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</si>
  <si>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</si>
  <si>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</si>
  <si>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</si>
  <si>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</si>
  <si>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</si>
  <si>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</si>
  <si>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</si>
  <si>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</si>
  <si>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2020_0157_a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</si>
  <si>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</si>
  <si>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</si>
  <si>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POLNÍ_CESTY_LÍŠNICE_C7</t>
  </si>
  <si>
    <t>KSO:</t>
  </si>
  <si>
    <t/>
  </si>
  <si>
    <t>CC-CZ:</t>
  </si>
  <si>
    <t>Místo:</t>
  </si>
  <si>
    <t xml:space="preserve"> </t>
  </si>
  <si>
    <t>Datum:</t>
  </si>
  <si>
    <t>23. 2. 2021</t>
  </si>
  <si>
    <t>Zadavatel:</t>
  </si>
  <si>
    <t>IČ:</t>
  </si>
  <si>
    <t>01312774</t>
  </si>
  <si>
    <t>Krajský pozemkový úřad pro Ústecký kraj</t>
  </si>
  <si>
    <t>DIČ:</t>
  </si>
  <si>
    <t>Uchazeč:</t>
  </si>
  <si>
    <t>Vyplň údaj</t>
  </si>
  <si>
    <t>Projektant:</t>
  </si>
  <si>
    <t>45306605</t>
  </si>
  <si>
    <t>AFRY CZ s.r.o. PRAHA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</si>
  <si>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</si>
  <si>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</si>
  <si>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</si>
  <si>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</si>
  <si>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</si>
  <si>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</si>
  <si>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</si>
  <si>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</si>
  <si>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</si>
  <si>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</si>
  <si>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</si>
  <si>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</si>
  <si>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</si>
  <si>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</si>
  <si>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</si>
  <si>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</si>
  <si>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</si>
  <si>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</si>
  <si>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</si>
  <si>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</si>
  <si>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</si>
  <si>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</si>
  <si>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</si>
  <si>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</si>
  <si>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</si>
  <si>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</si>
  <si>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</si>
  <si>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</si>
  <si>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</si>
  <si>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</si>
  <si>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</si>
  <si>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</si>
  <si>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</si>
  <si>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</si>
  <si>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</si>
  <si>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</si>
  <si>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</si>
  <si>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</si>
  <si>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</si>
  <si>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</si>
  <si>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</si>
  <si>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</si>
  <si>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</si>
  <si>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</si>
  <si>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Polní cesta C7</t>
  </si>
  <si>
    <t>STA</t>
  </si>
  <si>
    <t>1</t>
  </si>
  <si>
    <t>{1d6113ed-c8df-4caa-905e-bc8c15be0ed9}</t>
  </si>
  <si>
    <t>2</t>
  </si>
  <si>
    <t>SO 801</t>
  </si>
  <si>
    <t>Kácení dřevin u C7</t>
  </si>
  <si>
    <t>{c8e5a730-3928-4f7c-a79c-e5db7414f3cc}</t>
  </si>
  <si>
    <t>SO 802</t>
  </si>
  <si>
    <t>Náhradní výsadba u C7</t>
  </si>
  <si>
    <t>{dc756248-50cb-4cf6-8071-becd62dc82b2}</t>
  </si>
  <si>
    <t>KRYCÍ LIST SOUPISU PRACÍ</t>
  </si>
  <si>
    <t>Objekt:</t>
  </si>
  <si>
    <t>SO 101 - Polní cesta C7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</si>
  <si>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</si>
  <si>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</si>
  <si>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</si>
  <si>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</si>
  <si>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</si>
  <si>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</si>
  <si>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</si>
  <si>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</si>
  <si>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</si>
  <si>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</si>
  <si>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</si>
  <si>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</si>
  <si>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</si>
  <si>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</si>
  <si>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</si>
  <si>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</si>
  <si>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</si>
  <si>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</si>
  <si>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</si>
  <si>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</si>
  <si>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</si>
  <si>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</si>
  <si>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</si>
  <si>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</si>
  <si>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</si>
  <si>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</si>
  <si>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</si>
  <si>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</si>
  <si>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</si>
  <si>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</si>
  <si>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</si>
  <si>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</si>
  <si>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</si>
  <si>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</si>
  <si>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</si>
  <si>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</si>
  <si>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</si>
  <si>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</si>
  <si>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</si>
  <si>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111151232</t>
  </si>
  <si>
    <t>Pokosení trávníku lučního plochy do 10000 m2 s odvozem do 20 km ve svahu do 1:2</t>
  </si>
  <si>
    <t>m2</t>
  </si>
  <si>
    <t>CS ÚRS 2021 01</t>
  </si>
  <si>
    <t>4</t>
  </si>
  <si>
    <t>-935134565</t>
  </si>
  <si>
    <t>PP</t>
  </si>
  <si>
    <t>Pokosení trávníku při souvislé ploše přes 1000 do 10000 m2 lučního na svahu přes 1:5 do 1:2</t>
  </si>
  <si>
    <t>VV</t>
  </si>
  <si>
    <t>1550,761*4"4x sec plochy)</t>
  </si>
  <si>
    <t>Součet</t>
  </si>
  <si>
    <t>113107224</t>
  </si>
  <si>
    <t>Odstranění podkladu z kameniva drceného tl 400 mm strojně pl přes 200 m2</t>
  </si>
  <si>
    <t>59461704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</si>
  <si>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</si>
  <si>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"rozšírení násypu dle bilance tl. 350 mm"</t>
  </si>
  <si>
    <t>(56+100+90+30)*0,1957/0,35</t>
  </si>
  <si>
    <t>"kompletní sanace nestmelených vrstev dle bilance, tl. 350 mm"</t>
  </si>
  <si>
    <t>(40+220+100)*4/0,35</t>
  </si>
  <si>
    <t>"Souvisí s rozšírením u III/25113 a s výhybnami, tl. 350 mm"</t>
  </si>
  <si>
    <t>(30+46+30+36+18+16+36)*0,5136/0,35</t>
  </si>
  <si>
    <t>"propustek   km 0,634"</t>
  </si>
  <si>
    <t>3*3</t>
  </si>
  <si>
    <t>"propustek  km 2,228"</t>
  </si>
  <si>
    <t>"Propustky  DN500 "</t>
  </si>
  <si>
    <t>"km 0,305 00; km 0,996 78; km 1,152 00; km 1,600 50 a km 1,61138"</t>
  </si>
  <si>
    <t>5*3*3</t>
  </si>
  <si>
    <t>3</t>
  </si>
  <si>
    <t>113154114</t>
  </si>
  <si>
    <t>Frézování živičného krytu tl 100 mm pruh š 0,5 m pl do 500 m2 bez překážek v trase</t>
  </si>
  <si>
    <t>-728461173</t>
  </si>
  <si>
    <t>Frézování živičného podkladu nebo krytu s naložením na dopravní prostředek plochy do 500 m2 bez překážek v trase pruhu šířky do 0,5 m, tloušťky vrstvy 100 mm</t>
  </si>
  <si>
    <t>"odstranění souvisí s kompletní sanací nestmelených vrstev"</t>
  </si>
  <si>
    <t>(40+220+100)*3</t>
  </si>
  <si>
    <t>"propustek  km 0,634"</t>
  </si>
  <si>
    <t>"propustky km 0,305 00; km 0,996 78; km 1,152 00; km 1,600 50 a km 1,61138"</t>
  </si>
  <si>
    <t>113154322</t>
  </si>
  <si>
    <t>Frézování živičného krytu tl 40 mm pruh š 1 m pl do 10000 m2 bez překážek v trase</t>
  </si>
  <si>
    <t>1152932396</t>
  </si>
  <si>
    <t>Frézování živičného podkladu nebo krytu s naložením na dopravní prostředek plochy přes 1 000 do 10 000 m2 bez překážek v trase pruhu šířky do 1 m, tloušťky vrstvy 40 mm</t>
  </si>
  <si>
    <t>"Frézování lokálních nerovností, Odhad 30% z plochy stávající vozovky"</t>
  </si>
  <si>
    <t>6735*0,3</t>
  </si>
  <si>
    <t>5</t>
  </si>
  <si>
    <t>121151123</t>
  </si>
  <si>
    <t>Sejmutí ornice plochy přes 500 m2 tl vrstvy do 200 mm strojně</t>
  </si>
  <si>
    <t>-730122619</t>
  </si>
  <si>
    <t>Sejmutí ornice strojně při souvislé ploše přes 500 m2, tl. vrstvy do 200 mm</t>
  </si>
  <si>
    <t>"podle bilance sjezdy - ornice tl. 150 mm "</t>
  </si>
  <si>
    <t>415,8</t>
  </si>
  <si>
    <t>"ostatní - ornice 150 mm"</t>
  </si>
  <si>
    <t>1240,609</t>
  </si>
  <si>
    <t>6</t>
  </si>
  <si>
    <t>122251405</t>
  </si>
  <si>
    <t>Vykopávky v zemníku na suchu v hornině třídy těžitelnosti I, skupiny 3 objem do 1000 m3 strojně</t>
  </si>
  <si>
    <t>m3</t>
  </si>
  <si>
    <t>1814025518</t>
  </si>
  <si>
    <t>Vykopávky v zemnících na suchu strojně zapažených i nezapažených v hornině třídy těžitelnosti I skupiny 3 přes 500 do 1 000 m3</t>
  </si>
  <si>
    <t>"násyp ze zemin min podmínecne vhodných dle CSN 736133"</t>
  </si>
  <si>
    <t>"Lokální rozšíření násypu dl.useků ze situace  (počítáno délka úseků x šířka rozšíření)"</t>
  </si>
  <si>
    <t>(56+100+90+30)*0,687</t>
  </si>
  <si>
    <t>"rozšíření u III/25113 a výhybny (počítáno délka úseků x šířka rozšíření)"</t>
  </si>
  <si>
    <t>(30+46+30+36+18+16+36)*0,2206</t>
  </si>
  <si>
    <t>7</t>
  </si>
  <si>
    <t>122252204</t>
  </si>
  <si>
    <t>Odkopávky a prokopávky nezapažené pro silnice a dálnice v hornině třídy těžitelnosti I objem do 500 m3 strojně</t>
  </si>
  <si>
    <t>633521629</t>
  </si>
  <si>
    <t>Odkopávky a prokopávky nezapažené pro silnice a dálnice strojně v hornině třídy těžitelnosti I přes 100 do 500 m3</t>
  </si>
  <si>
    <t>"bilance zemin-rozšírení náspu"</t>
  </si>
  <si>
    <t>276*0,4239</t>
  </si>
  <si>
    <t>"rozšírení  u III/25113 a výhybny"</t>
  </si>
  <si>
    <t>212*0,1632</t>
  </si>
  <si>
    <t>8</t>
  </si>
  <si>
    <t>131251102</t>
  </si>
  <si>
    <t>Hloubení jam nezapažených v hornině třídy těžitelnosti I, skupiny 3 objem do 50 m3 strojně</t>
  </si>
  <si>
    <t>-572827327</t>
  </si>
  <si>
    <t>Hloubení nezapažených jam a zářezů strojně s urovnáním dna do předepsaného profilu a spádu v hornině třídy těžitelnosti I skupiny 3 přes 20 do 50 m3</t>
  </si>
  <si>
    <t>"Propustek  km 0,634"</t>
  </si>
  <si>
    <t>3*12,0948</t>
  </si>
  <si>
    <t>"Propustek  km 2,228"</t>
  </si>
  <si>
    <t>3*14,5523</t>
  </si>
  <si>
    <t>"propustky řady  DN500"</t>
  </si>
  <si>
    <t>5*3*14,5523</t>
  </si>
  <si>
    <t>9</t>
  </si>
  <si>
    <t>132251104</t>
  </si>
  <si>
    <t>Hloubení rýh nezapažených  š do 800 mm v hornině třídy těžitelnosti I, skupiny 3 objem přes 100 m3 strojně</t>
  </si>
  <si>
    <t>1334515411</t>
  </si>
  <si>
    <t>Hloubení nezapažených rýh šířky do 800 mm strojně s urovnáním dna do předepsaného profilu a spádu v hornině třídy těžitelnosti I skupiny 3 přes 100 m3</t>
  </si>
  <si>
    <t>"Propustek  km 0,634 rýha pro prahy"</t>
  </si>
  <si>
    <t>1,7</t>
  </si>
  <si>
    <t>"Propustky  DN500"</t>
  </si>
  <si>
    <t>8,4</t>
  </si>
  <si>
    <t>10</t>
  </si>
  <si>
    <t>139951113</t>
  </si>
  <si>
    <t>Bourání kcí v hloubených vykopávkách ze zdiva kamenného na MC strojně</t>
  </si>
  <si>
    <t>1919606730</t>
  </si>
  <si>
    <t>Bourání konstrukcí v hloubených vykopávkách strojně s přemístěním suti na hromady na vzdálenost do 20 m nebo s naložením na dopravní prostředek ze zdiva kamenného, pro jakýkoliv druh kamene na maltu cementovou</t>
  </si>
  <si>
    <t>4*1*0,5*2</t>
  </si>
  <si>
    <t>4*2*1*2</t>
  </si>
  <si>
    <t>11</t>
  </si>
  <si>
    <t>139951123</t>
  </si>
  <si>
    <t>Bourání kcí v hloubených vykopávkách ze zdiva ze ŽB nebo předpjatého strojně</t>
  </si>
  <si>
    <t>-170193550</t>
  </si>
  <si>
    <t>Bourání konstrukcí v hloubených vykopávkách strojně s přemístěním suti na hromady na vzdálenost do 20 m nebo s naložením na dopravní prostředek z betonu železového nebo předpjatého</t>
  </si>
  <si>
    <t>"Propustek  km 0,634, Bourání žel.bet. Konstrukcí (římsy, překlad)"</t>
  </si>
  <si>
    <t>3*4*0,5</t>
  </si>
  <si>
    <t>"propustky řady DN 500"</t>
  </si>
  <si>
    <t>2*0,5*1,5*2*5</t>
  </si>
  <si>
    <t>12</t>
  </si>
  <si>
    <t>162751117</t>
  </si>
  <si>
    <t>Vodorovné přemístění do 10000 m výkopku/sypaniny z horniny třídy těžitelnosti I, skupiny 1 až 3</t>
  </si>
  <si>
    <t>-1702025375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</si>
  <si>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</si>
  <si>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"ornice sejmutí+ohumusování"</t>
  </si>
  <si>
    <t>1656,409*0,15+1550,761*0,15</t>
  </si>
  <si>
    <t>"odkopávky"</t>
  </si>
  <si>
    <t>151,594</t>
  </si>
  <si>
    <t>"propustky "</t>
  </si>
  <si>
    <t>298,226+11,8</t>
  </si>
  <si>
    <t>"zemina do násypu dle ČSN 736133"</t>
  </si>
  <si>
    <t>236,379</t>
  </si>
  <si>
    <t>13</t>
  </si>
  <si>
    <t>162751119</t>
  </si>
  <si>
    <t>Příplatek k vodorovnému přemístění výkopku/sypaniny z horniny třídy těžitelnosti I, skupiny 1 až 3 ZKD 1000 m přes 10000 m</t>
  </si>
  <si>
    <t>1315211894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</si>
  <si>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</si>
  <si>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946,46*9</t>
  </si>
  <si>
    <t>14</t>
  </si>
  <si>
    <t>171152101</t>
  </si>
  <si>
    <t>Uložení sypaniny z hornin soudržných do násypů zhutněných silnic a dálnic</t>
  </si>
  <si>
    <t>1936366419</t>
  </si>
  <si>
    <t>Uložení sypaniny do zhutněných násypů pro silnice, dálnice a letiště s rozprostřením sypaniny ve vrstvách, s hrubým urovnáním a uzavřením povrchu násypu z hornin soudržných</t>
  </si>
  <si>
    <t>171152501</t>
  </si>
  <si>
    <t>Zhutnění podloží z hornin soudržných nebo nesoudržných pod násypy</t>
  </si>
  <si>
    <t>203595685</t>
  </si>
  <si>
    <t>Zhutnění podloží pod násypy z rostlé horniny třídy těžitelnosti I a II, skupiny 1 až 4 z hornin soudružných a nesoudržných</t>
  </si>
  <si>
    <t>(386,4+551,2)*1,5</t>
  </si>
  <si>
    <t>16</t>
  </si>
  <si>
    <t>171201231</t>
  </si>
  <si>
    <t>Poplatek za uložení zeminy a kamení na recyklační skládce (skládkovné) kód odpadu 17 05 04</t>
  </si>
  <si>
    <t>t</t>
  </si>
  <si>
    <t>537717717</t>
  </si>
  <si>
    <t>Poplatek za uložení stavebního odpadu na recyklační skládce (skládkovné) zeminy a kamení zatříděného do Katalogu odpadů pod kódem 17 05 04</t>
  </si>
  <si>
    <t>"kamenivo"</t>
  </si>
  <si>
    <t>2692,768</t>
  </si>
  <si>
    <t>"zemina"</t>
  </si>
  <si>
    <t>151,594*2,0</t>
  </si>
  <si>
    <t>298,226*2,0</t>
  </si>
  <si>
    <t>11,8*2,0</t>
  </si>
  <si>
    <t>"kamenné kce"</t>
  </si>
  <si>
    <t>20*2,1</t>
  </si>
  <si>
    <t>17</t>
  </si>
  <si>
    <t>171251201</t>
  </si>
  <si>
    <t>Uložení sypaniny na skládky nebo meziskládky</t>
  </si>
  <si>
    <t>-1403596132</t>
  </si>
  <si>
    <t>Uložení sypaniny na skládky nebo meziskládky bez hutnění s upravením uložené sypaniny do předepsaného tvaru</t>
  </si>
  <si>
    <t>2692,768/1,9</t>
  </si>
  <si>
    <t>298,226</t>
  </si>
  <si>
    <t>20</t>
  </si>
  <si>
    <t>"ornice"</t>
  </si>
  <si>
    <t>1656,409</t>
  </si>
  <si>
    <t>18</t>
  </si>
  <si>
    <t>174151101</t>
  </si>
  <si>
    <t>Zásyp jam, šachet rýh nebo kolem objektů sypaninou se zhutněním</t>
  </si>
  <si>
    <t>670949608</t>
  </si>
  <si>
    <t>Zásyp sypaninou z jakékoliv horniny strojně s uložením výkopku ve vrstvách se zhutněním jam, šachet, rýh nebo kolem objektů v těchto vykopávkách</t>
  </si>
  <si>
    <t>"dle bilance frakce 0/32"</t>
  </si>
  <si>
    <t>1,919*7,8</t>
  </si>
  <si>
    <t>1,9217*7,8</t>
  </si>
  <si>
    <t>(6,97+6,96+6,96+9,95+9,4)*2,1779</t>
  </si>
  <si>
    <t>19</t>
  </si>
  <si>
    <t>M</t>
  </si>
  <si>
    <t>583441971</t>
  </si>
  <si>
    <t>štěrkodrť 0/32</t>
  </si>
  <si>
    <t>-649837667</t>
  </si>
  <si>
    <t>117,596*1,9</t>
  </si>
  <si>
    <t>181351113</t>
  </si>
  <si>
    <t>Rozprostření ornice tl vrstvy do 200 mm pl přes 500 m2 v rovině nebo ve svahu do 1:5 strojně</t>
  </si>
  <si>
    <t>694666007</t>
  </si>
  <si>
    <t>Rozprostření a urovnání ornice v rovině nebo ve svahu sklonu do 1:5 strojně při souvislé ploše přes 500 m2, tl. vrstvy do 200 mm</t>
  </si>
  <si>
    <t>"rozprostření ornice tl. 100 mm "</t>
  </si>
  <si>
    <t>1240,609*1,25</t>
  </si>
  <si>
    <t>181951112</t>
  </si>
  <si>
    <t>Úprava pláně v hornině třídy těžitelnosti I, skupiny 1 až 3 se zhutněním strojně</t>
  </si>
  <si>
    <t>821314011</t>
  </si>
  <si>
    <t>Úprava pláně vyrovnáním výškových rozdílů strojně v hornině třídy těžitelnosti I, skupiny 1 až 3 se zhutněním</t>
  </si>
  <si>
    <t>"Kompletní sanace nestmelených vrstev - celá šířka)"</t>
  </si>
  <si>
    <t>(40+220+100)*3,5*1,3</t>
  </si>
  <si>
    <t>22</t>
  </si>
  <si>
    <t>183405211</t>
  </si>
  <si>
    <t>Výsev trávníku hydroosevem na ornici</t>
  </si>
  <si>
    <t>1632539164</t>
  </si>
  <si>
    <t>1550,761</t>
  </si>
  <si>
    <t>23</t>
  </si>
  <si>
    <t>00572100</t>
  </si>
  <si>
    <t>osivo jetelotráva intenzivní víceletá</t>
  </si>
  <si>
    <t>kg</t>
  </si>
  <si>
    <t>-1027459540</t>
  </si>
  <si>
    <t>1550,761*0,025 'Přepočtené koeficientem množství</t>
  </si>
  <si>
    <t>24</t>
  </si>
  <si>
    <t>184812126</t>
  </si>
  <si>
    <t>Aplikace ochranných prostředků ve výsadbách rostlin na záhonu zálivkou na svahu do 1:2</t>
  </si>
  <si>
    <t>507532163</t>
  </si>
  <si>
    <t>Aplikace ochranných přípravků ve výsadbách rostlin na záhonu na svahu přes 1:5 do 1:2 zálivkou</t>
  </si>
  <si>
    <t>25</t>
  </si>
  <si>
    <t>25234001</t>
  </si>
  <si>
    <t>herbicid totální systémový neselektivní</t>
  </si>
  <si>
    <t>litr</t>
  </si>
  <si>
    <t>997075085</t>
  </si>
  <si>
    <t>1550,761*0,01 'Přepočtené koeficientem množství</t>
  </si>
  <si>
    <t>26</t>
  </si>
  <si>
    <t>185851121</t>
  </si>
  <si>
    <t>Dovoz vody pro zálivku rostlin za vzdálenost do 1000 m</t>
  </si>
  <si>
    <t>1063737500</t>
  </si>
  <si>
    <t>Dovoz vody pro zálivku rostlin na vzdálenost do 1000 m</t>
  </si>
  <si>
    <t>1551*0,005*3</t>
  </si>
  <si>
    <t>27</t>
  </si>
  <si>
    <t>185851129</t>
  </si>
  <si>
    <t>Příplatek k dovozu vody pro zálivku rostlin do 1000 m ZKD 1000 m</t>
  </si>
  <si>
    <t>2111716447</t>
  </si>
  <si>
    <t>Dovoz vody pro zálivku rostlin Příplatek k ceně za každých dalších i započatých 1000 m</t>
  </si>
  <si>
    <t>23,265*19</t>
  </si>
  <si>
    <t>Zakládání</t>
  </si>
  <si>
    <t>28</t>
  </si>
  <si>
    <t>273361412</t>
  </si>
  <si>
    <t>Výztuž základových desek ze svařovaných sítí do 6 kg/m2</t>
  </si>
  <si>
    <t>2051004561</t>
  </si>
  <si>
    <t>Výztuž základových konstrukcí desek ze svařovaných sítí, hmotnosti přes 3,5 do 6 kg/m2</t>
  </si>
  <si>
    <t xml:space="preserve">"obetonování propustků - KARI 8x100x100, </t>
  </si>
  <si>
    <t>(3,14*0,9*(7,8+7,8)+3,14*0,6*40,2)*6/1000</t>
  </si>
  <si>
    <t>29</t>
  </si>
  <si>
    <t>274311127</t>
  </si>
  <si>
    <t>Základové pasy, prahy, věnce a ostruhy z betonu prostého C 25/30</t>
  </si>
  <si>
    <t>1629304390</t>
  </si>
  <si>
    <t>Základové konstrukce z betonu prostého pasy, prahy, věnce a ostruhy ve výkopu nebo na hlavách pilot C 25/30</t>
  </si>
  <si>
    <t>"betonový práh C 25/30 XF3"</t>
  </si>
  <si>
    <t>2*(1,5*0,4*0,8)+2*(1,5*0,3*0,8)</t>
  </si>
  <si>
    <t>"propustky rady DN 500"</t>
  </si>
  <si>
    <t>(2*1,5*0,4*0,8+2*1,5*0,3*0,8)*5</t>
  </si>
  <si>
    <t>30</t>
  </si>
  <si>
    <t>274311191</t>
  </si>
  <si>
    <t>Příplatek k základovým pasům, prahům a věncům za betonáž malého rozsahu do 25 m3</t>
  </si>
  <si>
    <t>1749436776</t>
  </si>
  <si>
    <t>Základové konstrukce z betonu prostého Příplatek k cenám za betonáž malého rozsahu do 25 m3</t>
  </si>
  <si>
    <t>11,76</t>
  </si>
  <si>
    <t>31</t>
  </si>
  <si>
    <t>274354111</t>
  </si>
  <si>
    <t>Bednění základových pasů - zřízení</t>
  </si>
  <si>
    <t>-1527984093</t>
  </si>
  <si>
    <t>Bednění základových konstrukcí pasů, prahů, věnců a ostruh zřízení</t>
  </si>
  <si>
    <t>(2*1,5*0,4+2*1,5*0,8+2*1,5*0,3+2*1,5*0,8)*0,5"%"</t>
  </si>
  <si>
    <t>(2*1,5*0,4+2*1,5*0,8+2*1,5*0,3+2*1,5*0,8)*5*0,5"%"</t>
  </si>
  <si>
    <t>32</t>
  </si>
  <si>
    <t>274354211</t>
  </si>
  <si>
    <t>Bednění základových pasů - odstranění</t>
  </si>
  <si>
    <t>-1389009610</t>
  </si>
  <si>
    <t>Bednění základových konstrukcí pasů, prahů, věnců a ostruh odstranění bednění</t>
  </si>
  <si>
    <t>24,15</t>
  </si>
  <si>
    <t>Vodorovné konstrukce</t>
  </si>
  <si>
    <t>33</t>
  </si>
  <si>
    <t>451315114</t>
  </si>
  <si>
    <t>Podkladní nebo výplňová vrstva z betonu C 12/15 tl do 100 mm</t>
  </si>
  <si>
    <t>-525518923</t>
  </si>
  <si>
    <t>Podkladní a výplňové vrstvy z betonu prostého tloušťky do 100 mm, z betonu C 12/15</t>
  </si>
  <si>
    <t>"Podkladní beton C12/15nX0"</t>
  </si>
  <si>
    <t>7,8*0,1901</t>
  </si>
  <si>
    <t>40,2*0,127</t>
  </si>
  <si>
    <t>34</t>
  </si>
  <si>
    <t>451315127</t>
  </si>
  <si>
    <t>Podkladní nebo výplňová vrstva z betonu C 25/30 tl do 150 mm</t>
  </si>
  <si>
    <t>1784800420</t>
  </si>
  <si>
    <t>Podkladní a výplňové vrstvy z betonu prostého tloušťky do 150 mm, z betonu C 25/30</t>
  </si>
  <si>
    <t>"lože trub propustku  C25/30nXF3"</t>
  </si>
  <si>
    <t xml:space="preserve">7,8*0,1901-"bet prahy" 0,1 </t>
  </si>
  <si>
    <t>7,8*0,1901-"bet prahy"0,1</t>
  </si>
  <si>
    <t>40,2*0,1455-"bet prahy"0,7</t>
  </si>
  <si>
    <t>35</t>
  </si>
  <si>
    <t>452111111</t>
  </si>
  <si>
    <t>Osazení betonových pražců otevřený výkop pl do 25000 mm2</t>
  </si>
  <si>
    <t>kus</t>
  </si>
  <si>
    <t>83428056</t>
  </si>
  <si>
    <t>Osazení betonových dílců pražců pod potrubí v otevřeném výkopu, průřezové plochy do 25000 mm2</t>
  </si>
  <si>
    <t>"Podkladní prefabrikát 1000x150x150"</t>
  </si>
  <si>
    <t>36</t>
  </si>
  <si>
    <t>593835999</t>
  </si>
  <si>
    <t>prefabrikát podkladní 1000x150x150</t>
  </si>
  <si>
    <t>-1654857722</t>
  </si>
  <si>
    <t>43</t>
  </si>
  <si>
    <t>Komunikace pozemní</t>
  </si>
  <si>
    <t>37</t>
  </si>
  <si>
    <t>564751111</t>
  </si>
  <si>
    <t>Podklad z kameniva hrubého drceného vel. 32-63 mm tl 150 mm</t>
  </si>
  <si>
    <t>-1959766234</t>
  </si>
  <si>
    <t>Podklad nebo kryt z kameniva hrubého drceného vel. 32-63 mm s rozprostřením a zhutněním, po zhutnění tl. 150 mm</t>
  </si>
  <si>
    <t>"sjezdy HDK 32/63"</t>
  </si>
  <si>
    <t>378</t>
  </si>
  <si>
    <t>38</t>
  </si>
  <si>
    <t>564851111</t>
  </si>
  <si>
    <t>Podklad ze štěrkodrtě ŠD tl 150 mm</t>
  </si>
  <si>
    <t>-623658847</t>
  </si>
  <si>
    <t>Podklad ze štěrkodrti ŠD s rozprostřením a zhutněním, po zhutnění tl. 150 mm</t>
  </si>
  <si>
    <t>"ŠDb fr. 0/32"</t>
  </si>
  <si>
    <t>(56+100+90+30)*0,2282/0,15</t>
  </si>
  <si>
    <t>"Kompletní sanace nestmelených vrstev - celá šírka"</t>
  </si>
  <si>
    <t>(30+46+30+36+18+16+36)*0,3901/0,15</t>
  </si>
  <si>
    <t>"sjezdy"</t>
  </si>
  <si>
    <t>378*1,1</t>
  </si>
  <si>
    <t>39</t>
  </si>
  <si>
    <t>564861111</t>
  </si>
  <si>
    <t>Podklad ze štěrkodrtě ŠD tl 200 mm</t>
  </si>
  <si>
    <t>-345239553</t>
  </si>
  <si>
    <t>Podklad ze štěrkodrti ŠD s rozprostřením a zhutněním, po zhutnění tl. 200 mm</t>
  </si>
  <si>
    <t>"ŠDb fr. 0/63 tl. min. 200mm"</t>
  </si>
  <si>
    <t>(56+100+90+30)*0,2915/0,2</t>
  </si>
  <si>
    <t>"Kompletní sanace nestmelených vrstev - celá šírka (k tomu není popisek v situaci)"</t>
  </si>
  <si>
    <t>(40+220+100)*3,5*1,5</t>
  </si>
  <si>
    <t>(30+46+30+36+18+16+36)*0,4958/0,2</t>
  </si>
  <si>
    <t>40</t>
  </si>
  <si>
    <t>564871116</t>
  </si>
  <si>
    <t>Podklad ze štěrkodrtě ŠD tl. 300 mm</t>
  </si>
  <si>
    <t>1561380133</t>
  </si>
  <si>
    <t>Podklad ze štěrkodrti ŠD s rozprostřením a zhutněním, po zhutnění tl. 300 mm</t>
  </si>
  <si>
    <t>"Lokální sanace nestmelených podkladních vrstev ŠDb fr. 0/32"</t>
  </si>
  <si>
    <t>2*2245*0,5/0,3</t>
  </si>
  <si>
    <t>41</t>
  </si>
  <si>
    <t>565135121</t>
  </si>
  <si>
    <t>Asfaltový beton vrstva podkladní ACP 16 (obalované kamenivo OKS) tl 50 mm š přes 3 m</t>
  </si>
  <si>
    <t>-1013793063</t>
  </si>
  <si>
    <t>Asfaltový beton vrstva podkladní ACP 16 (obalované kamenivo střednězrnné - OKS) s rozprostřením a zhutněním v pruhu šířky přes 3 m, po zhutnění tl. 50 mm</t>
  </si>
  <si>
    <t>" ACP 16+   70/100 "</t>
  </si>
  <si>
    <t>13987,759*1,063</t>
  </si>
  <si>
    <t>42</t>
  </si>
  <si>
    <t>565165121</t>
  </si>
  <si>
    <t>Asfaltový beton vrstva podkladní ACP 16 (obalované kamenivo OKS) tl 80 mm š přes 3 m</t>
  </si>
  <si>
    <t>-1740307264</t>
  </si>
  <si>
    <t>Asfaltový beton vrstva podkladní ACP 16 (obalované kamenivo střednězrnné - OKS) s rozprostřením a zhutněním v pruhu šířky přes 3 m, po zhutnění tl. 80 mm</t>
  </si>
  <si>
    <t>"Vyrovnání příčných sklonů ACP16+ 70/100"</t>
  </si>
  <si>
    <t>13987,759*1,1*0,7</t>
  </si>
  <si>
    <t>569831111</t>
  </si>
  <si>
    <t>Zpevnění krajnic štěrkodrtí tl 100 mm</t>
  </si>
  <si>
    <t>-1287083479</t>
  </si>
  <si>
    <t>Zpevnění krajnic nebo komunikací pro pěší s rozprostřením a zhutněním, po zhutnění štěrkodrtí tl. 100 mm</t>
  </si>
  <si>
    <t>"Nezpevněná krajnice ŠD 0/32"</t>
  </si>
  <si>
    <t>1128,732</t>
  </si>
  <si>
    <t>44</t>
  </si>
  <si>
    <t>571901111</t>
  </si>
  <si>
    <t>Posyp krytu kamenivem drceným nebo těženým do 5 kg/m2</t>
  </si>
  <si>
    <t>-665190931</t>
  </si>
  <si>
    <t>Posyp podkladu nebo krytu s rozprostřením a zhutněním kamenivem drceným nebo těženým, v množství do 5 kg/m2</t>
  </si>
  <si>
    <t>"Posyp kamenivem predobaleným frakce 2/4  3 kg/m2"</t>
  </si>
  <si>
    <t>"Lokální rozšírení násypu"</t>
  </si>
  <si>
    <t>(56+100+90+30)*1,4</t>
  </si>
  <si>
    <t>(40+220+100)*3,5*1,1</t>
  </si>
  <si>
    <t>"rozšírení u III/25113 a výhybny (pocítáno délka úseku x šírka rozšírení)"</t>
  </si>
  <si>
    <t>(30+46+30+36+18+16+36)*2,6</t>
  </si>
  <si>
    <t>45</t>
  </si>
  <si>
    <t>571902111</t>
  </si>
  <si>
    <t>Posyp krytu kamenivem drceným nebo těženým do 10 kg/m2</t>
  </si>
  <si>
    <t>1559330697</t>
  </si>
  <si>
    <t>Posyp podkladu nebo krytu s rozprostřením a zhutněním kamenivem drceným nebo těženým, v množství přes 5 do 10 kg/m2</t>
  </si>
  <si>
    <t>"sjezdy - Výpln jemným drceným kamenivem napr. lom. Výsivkou"</t>
  </si>
  <si>
    <t>46</t>
  </si>
  <si>
    <t>573191111</t>
  </si>
  <si>
    <t>Postřik infiltrační kationaktivní emulzí v množství 1 kg/m2</t>
  </si>
  <si>
    <t>-143589496</t>
  </si>
  <si>
    <t>Postřik infiltrační kationaktivní emulzí v množství 1,00 kg/m2</t>
  </si>
  <si>
    <t>"Postrik infiltracní   PI-C   1,0 kg/m2"</t>
  </si>
  <si>
    <t>47</t>
  </si>
  <si>
    <t>573231108</t>
  </si>
  <si>
    <t>Postřik živičný spojovací ze silniční emulze v množství 0,50 kg/m2</t>
  </si>
  <si>
    <t>1234276743</t>
  </si>
  <si>
    <t>Postřik spojovací PS bez posypu kamenivem ze silniční emulze, v množství 0,50 kg/m2</t>
  </si>
  <si>
    <t>"PS-C 0,5 kg/m2 (ACO)"</t>
  </si>
  <si>
    <t>1,063*13987,759</t>
  </si>
  <si>
    <t>"PS-C 0,5 kg/m2  (ACP)"</t>
  </si>
  <si>
    <t>1,1*13987,759</t>
  </si>
  <si>
    <t>48</t>
  </si>
  <si>
    <t>577134121</t>
  </si>
  <si>
    <t>Asfaltový beton vrstva obrusná ACO 11 (ABS) tř. I tl 40 mm š přes 3 m z nemodifikovaného asfaltu</t>
  </si>
  <si>
    <t>-437534443</t>
  </si>
  <si>
    <t>Asfaltový beton vrstva obrusná ACO 11 (ABS) s rozprostřením a se zhutněním z nemodifikovaného asfaltu v pruhu šířky přes 3 m tř. I, po zhutnění tl. 40 mm</t>
  </si>
  <si>
    <t>"ACO 11    70/100  "</t>
  </si>
  <si>
    <t>13987,759</t>
  </si>
  <si>
    <t>49</t>
  </si>
  <si>
    <t>597161111</t>
  </si>
  <si>
    <t>Rigol dlážděný do lože z betonu tl 100 mm z lomového kamene</t>
  </si>
  <si>
    <t>-1480404452</t>
  </si>
  <si>
    <t>Rigol dlážděný do lože z betonu prostého tl. 100 mm, s vyplněním a zatřením spár cementovou maltou z lomového kamene tl. do 250 mm</t>
  </si>
  <si>
    <t>"Odláždění svahů lom kamenem tl. 150mm, spáry malta M25-XF4"</t>
  </si>
  <si>
    <t>"Podklad pod dlažbu C25/30nXF3"</t>
  </si>
  <si>
    <t>11,952*1,25</t>
  </si>
  <si>
    <t>13,508*1,25</t>
  </si>
  <si>
    <t>52,287*1,25</t>
  </si>
  <si>
    <t>Trubní vedení</t>
  </si>
  <si>
    <t>50</t>
  </si>
  <si>
    <t>899913132</t>
  </si>
  <si>
    <t>Uzavírací manžeta chráničky potrubí DN 80 x 125</t>
  </si>
  <si>
    <t>1959791048</t>
  </si>
  <si>
    <t>Koncové uzavírací manžety chrániček DN potrubí x DN chráničky DN 80 x 125</t>
  </si>
  <si>
    <t>51</t>
  </si>
  <si>
    <t>899914111</t>
  </si>
  <si>
    <t>Montáž ocelové chráničky D 159 x 10 mm</t>
  </si>
  <si>
    <t>m</t>
  </si>
  <si>
    <t>-1952830078</t>
  </si>
  <si>
    <t>Montáž ocelové chráničky v otevřeném výkopu vnějšího průměru D 159 x 10 mm</t>
  </si>
  <si>
    <t>2,7</t>
  </si>
  <si>
    <t>52</t>
  </si>
  <si>
    <t>14011098</t>
  </si>
  <si>
    <t>dělená ocelová trubka prodloužení chráničky vodovodu</t>
  </si>
  <si>
    <t>-612468217</t>
  </si>
  <si>
    <t>Ostatní konstrukce a práce, bourání</t>
  </si>
  <si>
    <t>53</t>
  </si>
  <si>
    <t>919112213</t>
  </si>
  <si>
    <t>Řezání spár pro vytvoření komůrky š 10 mm hl 25 mm pro těsnící zálivku v živičném krytu</t>
  </si>
  <si>
    <t>20641977</t>
  </si>
  <si>
    <t>Řezání dilatačních spár v živičném krytu vytvoření komůrky pro těsnící zálivku šířky 10 mm, hloubky 25 mm</t>
  </si>
  <si>
    <t>2*3,5+28</t>
  </si>
  <si>
    <t>54</t>
  </si>
  <si>
    <t>919122112</t>
  </si>
  <si>
    <t>Těsnění spár zálivkou za tepla pro komůrky š 10 mm hl 25 mm s těsnicím profilem</t>
  </si>
  <si>
    <t>2080057663</t>
  </si>
  <si>
    <t>Utěsnění dilatačních spár zálivkou za tepla v cementobetonovém nebo živičném krytu včetně adhezního nátěru s těsnicím profilem pod zálivkou, pro komůrky šířky 10 mm, hloubky 25 mm</t>
  </si>
  <si>
    <t>55</t>
  </si>
  <si>
    <t>919521130</t>
  </si>
  <si>
    <t>Zřízení silničního propustku z trub betonových nebo ŽB DN 500</t>
  </si>
  <si>
    <t>1382956921</t>
  </si>
  <si>
    <t>Zřízení silničního propustku z trub betonových nebo železobetonových DN 500 mm</t>
  </si>
  <si>
    <t>"PROPUSTKY km 0,305, 0,996, 1,152, 1,600, 1,611"</t>
  </si>
  <si>
    <t>6,97+6,96+6,96+9,95+9,4</t>
  </si>
  <si>
    <t>56</t>
  </si>
  <si>
    <t>59222024</t>
  </si>
  <si>
    <t>trouba ŽB hrdlová DN 500</t>
  </si>
  <si>
    <t>148005656</t>
  </si>
  <si>
    <t>57</t>
  </si>
  <si>
    <t>919521160</t>
  </si>
  <si>
    <t>Zřízení silničního propustku z trub betonových nebo ŽB DN 800</t>
  </si>
  <si>
    <t>-986063698</t>
  </si>
  <si>
    <t>Zřízení silničního propustku z trub betonových nebo železobetonových DN 800 mm</t>
  </si>
  <si>
    <t>7,8</t>
  </si>
  <si>
    <t>58</t>
  </si>
  <si>
    <t>59222002</t>
  </si>
  <si>
    <t>trouba ŽB hrdlová DN 800</t>
  </si>
  <si>
    <t>34897171</t>
  </si>
  <si>
    <t>59</t>
  </si>
  <si>
    <t>919535556</t>
  </si>
  <si>
    <t>Obetonování trubního propustku betonem se zvýšenými nároky na prostředí tř. C 25/30</t>
  </si>
  <si>
    <t>-1715808314</t>
  </si>
  <si>
    <t>Obetonování trubního propustku betonem prostým se zvýšenými nároky na prostředí tř. C 25/30</t>
  </si>
  <si>
    <t>" C 25/30 XF3 "</t>
  </si>
  <si>
    <t>7,8*2*0,509+40,2*0,3419</t>
  </si>
  <si>
    <t>60</t>
  </si>
  <si>
    <t>919735112</t>
  </si>
  <si>
    <t>Řezání stávajícího živičného krytu hl do 100 mm</t>
  </si>
  <si>
    <t>-936956422</t>
  </si>
  <si>
    <t>Řezání stávajícího živičného krytu nebo podkladu hloubky přes 50 do 100 mm</t>
  </si>
  <si>
    <t>61</t>
  </si>
  <si>
    <t>938902112</t>
  </si>
  <si>
    <t>Čištění příkopů komunikací příkopovým rypadlem objem nánosu do 0,3 m3/m</t>
  </si>
  <si>
    <t>-222260416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</si>
  <si>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</si>
  <si>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62</t>
  </si>
  <si>
    <t>938908411</t>
  </si>
  <si>
    <t>Čištění vozovek splachováním vodou</t>
  </si>
  <si>
    <t>488543838</t>
  </si>
  <si>
    <t>Čištění vozovek splachováním vodou povrchu podkladu nebo krytu živičného, betonového nebo dlážděného</t>
  </si>
  <si>
    <t>2245*3</t>
  </si>
  <si>
    <t>63</t>
  </si>
  <si>
    <t>938909311</t>
  </si>
  <si>
    <t>Čištění vozovek metením strojně podkladu nebo krytu betonového nebo živičného</t>
  </si>
  <si>
    <t>603752184</t>
  </si>
  <si>
    <t>Čištění vozovek metením bláta, prachu nebo hlinitého nánosu s odklizením na hromady na vzdálenost do 20 m nebo naložením na dopravní prostředek strojně povrchu podkladu nebo krytu betonového nebo živičného</t>
  </si>
  <si>
    <t>64</t>
  </si>
  <si>
    <t>938909612</t>
  </si>
  <si>
    <t>Odstranění nánosu na krajnicích tl do 200 mm</t>
  </si>
  <si>
    <t>1114544427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</si>
  <si>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</si>
  <si>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"stržení krajnice prům  tl. 130 mm "</t>
  </si>
  <si>
    <t>2245*0,5*2</t>
  </si>
  <si>
    <t>65</t>
  </si>
  <si>
    <t>966008112</t>
  </si>
  <si>
    <t>Bourání trubního propustku do DN 500</t>
  </si>
  <si>
    <t>-1662374593</t>
  </si>
  <si>
    <t>Bourání trubního propustku s odklizením a uložením vybouraného materiálu na skládku na vzdálenost do 3 m nebo s naložením na dopravní prostředek z trub DN přes 300 do 500 mm</t>
  </si>
  <si>
    <t>"Propustky řady  DN500"</t>
  </si>
  <si>
    <t>(6,97+6,96+6,96+9,95+9,4)*0,19</t>
  </si>
  <si>
    <t>997</t>
  </si>
  <si>
    <t>Přesun sutě</t>
  </si>
  <si>
    <t>66</t>
  </si>
  <si>
    <t>997221551</t>
  </si>
  <si>
    <t>Vodorovná doprava suti ze sypkých materiálů do 1 km</t>
  </si>
  <si>
    <t>526997518</t>
  </si>
  <si>
    <t>Vodorovná doprava suti bez naložení, ale se složením a s hrubým urovnáním ze sypkých materiálů, na vzdálenost do 1 km</t>
  </si>
  <si>
    <t>67</t>
  </si>
  <si>
    <t>997221559</t>
  </si>
  <si>
    <t>Příplatek ZKD 1 km u vodorovné dopravy suti ze sypkých materiálů</t>
  </si>
  <si>
    <t>-943395917</t>
  </si>
  <si>
    <t>Vodorovná doprava suti bez naložení, ale se složením a s hrubým urovnáním Příplatek k ceně za každý další i započatý 1 km přes 1 km</t>
  </si>
  <si>
    <t>3928,467*19</t>
  </si>
  <si>
    <t>68</t>
  </si>
  <si>
    <t>997221862</t>
  </si>
  <si>
    <t>Poplatek za uložení stavebního odpadu na recyklační skládce (skládkovné) z armovaného betonu pod kódem 17 01 01</t>
  </si>
  <si>
    <t>507790122</t>
  </si>
  <si>
    <t>Poplatek za uložení stavebního odpadu na recyklační skládce (skládkovné) z armovaného betonu zatříděného do Katalogu odpadů pod kódem 17 01 01</t>
  </si>
  <si>
    <t>"železobeton"</t>
  </si>
  <si>
    <t>27*2,4</t>
  </si>
  <si>
    <t>69</t>
  </si>
  <si>
    <t>997221875</t>
  </si>
  <si>
    <t>Poplatek za uložení stavebního odpadu na recyklační skládce (skládkovné) asfaltového bez obsahu dehtu zatříděného do Katalogu odpadů pod kódem 17 03 02</t>
  </si>
  <si>
    <t>2074612650</t>
  </si>
  <si>
    <t>"frézovaná živice"</t>
  </si>
  <si>
    <t>262,89</t>
  </si>
  <si>
    <t>185,886</t>
  </si>
  <si>
    <t>998</t>
  </si>
  <si>
    <t>Přesun hmot</t>
  </si>
  <si>
    <t>70</t>
  </si>
  <si>
    <t>998225111</t>
  </si>
  <si>
    <t>Přesun hmot pro pozemní komunikace s krytem z kamene, monolitickým betonovým nebo živičným</t>
  </si>
  <si>
    <t>-565641274</t>
  </si>
  <si>
    <t>Přesun hmot pro komunikace s krytem z kameniva, monolitickým betonovým nebo živičným dopravní vzdálenost do 200 m jakékoliv délky objektu</t>
  </si>
  <si>
    <t>Práce a dodávky M</t>
  </si>
  <si>
    <t>23-M</t>
  </si>
  <si>
    <t>Montáže potrubí</t>
  </si>
  <si>
    <t>71</t>
  </si>
  <si>
    <t>230200101</t>
  </si>
  <si>
    <t>Montáž chrániček podélně půlených D 219 mm tl stěny 6,3 mm</t>
  </si>
  <si>
    <t>2068235291</t>
  </si>
  <si>
    <t>Montáž chrániček podélně půlených Ø 219, tl. stěny 6,3 mm</t>
  </si>
  <si>
    <t>72</t>
  </si>
  <si>
    <t>31872256</t>
  </si>
  <si>
    <t>chránička podélně půlená ocel</t>
  </si>
  <si>
    <t>256</t>
  </si>
  <si>
    <t>1348021306</t>
  </si>
  <si>
    <t>chránička podélně půlená ocel , plynovody, kluzné distance, manžety</t>
  </si>
  <si>
    <t>73</t>
  </si>
  <si>
    <t>230220031</t>
  </si>
  <si>
    <t>Montáž čichačky na chráničku PN 38 6724</t>
  </si>
  <si>
    <t>-662288619</t>
  </si>
  <si>
    <t>Montáž příslušenství plynovodů čichačky na chráničku plynovodu</t>
  </si>
  <si>
    <t>74</t>
  </si>
  <si>
    <t>3150372</t>
  </si>
  <si>
    <t xml:space="preserve">ocel trubka čichačky </t>
  </si>
  <si>
    <t>1722901308</t>
  </si>
  <si>
    <t>4,3</t>
  </si>
  <si>
    <t>VRN</t>
  </si>
  <si>
    <t>Vedlejší rozpočtové náklady</t>
  </si>
  <si>
    <t>VRN1</t>
  </si>
  <si>
    <t>Průzkumné, geodetické a projektové práce</t>
  </si>
  <si>
    <t>75</t>
  </si>
  <si>
    <t>010001000</t>
  </si>
  <si>
    <t>kpl</t>
  </si>
  <si>
    <t>1024</t>
  </si>
  <si>
    <t>1491492196</t>
  </si>
  <si>
    <t>P</t>
  </si>
  <si>
    <t>Poznámka k položce:
Vytýčení inženýrských sítí, Vytýčení pozemku, Zaměření skutečného stavu stavby</t>
  </si>
  <si>
    <t>76</t>
  </si>
  <si>
    <t>011303000</t>
  </si>
  <si>
    <t>Archeologická činnost bez rozlišení</t>
  </si>
  <si>
    <t>-1113589046</t>
  </si>
  <si>
    <t>77</t>
  </si>
  <si>
    <t>012002000</t>
  </si>
  <si>
    <t>Geodetické práce</t>
  </si>
  <si>
    <t>512197809</t>
  </si>
  <si>
    <t>Poznámka k položce:
veškeré geodetické práce před, během a po dokončení stavby</t>
  </si>
  <si>
    <t>78</t>
  </si>
  <si>
    <t>013254000</t>
  </si>
  <si>
    <t>Dokumentace skutečného provedení stavby</t>
  </si>
  <si>
    <t>-240465950</t>
  </si>
  <si>
    <t>VRN2</t>
  </si>
  <si>
    <t>Příprava staveniště</t>
  </si>
  <si>
    <t>79</t>
  </si>
  <si>
    <t>020001000</t>
  </si>
  <si>
    <t>1056094327</t>
  </si>
  <si>
    <t>Poznámka k položce:
dočasná ochrana stávajících inženýrských sítí podle požadavku správce sítě</t>
  </si>
  <si>
    <t>VRN3</t>
  </si>
  <si>
    <t>Zařízení staveniště</t>
  </si>
  <si>
    <t>80</t>
  </si>
  <si>
    <t>030001000</t>
  </si>
  <si>
    <t>-982605086</t>
  </si>
  <si>
    <t>81</t>
  </si>
  <si>
    <t>034503000</t>
  </si>
  <si>
    <t>Informační tabule na staveništi</t>
  </si>
  <si>
    <t>ks</t>
  </si>
  <si>
    <t>-311091103</t>
  </si>
  <si>
    <t>VRN4</t>
  </si>
  <si>
    <t>Inženýrská činnost</t>
  </si>
  <si>
    <t>82</t>
  </si>
  <si>
    <t>043154000</t>
  </si>
  <si>
    <t xml:space="preserve">Zkoušky </t>
  </si>
  <si>
    <t>763785801</t>
  </si>
  <si>
    <t>Zkoušky zhutnění</t>
  </si>
  <si>
    <t>83</t>
  </si>
  <si>
    <t>045002000</t>
  </si>
  <si>
    <t>Kompletační a koordinační činnost</t>
  </si>
  <si>
    <t>-1509351504</t>
  </si>
  <si>
    <t>VRN7</t>
  </si>
  <si>
    <t>Provozní vlivy</t>
  </si>
  <si>
    <t>84</t>
  </si>
  <si>
    <t>0720020009</t>
  </si>
  <si>
    <t>Dopravně - inženýrské opatření</t>
  </si>
  <si>
    <t>1527335359</t>
  </si>
  <si>
    <t>"dopravne-inženýrské opatrení a dopravní znacení"</t>
  </si>
  <si>
    <t>SO 801 - Kácení dřevin u C7</t>
  </si>
  <si>
    <t>111212355</t>
  </si>
  <si>
    <t>Odstranění nevhodných dřevin do 500 m2 výšky nad 1 m s odstraněním pařezů v rovině nebo svahu 1:5</t>
  </si>
  <si>
    <t>238442709</t>
  </si>
  <si>
    <t>Odstranění nevhodných dřevin průměru kmene do 100 mm výšky přes 1 m s odstraněním pařezu přes 100 do 500 m2 v rovině nebo na svahu do 1:5</t>
  </si>
  <si>
    <t>111251102</t>
  </si>
  <si>
    <t>Odstranění křovin a stromů průměru kmene do 100 mm i s kořeny sklonu terénu do 1:5 z celkové plochy přes 100 do 500 m2 strojně</t>
  </si>
  <si>
    <t>-1693614248</t>
  </si>
  <si>
    <t>Odstranění křovin a stromů s odstraněním kořenů strojně průměru kmene do 100 mm v rovině nebo ve svahu sklonu terénu do 1:5, při celkové ploše přes 100 do 500 m2</t>
  </si>
  <si>
    <t>365</t>
  </si>
  <si>
    <t>112101101</t>
  </si>
  <si>
    <t>Odstranění stromů listnatých průměru kmene do 300 mm</t>
  </si>
  <si>
    <t>-1112083538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</si>
  <si>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</si>
  <si>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</si>
  <si>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</si>
  <si>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1102944510</t>
  </si>
  <si>
    <t>Odstranění stromů s odřezáním kmene a s odvětvením listnatých, průměru kmene přes 300 do 500 mm</t>
  </si>
  <si>
    <t>112111111</t>
  </si>
  <si>
    <t>Spálení větví všech druhů stromů</t>
  </si>
  <si>
    <t>-707533195</t>
  </si>
  <si>
    <t>Spálení větví stromů všech druhů stromů o průměru kmene přes 0,10 m na hromadách</t>
  </si>
  <si>
    <t>112211111</t>
  </si>
  <si>
    <t>Spálení pařezu D do 0,3 m</t>
  </si>
  <si>
    <t>128436295</t>
  </si>
  <si>
    <t>Spálení pařezů na hromadách průměru přes 0,10 do 0,30 m</t>
  </si>
  <si>
    <t>112211112</t>
  </si>
  <si>
    <t>Spálení pařezu D do 0,5 m</t>
  </si>
  <si>
    <t>2068609707</t>
  </si>
  <si>
    <t>Spálení pařezů na hromadách průměru přes 0,30 do 0,50 m</t>
  </si>
  <si>
    <t>112251101</t>
  </si>
  <si>
    <t>Odstranění pařezů D do 300 mm</t>
  </si>
  <si>
    <t>1876301918</t>
  </si>
  <si>
    <t>Odstranění pařezů strojně s jejich vykopáním, vytrháním nebo odstřelením průměru přes 100 do 300 mm</t>
  </si>
  <si>
    <t>162201401</t>
  </si>
  <si>
    <t>Vodorovné přemístění větví stromů listnatých do 1 km D kmene do 300 mm</t>
  </si>
  <si>
    <t>1724578319</t>
  </si>
  <si>
    <t>Vodorovné přemístění větví, kmenů nebo pařezů s naložením, složením a dopravou do 1000 m větví stromů listnatých, průměru kmene přes 100 do 300 mm</t>
  </si>
  <si>
    <t>162201402</t>
  </si>
  <si>
    <t>Vodorovné přemístění větví stromů listnatých do 1 km D kmene do 500 mm</t>
  </si>
  <si>
    <t>2026250682</t>
  </si>
  <si>
    <t>Vodorovné přemístění větví, kmenů nebo pařezů s naložením, složením a dopravou do 1000 m větví stromů listnatých, průměru kmene přes 300 do 500 mm</t>
  </si>
  <si>
    <t>162201411</t>
  </si>
  <si>
    <t>Vodorovné přemístění kmenů stromů listnatých do 1 km D kmene do 300 mm</t>
  </si>
  <si>
    <t>-2143136664</t>
  </si>
  <si>
    <t>Vodorovné přemístění větví, kmenů nebo pařezů s naložením, složením a dopravou do 1000 m kmenů stromů listnatých, průměru přes 100 do 300 mm</t>
  </si>
  <si>
    <t>162201412</t>
  </si>
  <si>
    <t>Vodorovné přemístění kmenů stromů listnatých do 1 km D kmene do 500 mm</t>
  </si>
  <si>
    <t>-2040681241</t>
  </si>
  <si>
    <t>Vodorovné přemístění větví, kmenů nebo pařezů s naložením, složením a dopravou do 1000 m kmenů stromů listnatých, průměru přes 300 do 500 mm</t>
  </si>
  <si>
    <t>162201421</t>
  </si>
  <si>
    <t>Vodorovné přemístění pařezů do 1 km D do 300 mm</t>
  </si>
  <si>
    <t>-279778141</t>
  </si>
  <si>
    <t>Vodorovné přemístění větví, kmenů nebo pařezů s naložením, složením a dopravou do 1000 m pařezů kmenů, průměru přes 100 do 300 mm</t>
  </si>
  <si>
    <t>162201422</t>
  </si>
  <si>
    <t>Vodorovné přemístění pařezů do 1 km D do 500 mm</t>
  </si>
  <si>
    <t>-1600412839</t>
  </si>
  <si>
    <t>Vodorovné přemístění větví, kmenů nebo pařezů s naložením, složením a dopravou do 1000 m pařezů kmenů, průměru přes 300 do 500 mm</t>
  </si>
  <si>
    <t>162301501</t>
  </si>
  <si>
    <t>Vodorovné přemístění křovin do 5 km D kmene do 100 mm</t>
  </si>
  <si>
    <t>-931682330</t>
  </si>
  <si>
    <t>Vodorovné přemístění smýcených křovin do průměru kmene 100 mm na vzdálenost do 5 000 m</t>
  </si>
  <si>
    <t>162301931</t>
  </si>
  <si>
    <t>Příplatek k vodorovnému přemístění větví stromů listnatých D kmene do 300 mm ZKD 1 km</t>
  </si>
  <si>
    <t>-95552128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</si>
  <si>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</si>
  <si>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2*19</t>
  </si>
  <si>
    <t>162301932</t>
  </si>
  <si>
    <t>Příplatek k vodorovnému přemístění větví stromů listnatých D kmene do 500 mm ZKD 1 km</t>
  </si>
  <si>
    <t>-2024070457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</si>
  <si>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</si>
  <si>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4*19</t>
  </si>
  <si>
    <t>162301951</t>
  </si>
  <si>
    <t>Příplatek k vodorovnému přemístění kmenů stromů listnatých D kmene do 300 mm ZKD 1 km</t>
  </si>
  <si>
    <t>-56309440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</si>
  <si>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</si>
  <si>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162301952</t>
  </si>
  <si>
    <t>Příplatek k vodorovnému přemístění kmenů stromů listnatých D kmene do 500 mm ZKD 1 km</t>
  </si>
  <si>
    <t>2009127828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</si>
  <si>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</si>
  <si>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162301971</t>
  </si>
  <si>
    <t>Příplatek k vodorovnému přemístění pařezů D 300 mm ZKD 1 km</t>
  </si>
  <si>
    <t>679000875</t>
  </si>
  <si>
    <t>Vodorovné přemístění větví, kmenů nebo pařezů s naložením, složením a dopravou Příplatek k cenám za každých dalších i započatých 1000 m přes 1000 m pařezů kmenů, průměru přes 100 do 300 mm</t>
  </si>
  <si>
    <t>162301972</t>
  </si>
  <si>
    <t>Příplatek k vodorovnému přemístění pařezů D 500 mm ZKD 1 km</t>
  </si>
  <si>
    <t>-1754297692</t>
  </si>
  <si>
    <t>Vodorovné přemístění větví, kmenů nebo pařezů s naložením, složením a dopravou Příplatek k cenám za každých dalších i započatých 1000 m přes 1000 m pařezů kmenů, průměru přes 300 do 500 mm</t>
  </si>
  <si>
    <t>162301981</t>
  </si>
  <si>
    <t>Příplatek k vodorovnému přemístění křovin D kmene do 100 mm ZKD 1 km</t>
  </si>
  <si>
    <t>-586491350</t>
  </si>
  <si>
    <t>Vodorovné přemístění smýcených křovin Příplatek k ceně za každých dalších i započatých 1 000 m</t>
  </si>
  <si>
    <t>365*14</t>
  </si>
  <si>
    <t>SO 802 - Náhradní výsadba u C7</t>
  </si>
  <si>
    <t>10321100</t>
  </si>
  <si>
    <t>zahradní substrát pro výsadbu VL</t>
  </si>
  <si>
    <t>-1275788797</t>
  </si>
  <si>
    <t>5*0,125 'Přepočtené koeficientem množství</t>
  </si>
  <si>
    <t>183102314</t>
  </si>
  <si>
    <t>Jamky pro výsadbu s výměnou 100 % půdy zeminy tř 1 až 4 objem do 0,125 m3 ve svahu do 1:2</t>
  </si>
  <si>
    <t>-103540644</t>
  </si>
  <si>
    <t>Hloubení jamek pro vysazování rostlin v zemině tř.1 až 4 s výměnou půdy z 100% na svahu přes 1:5 do 1:2, objemu přes 0,05 do 0,125 m3</t>
  </si>
  <si>
    <t>3+1+1</t>
  </si>
  <si>
    <t>02650902</t>
  </si>
  <si>
    <t>Třešeň ptačí (Prunus avium) výška 160 cm kontejner</t>
  </si>
  <si>
    <t>1019952940</t>
  </si>
  <si>
    <t>02650903</t>
  </si>
  <si>
    <t>Jabloň lesní (Malus sylvestris), výška 125 cm kontejner</t>
  </si>
  <si>
    <t>498002725</t>
  </si>
  <si>
    <t>02650904</t>
  </si>
  <si>
    <t>Hrušeň planá (Pyrus pyraster), výška 155 cm kontejner</t>
  </si>
  <si>
    <t>1233003756</t>
  </si>
  <si>
    <t>184201121</t>
  </si>
  <si>
    <t>Výsadba stromu bez balu do jamky výška kmene do 1,8 m ve svahu do 1:2</t>
  </si>
  <si>
    <t>1766741425</t>
  </si>
  <si>
    <t>Výsadba stromů bez balu do předem vyhloubené jamky se zalitím na svahu přes 1:5 do 1:2, při výšce kmene do 1,8 m</t>
  </si>
  <si>
    <t>184215132</t>
  </si>
  <si>
    <t>Ukotvení kmene dřevin třemi kůly D do 0,1 m délky do 2 m</t>
  </si>
  <si>
    <t>241470304</t>
  </si>
  <si>
    <t>Ukotvení dřeviny kůly třemi kůly, délky přes 1 do 2 m</t>
  </si>
  <si>
    <t>60591253</t>
  </si>
  <si>
    <t>kůl vyvazovací dřevěný impregnovaný D 8cm dl 2m</t>
  </si>
  <si>
    <t>-1992207061</t>
  </si>
  <si>
    <t>3*5</t>
  </si>
  <si>
    <t>184806112</t>
  </si>
  <si>
    <t>Řez stromů netrnitých průklestem D koruny do 4 m</t>
  </si>
  <si>
    <t>-1512190500</t>
  </si>
  <si>
    <t>Řez stromů, keřů nebo růží průklestem stromů netrnitých, o průměru koruny přes 2 do 4 m</t>
  </si>
  <si>
    <t>15*3"roky"</t>
  </si>
  <si>
    <t>184813121</t>
  </si>
  <si>
    <t>Ochrana dřevin před okusem mechanicky pletivem v rovině a svahu do 1:5</t>
  </si>
  <si>
    <t>-1045610373</t>
  </si>
  <si>
    <t>Ochrana dřevin před okusem zvěří mechanicky v rovině nebo ve svahu do 1:5, pletivem, výšky do 2 m</t>
  </si>
  <si>
    <t>184813125</t>
  </si>
  <si>
    <t>Příplatek k ochraně dřevin před okusem mechanicky pletivem ve svahu do 1:2</t>
  </si>
  <si>
    <t>-1037400417</t>
  </si>
  <si>
    <t>Ochrana dřevin před okusem zvěří mechanicky Příplatek k ceně za mechanickou ochranu ve svahu přes 1:5 do 1:2</t>
  </si>
  <si>
    <t>184813134</t>
  </si>
  <si>
    <t>Ochrana listnatých dřevin přes 70 cm před okusem chemickým nátěrem v rovině a svahu do 1:5</t>
  </si>
  <si>
    <t>100 kus</t>
  </si>
  <si>
    <t>-1815840231</t>
  </si>
  <si>
    <t>Ochrana dřevin před okusem zvěří chemicky nátěrem, v rovině nebo ve svahu do 1:5 listnatých, výšky přes 70 cm</t>
  </si>
  <si>
    <t>5/100*2"2xrok"*3</t>
  </si>
  <si>
    <t>25191155</t>
  </si>
  <si>
    <t>repelent proti okusu zvěří</t>
  </si>
  <si>
    <t>210743782</t>
  </si>
  <si>
    <t>"6kg/600 stromu 2x rok, 3 roky)</t>
  </si>
  <si>
    <t>6/600*5*2*3</t>
  </si>
  <si>
    <t>184911111</t>
  </si>
  <si>
    <t>Znovuuvázání dřeviny ke kůlům</t>
  </si>
  <si>
    <t>-436666268</t>
  </si>
  <si>
    <t>Znovuuvázání dřeviny jedním úvazkem ke stávajícímu kůlu</t>
  </si>
  <si>
    <t>1849111R1</t>
  </si>
  <si>
    <t>270953508</t>
  </si>
  <si>
    <t>Kontrola úvazků a kotvení a doplnění chybějících úvazky</t>
  </si>
  <si>
    <t>Poznámka k položce:
průběžné provádění po celý rok
doplnění - předpoklad 10%
VK, KTS a odrostky s úvazky a kůly</t>
  </si>
  <si>
    <t>5*3*0,1"10%"</t>
  </si>
  <si>
    <t>1849111R2</t>
  </si>
  <si>
    <t>Doplnění mulče závlahových mís stromů vč. materiálu</t>
  </si>
  <si>
    <t>-2073694793</t>
  </si>
  <si>
    <t>"1x za rok (podzim) - doplnění vrstvy tl.2cm"</t>
  </si>
  <si>
    <t>5*1,0*0,02*3</t>
  </si>
  <si>
    <t>184911432</t>
  </si>
  <si>
    <t>Mulčování rostlin kůrou tl. do 0,15 m ve svahu do 1:2</t>
  </si>
  <si>
    <t>872294780</t>
  </si>
  <si>
    <t>Mulčování vysazených rostlin mulčovací kůrou, tl. přes 100 do 150 mm na svahu přes 1:5 do 1:2</t>
  </si>
  <si>
    <t>3,14*0,6*0,6*5</t>
  </si>
  <si>
    <t>10391100</t>
  </si>
  <si>
    <t>kůra mulčovací VL</t>
  </si>
  <si>
    <t>-974992741</t>
  </si>
  <si>
    <t>5,652*0,153 'Přepočtené koeficientem množství</t>
  </si>
  <si>
    <t>185804213</t>
  </si>
  <si>
    <t>Vypletí záhonu dřevin soliterních s naložením a odvozem odpadu do 20 km v rovině a svahu do 1:5</t>
  </si>
  <si>
    <t>-797023494</t>
  </si>
  <si>
    <t>Vypletí v rovině nebo na svahu do 1:5 dřevin solitérních</t>
  </si>
  <si>
    <t>Poznámka k položce:
Vypletí dřevin solitérních, rovina
vypletí zamulčovaných závlahových mís stromů pr.60cm vč. odvozu do 20km
plocha 0,3m2/ks
3x za rok (začátek května, konec června, konec srpna)</t>
  </si>
  <si>
    <t>3,14*0,6*5*3"3xrok"*3"3roky"</t>
  </si>
  <si>
    <t>185804233</t>
  </si>
  <si>
    <t>Vypletí záhonu dřevin soliterních s naložením a odvozem odpadu do 20 km ve svahu do 1:2</t>
  </si>
  <si>
    <t>-1136207971</t>
  </si>
  <si>
    <t>Vypletí na svahu přes 1:5 do 1:2 dřevin solitérních</t>
  </si>
  <si>
    <t>185804311</t>
  </si>
  <si>
    <t>Zalití rostlin vodou plocha do 20 m2</t>
  </si>
  <si>
    <t>-1804369882</t>
  </si>
  <si>
    <t>Zalití rostlin vodou plochy záhonů jednotlivě do 20 m2</t>
  </si>
  <si>
    <t>Poznámka k položce:
Zalití rostlin vodou 6x za rok
Předpokládaná spotřeba vody na zálivku:
stromy se zemním balem - 40l</t>
  </si>
  <si>
    <t>5*0,04*6*3</t>
  </si>
  <si>
    <t>1532701598</t>
  </si>
  <si>
    <t>3,6</t>
  </si>
  <si>
    <t>-420074802</t>
  </si>
  <si>
    <t>3,6*24</t>
  </si>
  <si>
    <t>08211321</t>
  </si>
  <si>
    <t>voda pitná pro ostatní odběratele</t>
  </si>
  <si>
    <t>-1579712062</t>
  </si>
  <si>
    <t>998231311</t>
  </si>
  <si>
    <t>Přesun hmot pro sadovnické a krajinářské úpravy vodorovně do 5000 m</t>
  </si>
  <si>
    <t>168543704</t>
  </si>
  <si>
    <t>Přesun hmot pro sadovnické a krajinářské úpravy - strojně dopravní vzdálenost do 5000 m</t>
  </si>
  <si>
    <t>998231411</t>
  </si>
  <si>
    <t>Ruční přesun hmot pro sadovnické a krajinářské úpravy do 100 m</t>
  </si>
  <si>
    <t>1957180993</t>
  </si>
  <si>
    <t>Přesun hmot pro sadovnické a krajinářské úpravy - ručně bez užití mechanizace vodorovná dopravní vzdálenost do 100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</si>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</sst>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2020_0157_a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POLNÍ_CESTY_LÍŠNICE_C7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23. 2. 2021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Krajský pozemkový úřad pro Ústecký kraj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AFRY CZ s.r.o. PRAHA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Polní cesta C7'!J30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 101 - Polní cesta C7'!P96</f>
        <v>0</v>
      </c>
      <c r="AV55" s="121">
        <f>'SO 101 - Polní cesta C7'!J33</f>
        <v>0</v>
      </c>
      <c r="AW55" s="121">
        <f>'SO 101 - Polní cesta C7'!J34</f>
        <v>0</v>
      </c>
      <c r="AX55" s="121">
        <f>'SO 101 - Polní cesta C7'!J35</f>
        <v>0</v>
      </c>
      <c r="AY55" s="121">
        <f>'SO 101 - Polní cesta C7'!J36</f>
        <v>0</v>
      </c>
      <c r="AZ55" s="121">
        <f>'SO 101 - Polní cesta C7'!F33</f>
        <v>0</v>
      </c>
      <c r="BA55" s="121">
        <f>'SO 101 - Polní cesta C7'!F34</f>
        <v>0</v>
      </c>
      <c r="BB55" s="121">
        <f>'SO 101 - Polní cesta C7'!F35</f>
        <v>0</v>
      </c>
      <c r="BC55" s="121">
        <f>'SO 101 - Polní cesta C7'!F36</f>
        <v>0</v>
      </c>
      <c r="BD55" s="123">
        <f>'SO 101 - Polní cesta C7'!F37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801 - Kácení dřevin u C7'!J30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'SO 801 - Kácení dřevin u C7'!P81</f>
        <v>0</v>
      </c>
      <c r="AV56" s="121">
        <f>'SO 801 - Kácení dřevin u C7'!J33</f>
        <v>0</v>
      </c>
      <c r="AW56" s="121">
        <f>'SO 801 - Kácení dřevin u C7'!J34</f>
        <v>0</v>
      </c>
      <c r="AX56" s="121">
        <f>'SO 801 - Kácení dřevin u C7'!J35</f>
        <v>0</v>
      </c>
      <c r="AY56" s="121">
        <f>'SO 801 - Kácení dřevin u C7'!J36</f>
        <v>0</v>
      </c>
      <c r="AZ56" s="121">
        <f>'SO 801 - Kácení dřevin u C7'!F33</f>
        <v>0</v>
      </c>
      <c r="BA56" s="121">
        <f>'SO 801 - Kácení dřevin u C7'!F34</f>
        <v>0</v>
      </c>
      <c r="BB56" s="121">
        <f>'SO 801 - Kácení dřevin u C7'!F35</f>
        <v>0</v>
      </c>
      <c r="BC56" s="121">
        <f>'SO 801 - Kácení dřevin u C7'!F36</f>
        <v>0</v>
      </c>
      <c r="BD56" s="123">
        <f>'SO 801 - Kácení dřevin u C7'!F37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91" s="7" customFormat="1" ht="16.5" customHeight="1">
      <c r="A57" s="112" t="s">
        <v>77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802 - Náhradní výsadba...'!J30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5">
        <v>0</v>
      </c>
      <c r="AT57" s="126">
        <f>ROUND(SUM(AV57:AW57),2)</f>
        <v>0</v>
      </c>
      <c r="AU57" s="127">
        <f>'SO 802 - Náhradní výsadba...'!P82</f>
        <v>0</v>
      </c>
      <c r="AV57" s="126">
        <f>'SO 802 - Náhradní výsadba...'!J33</f>
        <v>0</v>
      </c>
      <c r="AW57" s="126">
        <f>'SO 802 - Náhradní výsadba...'!J34</f>
        <v>0</v>
      </c>
      <c r="AX57" s="126">
        <f>'SO 802 - Náhradní výsadba...'!J35</f>
        <v>0</v>
      </c>
      <c r="AY57" s="126">
        <f>'SO 802 - Náhradní výsadba...'!J36</f>
        <v>0</v>
      </c>
      <c r="AZ57" s="126">
        <f>'SO 802 - Náhradní výsadba...'!F33</f>
        <v>0</v>
      </c>
      <c r="BA57" s="126">
        <f>'SO 802 - Náhradní výsadba...'!F34</f>
        <v>0</v>
      </c>
      <c r="BB57" s="126">
        <f>'SO 802 - Náhradní výsadba...'!F35</f>
        <v>0</v>
      </c>
      <c r="BC57" s="126">
        <f>'SO 802 - Náhradní výsadba...'!F36</f>
        <v>0</v>
      </c>
      <c r="BD57" s="128">
        <f>'SO 802 - Náhradní výsadba...'!F37</f>
        <v>0</v>
      </c>
      <c r="BE57" s="7"/>
      <c r="BT57" s="124" t="s">
        <v>81</v>
      </c>
      <c r="BV57" s="124" t="s">
        <v>75</v>
      </c>
      <c r="BW57" s="124" t="s">
        <v>89</v>
      </c>
      <c r="BX57" s="124" t="s">
        <v>5</v>
      </c>
      <c r="CL57" s="124" t="s">
        <v>19</v>
      </c>
      <c r="CM57" s="124" t="s">
        <v>83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Polní cesta C7'!C2" display="/"/>
    <hyperlink ref="A56" location="'SO 801 - Kácení dřevin u C7'!C2" display="/"/>
    <hyperlink ref="A57" location="'SO 802 - Náhradní výsadb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POLNÍ_CESTY_LÍŠNICE_C7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ROUND(J96,2)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ROUND((SUM(BE96:BE608)),2)</f>
        <v>0</v>
      </c>
      <c r="G33" s="39"/>
      <c r="H33" s="39"/>
      <c r="I33" s="149">
        <v>0.21</v>
      </c>
      <c r="J33" s="148">
        <f>ROUND(((SUM(BE96:BE608))*I33),2)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ROUND((SUM(BF96:BF608)),2)</f>
        <v>0</v>
      </c>
      <c r="G34" s="39"/>
      <c r="H34" s="39"/>
      <c r="I34" s="149">
        <v>0.15</v>
      </c>
      <c r="J34" s="148">
        <f>ROUND(((SUM(BF96:BF608))*I34),2)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ROUND((SUM(BG96:BG608)),2)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ROUND((SUM(BH96:BH608)),2)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ROUND((SUM(BI96:BI608)),2)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POLNÍ_CESTY_LÍŠNICE_C7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Polní cesta C7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23. 2. 2021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Krajský pozemkový úřad pro Ústecký kraj</v>
      </c>
      <c r="G54" s="41"/>
      <c r="H54" s="41"/>
      <c r="I54" s="33" t="s">
        <v>32</v>
      </c>
      <c r="J54" s="37" t="str">
        <f>E21</f>
        <v>AFRY CZ s.r.o. PRAHA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J96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J97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98</v>
      </c>
      <c r="E61" s="175"/>
      <c r="F61" s="175"/>
      <c r="G61" s="175"/>
      <c r="H61" s="175"/>
      <c r="I61" s="175"/>
      <c r="J61" s="176">
        <f>J98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99</v>
      </c>
      <c r="E62" s="175"/>
      <c r="F62" s="175"/>
      <c r="G62" s="175"/>
      <c r="H62" s="175"/>
      <c r="I62" s="175"/>
      <c r="J62" s="176">
        <f>J288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5"/>
      <c r="J63" s="176">
        <f>J322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101</v>
      </c>
      <c r="E64" s="175"/>
      <c r="F64" s="175"/>
      <c r="G64" s="175"/>
      <c r="H64" s="175"/>
      <c r="I64" s="175"/>
      <c r="J64" s="176">
        <f>J356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102</v>
      </c>
      <c r="E65" s="175"/>
      <c r="F65" s="175"/>
      <c r="G65" s="175"/>
      <c r="H65" s="175"/>
      <c r="I65" s="175"/>
      <c r="J65" s="176">
        <f>J451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103</v>
      </c>
      <c r="E66" s="175"/>
      <c r="F66" s="175"/>
      <c r="G66" s="175"/>
      <c r="H66" s="175"/>
      <c r="I66" s="175"/>
      <c r="J66" s="176">
        <f>J464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104</v>
      </c>
      <c r="E67" s="175"/>
      <c r="F67" s="175"/>
      <c r="G67" s="175"/>
      <c r="H67" s="175"/>
      <c r="I67" s="175"/>
      <c r="J67" s="176">
        <f>J520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105</v>
      </c>
      <c r="E68" s="175"/>
      <c r="F68" s="175"/>
      <c r="G68" s="175"/>
      <c r="H68" s="175"/>
      <c r="I68" s="175"/>
      <c r="J68" s="176">
        <f>J538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106</v>
      </c>
      <c r="E69" s="169"/>
      <c r="F69" s="169"/>
      <c r="G69" s="169"/>
      <c r="H69" s="169"/>
      <c r="I69" s="169"/>
      <c r="J69" s="170">
        <f>J541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107</v>
      </c>
      <c r="E70" s="175"/>
      <c r="F70" s="175"/>
      <c r="G70" s="175"/>
      <c r="H70" s="175"/>
      <c r="I70" s="175"/>
      <c r="J70" s="176">
        <f>J542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6"/>
      <c r="C71" s="167"/>
      <c r="D71" s="168" t="s">
        <v>108</v>
      </c>
      <c r="E71" s="169"/>
      <c r="F71" s="169"/>
      <c r="G71" s="169"/>
      <c r="H71" s="169"/>
      <c r="I71" s="169"/>
      <c r="J71" s="170">
        <f>J559</f>
        <v>0</v>
      </c>
      <c r="K71" s="167"/>
      <c r="L71" s="17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2"/>
      <c r="C72" s="173"/>
      <c r="D72" s="174" t="s">
        <v>109</v>
      </c>
      <c r="E72" s="175"/>
      <c r="F72" s="175"/>
      <c r="G72" s="175"/>
      <c r="H72" s="175"/>
      <c r="I72" s="175"/>
      <c r="J72" s="176">
        <f>J560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110</v>
      </c>
      <c r="E73" s="175"/>
      <c r="F73" s="175"/>
      <c r="G73" s="175"/>
      <c r="H73" s="175"/>
      <c r="I73" s="175"/>
      <c r="J73" s="176">
        <f>J579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111</v>
      </c>
      <c r="E74" s="175"/>
      <c r="F74" s="175"/>
      <c r="G74" s="175"/>
      <c r="H74" s="175"/>
      <c r="I74" s="175"/>
      <c r="J74" s="176">
        <f>J585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112</v>
      </c>
      <c r="E75" s="175"/>
      <c r="F75" s="175"/>
      <c r="G75" s="175"/>
      <c r="H75" s="175"/>
      <c r="I75" s="175"/>
      <c r="J75" s="176">
        <f>J594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113</v>
      </c>
      <c r="E76" s="175"/>
      <c r="F76" s="175"/>
      <c r="G76" s="175"/>
      <c r="H76" s="175"/>
      <c r="I76" s="175"/>
      <c r="J76" s="176">
        <f>J603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114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61" t="str">
        <f>E7</f>
        <v>POLNÍ_CESTY_LÍŠNICE_C7</v>
      </c>
      <c r="F86" s="33"/>
      <c r="G86" s="33"/>
      <c r="H86" s="33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91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E9</f>
        <v>SO 101 - Polní cesta C7</v>
      </c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F12</f>
        <v xml:space="preserve"> </v>
      </c>
      <c r="G90" s="41"/>
      <c r="H90" s="41"/>
      <c r="I90" s="33" t="s">
        <v>23</v>
      </c>
      <c r="J90" s="73" t="str">
        <f>IF(J12="","",J12)</f>
        <v>23. 2. 2021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25</v>
      </c>
      <c r="D92" s="41"/>
      <c r="E92" s="41"/>
      <c r="F92" s="28" t="str">
        <f>E15</f>
        <v>Krajský pozemkový úřad pro Ústecký kraj</v>
      </c>
      <c r="G92" s="41"/>
      <c r="H92" s="41"/>
      <c r="I92" s="33" t="s">
        <v>32</v>
      </c>
      <c r="J92" s="37" t="str">
        <f>E21</f>
        <v>AFRY CZ s.r.o. PRAHA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30</v>
      </c>
      <c r="D93" s="41"/>
      <c r="E93" s="41"/>
      <c r="F93" s="28" t="str">
        <f>IF(E18="","",E18)</f>
        <v>Vyplň údaj</v>
      </c>
      <c r="G93" s="41"/>
      <c r="H93" s="41"/>
      <c r="I93" s="33" t="s">
        <v>36</v>
      </c>
      <c r="J93" s="37" t="str">
        <f>E24</f>
        <v xml:space="preserve"> 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78"/>
      <c r="B95" s="179"/>
      <c r="C95" s="180" t="s">
        <v>115</v>
      </c>
      <c r="D95" s="181" t="s">
        <v>58</v>
      </c>
      <c r="E95" s="181" t="s">
        <v>54</v>
      </c>
      <c r="F95" s="181" t="s">
        <v>55</v>
      </c>
      <c r="G95" s="181" t="s">
        <v>116</v>
      </c>
      <c r="H95" s="181" t="s">
        <v>117</v>
      </c>
      <c r="I95" s="181" t="s">
        <v>118</v>
      </c>
      <c r="J95" s="181" t="s">
        <v>95</v>
      </c>
      <c r="K95" s="182" t="s">
        <v>119</v>
      </c>
      <c r="L95" s="183"/>
      <c r="M95" s="93" t="s">
        <v>19</v>
      </c>
      <c r="N95" s="94" t="s">
        <v>43</v>
      </c>
      <c r="O95" s="94" t="s">
        <v>120</v>
      </c>
      <c r="P95" s="94" t="s">
        <v>121</v>
      </c>
      <c r="Q95" s="94" t="s">
        <v>122</v>
      </c>
      <c r="R95" s="94" t="s">
        <v>123</v>
      </c>
      <c r="S95" s="94" t="s">
        <v>124</v>
      </c>
      <c r="T95" s="95" t="s">
        <v>125</v>
      </c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</row>
    <row r="96" spans="1:63" s="2" customFormat="1" ht="22.8" customHeight="1">
      <c r="A96" s="39"/>
      <c r="B96" s="40"/>
      <c r="C96" s="100" t="s">
        <v>126</v>
      </c>
      <c r="D96" s="41"/>
      <c r="E96" s="41"/>
      <c r="F96" s="41"/>
      <c r="G96" s="41"/>
      <c r="H96" s="41"/>
      <c r="I96" s="41"/>
      <c r="J96" s="184">
        <f>BK96</f>
        <v>0</v>
      </c>
      <c r="K96" s="41"/>
      <c r="L96" s="45"/>
      <c r="M96" s="96"/>
      <c r="N96" s="185"/>
      <c r="O96" s="97"/>
      <c r="P96" s="186">
        <f>P97+P541+P559</f>
        <v>0</v>
      </c>
      <c r="Q96" s="97"/>
      <c r="R96" s="186">
        <f>R97+R541+R559</f>
        <v>965.6099369299999</v>
      </c>
      <c r="S96" s="97"/>
      <c r="T96" s="187">
        <f>T97+T541+T559</f>
        <v>3928.4673999999995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72</v>
      </c>
      <c r="AU96" s="18" t="s">
        <v>96</v>
      </c>
      <c r="BK96" s="188">
        <f>BK97+BK541+BK559</f>
        <v>0</v>
      </c>
    </row>
    <row r="97" spans="1:63" s="12" customFormat="1" ht="25.9" customHeight="1">
      <c r="A97" s="12"/>
      <c r="B97" s="189"/>
      <c r="C97" s="190"/>
      <c r="D97" s="191" t="s">
        <v>72</v>
      </c>
      <c r="E97" s="192" t="s">
        <v>127</v>
      </c>
      <c r="F97" s="192" t="s">
        <v>128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P98+P288+P322+P356+P451+P464+P520+P538</f>
        <v>0</v>
      </c>
      <c r="Q97" s="197"/>
      <c r="R97" s="198">
        <f>R98+R288+R322+R356+R451+R464+R520+R538</f>
        <v>965.5774569299999</v>
      </c>
      <c r="S97" s="197"/>
      <c r="T97" s="199">
        <f>T98+T288+T322+T356+T451+T464+T520+T538</f>
        <v>3928.4673999999995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81</v>
      </c>
      <c r="AT97" s="201" t="s">
        <v>72</v>
      </c>
      <c r="AU97" s="201" t="s">
        <v>73</v>
      </c>
      <c r="AY97" s="200" t="s">
        <v>129</v>
      </c>
      <c r="BK97" s="202">
        <f>BK98+BK288+BK322+BK356+BK451+BK464+BK520+BK538</f>
        <v>0</v>
      </c>
    </row>
    <row r="98" spans="1:63" s="12" customFormat="1" ht="22.8" customHeight="1">
      <c r="A98" s="12"/>
      <c r="B98" s="189"/>
      <c r="C98" s="190"/>
      <c r="D98" s="191" t="s">
        <v>72</v>
      </c>
      <c r="E98" s="203" t="s">
        <v>81</v>
      </c>
      <c r="F98" s="203" t="s">
        <v>130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SUM(P99:P287)</f>
        <v>0</v>
      </c>
      <c r="Q98" s="197"/>
      <c r="R98" s="198">
        <f>SUM(R99:R287)</f>
        <v>225.62800346999998</v>
      </c>
      <c r="S98" s="197"/>
      <c r="T98" s="199">
        <f>SUM(T99:T287)</f>
        <v>3141.5443199999995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81</v>
      </c>
      <c r="AT98" s="201" t="s">
        <v>72</v>
      </c>
      <c r="AU98" s="201" t="s">
        <v>81</v>
      </c>
      <c r="AY98" s="200" t="s">
        <v>129</v>
      </c>
      <c r="BK98" s="202">
        <f>SUM(BK99:BK287)</f>
        <v>0</v>
      </c>
    </row>
    <row r="99" spans="1:65" s="2" customFormat="1" ht="16.5" customHeight="1">
      <c r="A99" s="39"/>
      <c r="B99" s="40"/>
      <c r="C99" s="205" t="s">
        <v>81</v>
      </c>
      <c r="D99" s="205" t="s">
        <v>131</v>
      </c>
      <c r="E99" s="206" t="s">
        <v>132</v>
      </c>
      <c r="F99" s="207" t="s">
        <v>133</v>
      </c>
      <c r="G99" s="208" t="s">
        <v>134</v>
      </c>
      <c r="H99" s="209">
        <v>6203.044</v>
      </c>
      <c r="I99" s="210"/>
      <c r="J99" s="211">
        <f>ROUND(I99*H99,2)</f>
        <v>0</v>
      </c>
      <c r="K99" s="207" t="s">
        <v>135</v>
      </c>
      <c r="L99" s="45"/>
      <c r="M99" s="212" t="s">
        <v>19</v>
      </c>
      <c r="N99" s="213" t="s">
        <v>44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136</v>
      </c>
      <c r="AT99" s="216" t="s">
        <v>131</v>
      </c>
      <c r="AU99" s="216" t="s">
        <v>83</v>
      </c>
      <c r="AY99" s="18" t="s">
        <v>129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136</v>
      </c>
      <c r="BM99" s="216" t="s">
        <v>137</v>
      </c>
    </row>
    <row r="100" spans="1:47" s="2" customFormat="1" ht="12">
      <c r="A100" s="39"/>
      <c r="B100" s="40"/>
      <c r="C100" s="41"/>
      <c r="D100" s="218" t="s">
        <v>138</v>
      </c>
      <c r="E100" s="41"/>
      <c r="F100" s="219" t="s">
        <v>139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138</v>
      </c>
      <c r="AU100" s="18" t="s">
        <v>83</v>
      </c>
    </row>
    <row r="101" spans="1:51" s="13" customFormat="1" ht="12">
      <c r="A101" s="13"/>
      <c r="B101" s="223"/>
      <c r="C101" s="224"/>
      <c r="D101" s="218" t="s">
        <v>140</v>
      </c>
      <c r="E101" s="225" t="s">
        <v>19</v>
      </c>
      <c r="F101" s="226" t="s">
        <v>141</v>
      </c>
      <c r="G101" s="224"/>
      <c r="H101" s="227">
        <v>6203.044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140</v>
      </c>
      <c r="AU101" s="233" t="s">
        <v>83</v>
      </c>
      <c r="AV101" s="13" t="s">
        <v>83</v>
      </c>
      <c r="AW101" s="13" t="s">
        <v>35</v>
      </c>
      <c r="AX101" s="13" t="s">
        <v>73</v>
      </c>
      <c r="AY101" s="233" t="s">
        <v>129</v>
      </c>
    </row>
    <row r="102" spans="1:51" s="14" customFormat="1" ht="12">
      <c r="A102" s="14"/>
      <c r="B102" s="234"/>
      <c r="C102" s="235"/>
      <c r="D102" s="218" t="s">
        <v>140</v>
      </c>
      <c r="E102" s="236" t="s">
        <v>19</v>
      </c>
      <c r="F102" s="237" t="s">
        <v>142</v>
      </c>
      <c r="G102" s="235"/>
      <c r="H102" s="238">
        <v>6203.044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140</v>
      </c>
      <c r="AU102" s="244" t="s">
        <v>83</v>
      </c>
      <c r="AV102" s="14" t="s">
        <v>136</v>
      </c>
      <c r="AW102" s="14" t="s">
        <v>35</v>
      </c>
      <c r="AX102" s="14" t="s">
        <v>81</v>
      </c>
      <c r="AY102" s="244" t="s">
        <v>129</v>
      </c>
    </row>
    <row r="103" spans="1:65" s="2" customFormat="1" ht="16.5" customHeight="1">
      <c r="A103" s="39"/>
      <c r="B103" s="40"/>
      <c r="C103" s="205" t="s">
        <v>83</v>
      </c>
      <c r="D103" s="205" t="s">
        <v>131</v>
      </c>
      <c r="E103" s="206" t="s">
        <v>143</v>
      </c>
      <c r="F103" s="207" t="s">
        <v>144</v>
      </c>
      <c r="G103" s="208" t="s">
        <v>134</v>
      </c>
      <c r="H103" s="209">
        <v>4642.704</v>
      </c>
      <c r="I103" s="210"/>
      <c r="J103" s="211">
        <f>ROUND(I103*H103,2)</f>
        <v>0</v>
      </c>
      <c r="K103" s="207" t="s">
        <v>135</v>
      </c>
      <c r="L103" s="45"/>
      <c r="M103" s="212" t="s">
        <v>19</v>
      </c>
      <c r="N103" s="213" t="s">
        <v>44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0.58</v>
      </c>
      <c r="T103" s="215">
        <f>S103*H103</f>
        <v>2692.7683199999997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136</v>
      </c>
      <c r="AT103" s="216" t="s">
        <v>131</v>
      </c>
      <c r="AU103" s="216" t="s">
        <v>83</v>
      </c>
      <c r="AY103" s="18" t="s">
        <v>129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81</v>
      </c>
      <c r="BK103" s="217">
        <f>ROUND(I103*H103,2)</f>
        <v>0</v>
      </c>
      <c r="BL103" s="18" t="s">
        <v>136</v>
      </c>
      <c r="BM103" s="216" t="s">
        <v>145</v>
      </c>
    </row>
    <row r="104" spans="1:47" s="2" customFormat="1" ht="12">
      <c r="A104" s="39"/>
      <c r="B104" s="40"/>
      <c r="C104" s="41"/>
      <c r="D104" s="218" t="s">
        <v>138</v>
      </c>
      <c r="E104" s="41"/>
      <c r="F104" s="219" t="s">
        <v>146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138</v>
      </c>
      <c r="AU104" s="18" t="s">
        <v>83</v>
      </c>
    </row>
    <row r="105" spans="1:51" s="15" customFormat="1" ht="12">
      <c r="A105" s="15"/>
      <c r="B105" s="245"/>
      <c r="C105" s="246"/>
      <c r="D105" s="218" t="s">
        <v>140</v>
      </c>
      <c r="E105" s="247" t="s">
        <v>19</v>
      </c>
      <c r="F105" s="248" t="s">
        <v>147</v>
      </c>
      <c r="G105" s="246"/>
      <c r="H105" s="247" t="s">
        <v>19</v>
      </c>
      <c r="I105" s="249"/>
      <c r="J105" s="246"/>
      <c r="K105" s="246"/>
      <c r="L105" s="250"/>
      <c r="M105" s="251"/>
      <c r="N105" s="252"/>
      <c r="O105" s="252"/>
      <c r="P105" s="252"/>
      <c r="Q105" s="252"/>
      <c r="R105" s="252"/>
      <c r="S105" s="252"/>
      <c r="T105" s="25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4" t="s">
        <v>140</v>
      </c>
      <c r="AU105" s="254" t="s">
        <v>83</v>
      </c>
      <c r="AV105" s="15" t="s">
        <v>81</v>
      </c>
      <c r="AW105" s="15" t="s">
        <v>35</v>
      </c>
      <c r="AX105" s="15" t="s">
        <v>73</v>
      </c>
      <c r="AY105" s="254" t="s">
        <v>129</v>
      </c>
    </row>
    <row r="106" spans="1:51" s="13" customFormat="1" ht="12">
      <c r="A106" s="13"/>
      <c r="B106" s="223"/>
      <c r="C106" s="224"/>
      <c r="D106" s="218" t="s">
        <v>140</v>
      </c>
      <c r="E106" s="225" t="s">
        <v>19</v>
      </c>
      <c r="F106" s="226" t="s">
        <v>148</v>
      </c>
      <c r="G106" s="224"/>
      <c r="H106" s="227">
        <v>154.323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140</v>
      </c>
      <c r="AU106" s="233" t="s">
        <v>83</v>
      </c>
      <c r="AV106" s="13" t="s">
        <v>83</v>
      </c>
      <c r="AW106" s="13" t="s">
        <v>35</v>
      </c>
      <c r="AX106" s="13" t="s">
        <v>73</v>
      </c>
      <c r="AY106" s="233" t="s">
        <v>129</v>
      </c>
    </row>
    <row r="107" spans="1:51" s="15" customFormat="1" ht="12">
      <c r="A107" s="15"/>
      <c r="B107" s="245"/>
      <c r="C107" s="246"/>
      <c r="D107" s="218" t="s">
        <v>140</v>
      </c>
      <c r="E107" s="247" t="s">
        <v>19</v>
      </c>
      <c r="F107" s="248" t="s">
        <v>149</v>
      </c>
      <c r="G107" s="246"/>
      <c r="H107" s="247" t="s">
        <v>19</v>
      </c>
      <c r="I107" s="249"/>
      <c r="J107" s="246"/>
      <c r="K107" s="246"/>
      <c r="L107" s="250"/>
      <c r="M107" s="251"/>
      <c r="N107" s="252"/>
      <c r="O107" s="252"/>
      <c r="P107" s="252"/>
      <c r="Q107" s="252"/>
      <c r="R107" s="252"/>
      <c r="S107" s="252"/>
      <c r="T107" s="253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4" t="s">
        <v>140</v>
      </c>
      <c r="AU107" s="254" t="s">
        <v>83</v>
      </c>
      <c r="AV107" s="15" t="s">
        <v>81</v>
      </c>
      <c r="AW107" s="15" t="s">
        <v>35</v>
      </c>
      <c r="AX107" s="15" t="s">
        <v>73</v>
      </c>
      <c r="AY107" s="254" t="s">
        <v>129</v>
      </c>
    </row>
    <row r="108" spans="1:51" s="13" customFormat="1" ht="12">
      <c r="A108" s="13"/>
      <c r="B108" s="223"/>
      <c r="C108" s="224"/>
      <c r="D108" s="218" t="s">
        <v>140</v>
      </c>
      <c r="E108" s="225" t="s">
        <v>19</v>
      </c>
      <c r="F108" s="226" t="s">
        <v>150</v>
      </c>
      <c r="G108" s="224"/>
      <c r="H108" s="227">
        <v>4114.286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140</v>
      </c>
      <c r="AU108" s="233" t="s">
        <v>83</v>
      </c>
      <c r="AV108" s="13" t="s">
        <v>83</v>
      </c>
      <c r="AW108" s="13" t="s">
        <v>35</v>
      </c>
      <c r="AX108" s="13" t="s">
        <v>73</v>
      </c>
      <c r="AY108" s="233" t="s">
        <v>129</v>
      </c>
    </row>
    <row r="109" spans="1:51" s="15" customFormat="1" ht="12">
      <c r="A109" s="15"/>
      <c r="B109" s="245"/>
      <c r="C109" s="246"/>
      <c r="D109" s="218" t="s">
        <v>140</v>
      </c>
      <c r="E109" s="247" t="s">
        <v>19</v>
      </c>
      <c r="F109" s="248" t="s">
        <v>151</v>
      </c>
      <c r="G109" s="246"/>
      <c r="H109" s="247" t="s">
        <v>19</v>
      </c>
      <c r="I109" s="249"/>
      <c r="J109" s="246"/>
      <c r="K109" s="246"/>
      <c r="L109" s="250"/>
      <c r="M109" s="251"/>
      <c r="N109" s="252"/>
      <c r="O109" s="252"/>
      <c r="P109" s="252"/>
      <c r="Q109" s="252"/>
      <c r="R109" s="252"/>
      <c r="S109" s="252"/>
      <c r="T109" s="253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4" t="s">
        <v>140</v>
      </c>
      <c r="AU109" s="254" t="s">
        <v>83</v>
      </c>
      <c r="AV109" s="15" t="s">
        <v>81</v>
      </c>
      <c r="AW109" s="15" t="s">
        <v>35</v>
      </c>
      <c r="AX109" s="15" t="s">
        <v>73</v>
      </c>
      <c r="AY109" s="254" t="s">
        <v>129</v>
      </c>
    </row>
    <row r="110" spans="1:51" s="13" customFormat="1" ht="12">
      <c r="A110" s="13"/>
      <c r="B110" s="223"/>
      <c r="C110" s="224"/>
      <c r="D110" s="218" t="s">
        <v>140</v>
      </c>
      <c r="E110" s="225" t="s">
        <v>19</v>
      </c>
      <c r="F110" s="226" t="s">
        <v>152</v>
      </c>
      <c r="G110" s="224"/>
      <c r="H110" s="227">
        <v>311.095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140</v>
      </c>
      <c r="AU110" s="233" t="s">
        <v>83</v>
      </c>
      <c r="AV110" s="13" t="s">
        <v>83</v>
      </c>
      <c r="AW110" s="13" t="s">
        <v>35</v>
      </c>
      <c r="AX110" s="13" t="s">
        <v>73</v>
      </c>
      <c r="AY110" s="233" t="s">
        <v>129</v>
      </c>
    </row>
    <row r="111" spans="1:51" s="15" customFormat="1" ht="12">
      <c r="A111" s="15"/>
      <c r="B111" s="245"/>
      <c r="C111" s="246"/>
      <c r="D111" s="218" t="s">
        <v>140</v>
      </c>
      <c r="E111" s="247" t="s">
        <v>19</v>
      </c>
      <c r="F111" s="248" t="s">
        <v>153</v>
      </c>
      <c r="G111" s="246"/>
      <c r="H111" s="247" t="s">
        <v>19</v>
      </c>
      <c r="I111" s="249"/>
      <c r="J111" s="246"/>
      <c r="K111" s="246"/>
      <c r="L111" s="250"/>
      <c r="M111" s="251"/>
      <c r="N111" s="252"/>
      <c r="O111" s="252"/>
      <c r="P111" s="252"/>
      <c r="Q111" s="252"/>
      <c r="R111" s="252"/>
      <c r="S111" s="252"/>
      <c r="T111" s="25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4" t="s">
        <v>140</v>
      </c>
      <c r="AU111" s="254" t="s">
        <v>83</v>
      </c>
      <c r="AV111" s="15" t="s">
        <v>81</v>
      </c>
      <c r="AW111" s="15" t="s">
        <v>35</v>
      </c>
      <c r="AX111" s="15" t="s">
        <v>73</v>
      </c>
      <c r="AY111" s="254" t="s">
        <v>129</v>
      </c>
    </row>
    <row r="112" spans="1:51" s="13" customFormat="1" ht="12">
      <c r="A112" s="13"/>
      <c r="B112" s="223"/>
      <c r="C112" s="224"/>
      <c r="D112" s="218" t="s">
        <v>140</v>
      </c>
      <c r="E112" s="225" t="s">
        <v>19</v>
      </c>
      <c r="F112" s="226" t="s">
        <v>154</v>
      </c>
      <c r="G112" s="224"/>
      <c r="H112" s="227">
        <v>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140</v>
      </c>
      <c r="AU112" s="233" t="s">
        <v>83</v>
      </c>
      <c r="AV112" s="13" t="s">
        <v>83</v>
      </c>
      <c r="AW112" s="13" t="s">
        <v>35</v>
      </c>
      <c r="AX112" s="13" t="s">
        <v>73</v>
      </c>
      <c r="AY112" s="233" t="s">
        <v>129</v>
      </c>
    </row>
    <row r="113" spans="1:51" s="15" customFormat="1" ht="12">
      <c r="A113" s="15"/>
      <c r="B113" s="245"/>
      <c r="C113" s="246"/>
      <c r="D113" s="218" t="s">
        <v>140</v>
      </c>
      <c r="E113" s="247" t="s">
        <v>19</v>
      </c>
      <c r="F113" s="248" t="s">
        <v>155</v>
      </c>
      <c r="G113" s="246"/>
      <c r="H113" s="247" t="s">
        <v>19</v>
      </c>
      <c r="I113" s="249"/>
      <c r="J113" s="246"/>
      <c r="K113" s="246"/>
      <c r="L113" s="250"/>
      <c r="M113" s="251"/>
      <c r="N113" s="252"/>
      <c r="O113" s="252"/>
      <c r="P113" s="252"/>
      <c r="Q113" s="252"/>
      <c r="R113" s="252"/>
      <c r="S113" s="252"/>
      <c r="T113" s="25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4" t="s">
        <v>140</v>
      </c>
      <c r="AU113" s="254" t="s">
        <v>83</v>
      </c>
      <c r="AV113" s="15" t="s">
        <v>81</v>
      </c>
      <c r="AW113" s="15" t="s">
        <v>35</v>
      </c>
      <c r="AX113" s="15" t="s">
        <v>73</v>
      </c>
      <c r="AY113" s="254" t="s">
        <v>129</v>
      </c>
    </row>
    <row r="114" spans="1:51" s="13" customFormat="1" ht="12">
      <c r="A114" s="13"/>
      <c r="B114" s="223"/>
      <c r="C114" s="224"/>
      <c r="D114" s="218" t="s">
        <v>140</v>
      </c>
      <c r="E114" s="225" t="s">
        <v>19</v>
      </c>
      <c r="F114" s="226" t="s">
        <v>154</v>
      </c>
      <c r="G114" s="224"/>
      <c r="H114" s="227">
        <v>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140</v>
      </c>
      <c r="AU114" s="233" t="s">
        <v>83</v>
      </c>
      <c r="AV114" s="13" t="s">
        <v>83</v>
      </c>
      <c r="AW114" s="13" t="s">
        <v>35</v>
      </c>
      <c r="AX114" s="13" t="s">
        <v>73</v>
      </c>
      <c r="AY114" s="233" t="s">
        <v>129</v>
      </c>
    </row>
    <row r="115" spans="1:51" s="15" customFormat="1" ht="12">
      <c r="A115" s="15"/>
      <c r="B115" s="245"/>
      <c r="C115" s="246"/>
      <c r="D115" s="218" t="s">
        <v>140</v>
      </c>
      <c r="E115" s="247" t="s">
        <v>19</v>
      </c>
      <c r="F115" s="248" t="s">
        <v>156</v>
      </c>
      <c r="G115" s="246"/>
      <c r="H115" s="247" t="s">
        <v>19</v>
      </c>
      <c r="I115" s="249"/>
      <c r="J115" s="246"/>
      <c r="K115" s="246"/>
      <c r="L115" s="250"/>
      <c r="M115" s="251"/>
      <c r="N115" s="252"/>
      <c r="O115" s="252"/>
      <c r="P115" s="252"/>
      <c r="Q115" s="252"/>
      <c r="R115" s="252"/>
      <c r="S115" s="252"/>
      <c r="T115" s="25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4" t="s">
        <v>140</v>
      </c>
      <c r="AU115" s="254" t="s">
        <v>83</v>
      </c>
      <c r="AV115" s="15" t="s">
        <v>81</v>
      </c>
      <c r="AW115" s="15" t="s">
        <v>35</v>
      </c>
      <c r="AX115" s="15" t="s">
        <v>73</v>
      </c>
      <c r="AY115" s="254" t="s">
        <v>129</v>
      </c>
    </row>
    <row r="116" spans="1:51" s="15" customFormat="1" ht="12">
      <c r="A116" s="15"/>
      <c r="B116" s="245"/>
      <c r="C116" s="246"/>
      <c r="D116" s="218" t="s">
        <v>140</v>
      </c>
      <c r="E116" s="247" t="s">
        <v>19</v>
      </c>
      <c r="F116" s="248" t="s">
        <v>157</v>
      </c>
      <c r="G116" s="246"/>
      <c r="H116" s="247" t="s">
        <v>19</v>
      </c>
      <c r="I116" s="249"/>
      <c r="J116" s="246"/>
      <c r="K116" s="246"/>
      <c r="L116" s="250"/>
      <c r="M116" s="251"/>
      <c r="N116" s="252"/>
      <c r="O116" s="252"/>
      <c r="P116" s="252"/>
      <c r="Q116" s="252"/>
      <c r="R116" s="252"/>
      <c r="S116" s="252"/>
      <c r="T116" s="25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4" t="s">
        <v>140</v>
      </c>
      <c r="AU116" s="254" t="s">
        <v>83</v>
      </c>
      <c r="AV116" s="15" t="s">
        <v>81</v>
      </c>
      <c r="AW116" s="15" t="s">
        <v>35</v>
      </c>
      <c r="AX116" s="15" t="s">
        <v>73</v>
      </c>
      <c r="AY116" s="254" t="s">
        <v>129</v>
      </c>
    </row>
    <row r="117" spans="1:51" s="13" customFormat="1" ht="12">
      <c r="A117" s="13"/>
      <c r="B117" s="223"/>
      <c r="C117" s="224"/>
      <c r="D117" s="218" t="s">
        <v>140</v>
      </c>
      <c r="E117" s="225" t="s">
        <v>19</v>
      </c>
      <c r="F117" s="226" t="s">
        <v>158</v>
      </c>
      <c r="G117" s="224"/>
      <c r="H117" s="227">
        <v>45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140</v>
      </c>
      <c r="AU117" s="233" t="s">
        <v>83</v>
      </c>
      <c r="AV117" s="13" t="s">
        <v>83</v>
      </c>
      <c r="AW117" s="13" t="s">
        <v>35</v>
      </c>
      <c r="AX117" s="13" t="s">
        <v>73</v>
      </c>
      <c r="AY117" s="233" t="s">
        <v>129</v>
      </c>
    </row>
    <row r="118" spans="1:51" s="14" customFormat="1" ht="12">
      <c r="A118" s="14"/>
      <c r="B118" s="234"/>
      <c r="C118" s="235"/>
      <c r="D118" s="218" t="s">
        <v>140</v>
      </c>
      <c r="E118" s="236" t="s">
        <v>19</v>
      </c>
      <c r="F118" s="237" t="s">
        <v>142</v>
      </c>
      <c r="G118" s="235"/>
      <c r="H118" s="238">
        <v>4642.704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140</v>
      </c>
      <c r="AU118" s="244" t="s">
        <v>83</v>
      </c>
      <c r="AV118" s="14" t="s">
        <v>136</v>
      </c>
      <c r="AW118" s="14" t="s">
        <v>35</v>
      </c>
      <c r="AX118" s="14" t="s">
        <v>81</v>
      </c>
      <c r="AY118" s="244" t="s">
        <v>129</v>
      </c>
    </row>
    <row r="119" spans="1:65" s="2" customFormat="1" ht="16.5" customHeight="1">
      <c r="A119" s="39"/>
      <c r="B119" s="40"/>
      <c r="C119" s="205" t="s">
        <v>159</v>
      </c>
      <c r="D119" s="205" t="s">
        <v>131</v>
      </c>
      <c r="E119" s="206" t="s">
        <v>160</v>
      </c>
      <c r="F119" s="207" t="s">
        <v>161</v>
      </c>
      <c r="G119" s="208" t="s">
        <v>134</v>
      </c>
      <c r="H119" s="209">
        <v>1143</v>
      </c>
      <c r="I119" s="210"/>
      <c r="J119" s="211">
        <f>ROUND(I119*H119,2)</f>
        <v>0</v>
      </c>
      <c r="K119" s="207" t="s">
        <v>135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8E-05</v>
      </c>
      <c r="R119" s="214">
        <f>Q119*H119</f>
        <v>0.09144000000000001</v>
      </c>
      <c r="S119" s="214">
        <v>0.23</v>
      </c>
      <c r="T119" s="215">
        <f>S119*H119</f>
        <v>262.89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136</v>
      </c>
      <c r="AT119" s="216" t="s">
        <v>131</v>
      </c>
      <c r="AU119" s="216" t="s">
        <v>83</v>
      </c>
      <c r="AY119" s="18" t="s">
        <v>129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136</v>
      </c>
      <c r="BM119" s="216" t="s">
        <v>162</v>
      </c>
    </row>
    <row r="120" spans="1:47" s="2" customFormat="1" ht="12">
      <c r="A120" s="39"/>
      <c r="B120" s="40"/>
      <c r="C120" s="41"/>
      <c r="D120" s="218" t="s">
        <v>138</v>
      </c>
      <c r="E120" s="41"/>
      <c r="F120" s="219" t="s">
        <v>163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138</v>
      </c>
      <c r="AU120" s="18" t="s">
        <v>83</v>
      </c>
    </row>
    <row r="121" spans="1:51" s="15" customFormat="1" ht="12">
      <c r="A121" s="15"/>
      <c r="B121" s="245"/>
      <c r="C121" s="246"/>
      <c r="D121" s="218" t="s">
        <v>140</v>
      </c>
      <c r="E121" s="247" t="s">
        <v>19</v>
      </c>
      <c r="F121" s="248" t="s">
        <v>164</v>
      </c>
      <c r="G121" s="246"/>
      <c r="H121" s="247" t="s">
        <v>19</v>
      </c>
      <c r="I121" s="249"/>
      <c r="J121" s="246"/>
      <c r="K121" s="246"/>
      <c r="L121" s="250"/>
      <c r="M121" s="251"/>
      <c r="N121" s="252"/>
      <c r="O121" s="252"/>
      <c r="P121" s="252"/>
      <c r="Q121" s="252"/>
      <c r="R121" s="252"/>
      <c r="S121" s="252"/>
      <c r="T121" s="253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4" t="s">
        <v>140</v>
      </c>
      <c r="AU121" s="254" t="s">
        <v>83</v>
      </c>
      <c r="AV121" s="15" t="s">
        <v>81</v>
      </c>
      <c r="AW121" s="15" t="s">
        <v>35</v>
      </c>
      <c r="AX121" s="15" t="s">
        <v>73</v>
      </c>
      <c r="AY121" s="254" t="s">
        <v>129</v>
      </c>
    </row>
    <row r="122" spans="1:51" s="13" customFormat="1" ht="12">
      <c r="A122" s="13"/>
      <c r="B122" s="223"/>
      <c r="C122" s="224"/>
      <c r="D122" s="218" t="s">
        <v>140</v>
      </c>
      <c r="E122" s="225" t="s">
        <v>19</v>
      </c>
      <c r="F122" s="226" t="s">
        <v>165</v>
      </c>
      <c r="G122" s="224"/>
      <c r="H122" s="227">
        <v>1080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140</v>
      </c>
      <c r="AU122" s="233" t="s">
        <v>83</v>
      </c>
      <c r="AV122" s="13" t="s">
        <v>83</v>
      </c>
      <c r="AW122" s="13" t="s">
        <v>35</v>
      </c>
      <c r="AX122" s="13" t="s">
        <v>73</v>
      </c>
      <c r="AY122" s="233" t="s">
        <v>129</v>
      </c>
    </row>
    <row r="123" spans="1:51" s="15" customFormat="1" ht="12">
      <c r="A123" s="15"/>
      <c r="B123" s="245"/>
      <c r="C123" s="246"/>
      <c r="D123" s="218" t="s">
        <v>140</v>
      </c>
      <c r="E123" s="247" t="s">
        <v>19</v>
      </c>
      <c r="F123" s="248" t="s">
        <v>166</v>
      </c>
      <c r="G123" s="246"/>
      <c r="H123" s="247" t="s">
        <v>19</v>
      </c>
      <c r="I123" s="249"/>
      <c r="J123" s="246"/>
      <c r="K123" s="246"/>
      <c r="L123" s="250"/>
      <c r="M123" s="251"/>
      <c r="N123" s="252"/>
      <c r="O123" s="252"/>
      <c r="P123" s="252"/>
      <c r="Q123" s="252"/>
      <c r="R123" s="252"/>
      <c r="S123" s="252"/>
      <c r="T123" s="25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4" t="s">
        <v>140</v>
      </c>
      <c r="AU123" s="254" t="s">
        <v>83</v>
      </c>
      <c r="AV123" s="15" t="s">
        <v>81</v>
      </c>
      <c r="AW123" s="15" t="s">
        <v>35</v>
      </c>
      <c r="AX123" s="15" t="s">
        <v>73</v>
      </c>
      <c r="AY123" s="254" t="s">
        <v>129</v>
      </c>
    </row>
    <row r="124" spans="1:51" s="13" customFormat="1" ht="12">
      <c r="A124" s="13"/>
      <c r="B124" s="223"/>
      <c r="C124" s="224"/>
      <c r="D124" s="218" t="s">
        <v>140</v>
      </c>
      <c r="E124" s="225" t="s">
        <v>19</v>
      </c>
      <c r="F124" s="226" t="s">
        <v>154</v>
      </c>
      <c r="G124" s="224"/>
      <c r="H124" s="227">
        <v>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140</v>
      </c>
      <c r="AU124" s="233" t="s">
        <v>83</v>
      </c>
      <c r="AV124" s="13" t="s">
        <v>83</v>
      </c>
      <c r="AW124" s="13" t="s">
        <v>35</v>
      </c>
      <c r="AX124" s="13" t="s">
        <v>73</v>
      </c>
      <c r="AY124" s="233" t="s">
        <v>129</v>
      </c>
    </row>
    <row r="125" spans="1:51" s="15" customFormat="1" ht="12">
      <c r="A125" s="15"/>
      <c r="B125" s="245"/>
      <c r="C125" s="246"/>
      <c r="D125" s="218" t="s">
        <v>140</v>
      </c>
      <c r="E125" s="247" t="s">
        <v>19</v>
      </c>
      <c r="F125" s="248" t="s">
        <v>155</v>
      </c>
      <c r="G125" s="246"/>
      <c r="H125" s="247" t="s">
        <v>19</v>
      </c>
      <c r="I125" s="249"/>
      <c r="J125" s="246"/>
      <c r="K125" s="246"/>
      <c r="L125" s="250"/>
      <c r="M125" s="251"/>
      <c r="N125" s="252"/>
      <c r="O125" s="252"/>
      <c r="P125" s="252"/>
      <c r="Q125" s="252"/>
      <c r="R125" s="252"/>
      <c r="S125" s="252"/>
      <c r="T125" s="25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4" t="s">
        <v>140</v>
      </c>
      <c r="AU125" s="254" t="s">
        <v>83</v>
      </c>
      <c r="AV125" s="15" t="s">
        <v>81</v>
      </c>
      <c r="AW125" s="15" t="s">
        <v>35</v>
      </c>
      <c r="AX125" s="15" t="s">
        <v>73</v>
      </c>
      <c r="AY125" s="254" t="s">
        <v>129</v>
      </c>
    </row>
    <row r="126" spans="1:51" s="13" customFormat="1" ht="12">
      <c r="A126" s="13"/>
      <c r="B126" s="223"/>
      <c r="C126" s="224"/>
      <c r="D126" s="218" t="s">
        <v>140</v>
      </c>
      <c r="E126" s="225" t="s">
        <v>19</v>
      </c>
      <c r="F126" s="226" t="s">
        <v>154</v>
      </c>
      <c r="G126" s="224"/>
      <c r="H126" s="227">
        <v>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140</v>
      </c>
      <c r="AU126" s="233" t="s">
        <v>83</v>
      </c>
      <c r="AV126" s="13" t="s">
        <v>83</v>
      </c>
      <c r="AW126" s="13" t="s">
        <v>35</v>
      </c>
      <c r="AX126" s="13" t="s">
        <v>73</v>
      </c>
      <c r="AY126" s="233" t="s">
        <v>129</v>
      </c>
    </row>
    <row r="127" spans="1:51" s="15" customFormat="1" ht="12">
      <c r="A127" s="15"/>
      <c r="B127" s="245"/>
      <c r="C127" s="246"/>
      <c r="D127" s="218" t="s">
        <v>140</v>
      </c>
      <c r="E127" s="247" t="s">
        <v>19</v>
      </c>
      <c r="F127" s="248" t="s">
        <v>167</v>
      </c>
      <c r="G127" s="246"/>
      <c r="H127" s="247" t="s">
        <v>19</v>
      </c>
      <c r="I127" s="249"/>
      <c r="J127" s="246"/>
      <c r="K127" s="246"/>
      <c r="L127" s="250"/>
      <c r="M127" s="251"/>
      <c r="N127" s="252"/>
      <c r="O127" s="252"/>
      <c r="P127" s="252"/>
      <c r="Q127" s="252"/>
      <c r="R127" s="252"/>
      <c r="S127" s="252"/>
      <c r="T127" s="25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4" t="s">
        <v>140</v>
      </c>
      <c r="AU127" s="254" t="s">
        <v>83</v>
      </c>
      <c r="AV127" s="15" t="s">
        <v>81</v>
      </c>
      <c r="AW127" s="15" t="s">
        <v>35</v>
      </c>
      <c r="AX127" s="15" t="s">
        <v>73</v>
      </c>
      <c r="AY127" s="254" t="s">
        <v>129</v>
      </c>
    </row>
    <row r="128" spans="1:51" s="13" customFormat="1" ht="12">
      <c r="A128" s="13"/>
      <c r="B128" s="223"/>
      <c r="C128" s="224"/>
      <c r="D128" s="218" t="s">
        <v>140</v>
      </c>
      <c r="E128" s="225" t="s">
        <v>19</v>
      </c>
      <c r="F128" s="226" t="s">
        <v>158</v>
      </c>
      <c r="G128" s="224"/>
      <c r="H128" s="227">
        <v>45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140</v>
      </c>
      <c r="AU128" s="233" t="s">
        <v>83</v>
      </c>
      <c r="AV128" s="13" t="s">
        <v>83</v>
      </c>
      <c r="AW128" s="13" t="s">
        <v>35</v>
      </c>
      <c r="AX128" s="13" t="s">
        <v>73</v>
      </c>
      <c r="AY128" s="233" t="s">
        <v>129</v>
      </c>
    </row>
    <row r="129" spans="1:51" s="14" customFormat="1" ht="12">
      <c r="A129" s="14"/>
      <c r="B129" s="234"/>
      <c r="C129" s="235"/>
      <c r="D129" s="218" t="s">
        <v>140</v>
      </c>
      <c r="E129" s="236" t="s">
        <v>19</v>
      </c>
      <c r="F129" s="237" t="s">
        <v>142</v>
      </c>
      <c r="G129" s="235"/>
      <c r="H129" s="238">
        <v>1143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140</v>
      </c>
      <c r="AU129" s="244" t="s">
        <v>83</v>
      </c>
      <c r="AV129" s="14" t="s">
        <v>136</v>
      </c>
      <c r="AW129" s="14" t="s">
        <v>35</v>
      </c>
      <c r="AX129" s="14" t="s">
        <v>81</v>
      </c>
      <c r="AY129" s="244" t="s">
        <v>129</v>
      </c>
    </row>
    <row r="130" spans="1:65" s="2" customFormat="1" ht="16.5" customHeight="1">
      <c r="A130" s="39"/>
      <c r="B130" s="40"/>
      <c r="C130" s="205" t="s">
        <v>136</v>
      </c>
      <c r="D130" s="205" t="s">
        <v>131</v>
      </c>
      <c r="E130" s="206" t="s">
        <v>168</v>
      </c>
      <c r="F130" s="207" t="s">
        <v>169</v>
      </c>
      <c r="G130" s="208" t="s">
        <v>134</v>
      </c>
      <c r="H130" s="209">
        <v>2020.5</v>
      </c>
      <c r="I130" s="210"/>
      <c r="J130" s="211">
        <f>ROUND(I130*H130,2)</f>
        <v>0</v>
      </c>
      <c r="K130" s="207" t="s">
        <v>135</v>
      </c>
      <c r="L130" s="45"/>
      <c r="M130" s="212" t="s">
        <v>19</v>
      </c>
      <c r="N130" s="213" t="s">
        <v>44</v>
      </c>
      <c r="O130" s="85"/>
      <c r="P130" s="214">
        <f>O130*H130</f>
        <v>0</v>
      </c>
      <c r="Q130" s="214">
        <v>4E-05</v>
      </c>
      <c r="R130" s="214">
        <f>Q130*H130</f>
        <v>0.08082</v>
      </c>
      <c r="S130" s="214">
        <v>0.092</v>
      </c>
      <c r="T130" s="215">
        <f>S130*H130</f>
        <v>185.886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136</v>
      </c>
      <c r="AT130" s="216" t="s">
        <v>131</v>
      </c>
      <c r="AU130" s="216" t="s">
        <v>83</v>
      </c>
      <c r="AY130" s="18" t="s">
        <v>129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136</v>
      </c>
      <c r="BM130" s="216" t="s">
        <v>170</v>
      </c>
    </row>
    <row r="131" spans="1:47" s="2" customFormat="1" ht="12">
      <c r="A131" s="39"/>
      <c r="B131" s="40"/>
      <c r="C131" s="41"/>
      <c r="D131" s="218" t="s">
        <v>138</v>
      </c>
      <c r="E131" s="41"/>
      <c r="F131" s="219" t="s">
        <v>171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138</v>
      </c>
      <c r="AU131" s="18" t="s">
        <v>83</v>
      </c>
    </row>
    <row r="132" spans="1:51" s="15" customFormat="1" ht="12">
      <c r="A132" s="15"/>
      <c r="B132" s="245"/>
      <c r="C132" s="246"/>
      <c r="D132" s="218" t="s">
        <v>140</v>
      </c>
      <c r="E132" s="247" t="s">
        <v>19</v>
      </c>
      <c r="F132" s="248" t="s">
        <v>172</v>
      </c>
      <c r="G132" s="246"/>
      <c r="H132" s="247" t="s">
        <v>19</v>
      </c>
      <c r="I132" s="249"/>
      <c r="J132" s="246"/>
      <c r="K132" s="246"/>
      <c r="L132" s="250"/>
      <c r="M132" s="251"/>
      <c r="N132" s="252"/>
      <c r="O132" s="252"/>
      <c r="P132" s="252"/>
      <c r="Q132" s="252"/>
      <c r="R132" s="252"/>
      <c r="S132" s="252"/>
      <c r="T132" s="25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4" t="s">
        <v>140</v>
      </c>
      <c r="AU132" s="254" t="s">
        <v>83</v>
      </c>
      <c r="AV132" s="15" t="s">
        <v>81</v>
      </c>
      <c r="AW132" s="15" t="s">
        <v>35</v>
      </c>
      <c r="AX132" s="15" t="s">
        <v>73</v>
      </c>
      <c r="AY132" s="254" t="s">
        <v>129</v>
      </c>
    </row>
    <row r="133" spans="1:51" s="13" customFormat="1" ht="12">
      <c r="A133" s="13"/>
      <c r="B133" s="223"/>
      <c r="C133" s="224"/>
      <c r="D133" s="218" t="s">
        <v>140</v>
      </c>
      <c r="E133" s="225" t="s">
        <v>19</v>
      </c>
      <c r="F133" s="226" t="s">
        <v>173</v>
      </c>
      <c r="G133" s="224"/>
      <c r="H133" s="227">
        <v>2020.5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140</v>
      </c>
      <c r="AU133" s="233" t="s">
        <v>83</v>
      </c>
      <c r="AV133" s="13" t="s">
        <v>83</v>
      </c>
      <c r="AW133" s="13" t="s">
        <v>35</v>
      </c>
      <c r="AX133" s="13" t="s">
        <v>73</v>
      </c>
      <c r="AY133" s="233" t="s">
        <v>129</v>
      </c>
    </row>
    <row r="134" spans="1:51" s="14" customFormat="1" ht="12">
      <c r="A134" s="14"/>
      <c r="B134" s="234"/>
      <c r="C134" s="235"/>
      <c r="D134" s="218" t="s">
        <v>140</v>
      </c>
      <c r="E134" s="236" t="s">
        <v>19</v>
      </c>
      <c r="F134" s="237" t="s">
        <v>142</v>
      </c>
      <c r="G134" s="235"/>
      <c r="H134" s="238">
        <v>2020.5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140</v>
      </c>
      <c r="AU134" s="244" t="s">
        <v>83</v>
      </c>
      <c r="AV134" s="14" t="s">
        <v>136</v>
      </c>
      <c r="AW134" s="14" t="s">
        <v>35</v>
      </c>
      <c r="AX134" s="14" t="s">
        <v>81</v>
      </c>
      <c r="AY134" s="244" t="s">
        <v>129</v>
      </c>
    </row>
    <row r="135" spans="1:65" s="2" customFormat="1" ht="16.5" customHeight="1">
      <c r="A135" s="39"/>
      <c r="B135" s="40"/>
      <c r="C135" s="205" t="s">
        <v>174</v>
      </c>
      <c r="D135" s="205" t="s">
        <v>131</v>
      </c>
      <c r="E135" s="206" t="s">
        <v>175</v>
      </c>
      <c r="F135" s="207" t="s">
        <v>176</v>
      </c>
      <c r="G135" s="208" t="s">
        <v>134</v>
      </c>
      <c r="H135" s="209">
        <v>1656.409</v>
      </c>
      <c r="I135" s="210"/>
      <c r="J135" s="211">
        <f>ROUND(I135*H135,2)</f>
        <v>0</v>
      </c>
      <c r="K135" s="207" t="s">
        <v>135</v>
      </c>
      <c r="L135" s="45"/>
      <c r="M135" s="212" t="s">
        <v>19</v>
      </c>
      <c r="N135" s="213" t="s">
        <v>44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136</v>
      </c>
      <c r="AT135" s="216" t="s">
        <v>131</v>
      </c>
      <c r="AU135" s="216" t="s">
        <v>83</v>
      </c>
      <c r="AY135" s="18" t="s">
        <v>129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81</v>
      </c>
      <c r="BK135" s="217">
        <f>ROUND(I135*H135,2)</f>
        <v>0</v>
      </c>
      <c r="BL135" s="18" t="s">
        <v>136</v>
      </c>
      <c r="BM135" s="216" t="s">
        <v>177</v>
      </c>
    </row>
    <row r="136" spans="1:47" s="2" customFormat="1" ht="12">
      <c r="A136" s="39"/>
      <c r="B136" s="40"/>
      <c r="C136" s="41"/>
      <c r="D136" s="218" t="s">
        <v>138</v>
      </c>
      <c r="E136" s="41"/>
      <c r="F136" s="219" t="s">
        <v>178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138</v>
      </c>
      <c r="AU136" s="18" t="s">
        <v>83</v>
      </c>
    </row>
    <row r="137" spans="1:51" s="15" customFormat="1" ht="12">
      <c r="A137" s="15"/>
      <c r="B137" s="245"/>
      <c r="C137" s="246"/>
      <c r="D137" s="218" t="s">
        <v>140</v>
      </c>
      <c r="E137" s="247" t="s">
        <v>19</v>
      </c>
      <c r="F137" s="248" t="s">
        <v>179</v>
      </c>
      <c r="G137" s="246"/>
      <c r="H137" s="247" t="s">
        <v>19</v>
      </c>
      <c r="I137" s="249"/>
      <c r="J137" s="246"/>
      <c r="K137" s="246"/>
      <c r="L137" s="250"/>
      <c r="M137" s="251"/>
      <c r="N137" s="252"/>
      <c r="O137" s="252"/>
      <c r="P137" s="252"/>
      <c r="Q137" s="252"/>
      <c r="R137" s="252"/>
      <c r="S137" s="252"/>
      <c r="T137" s="25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4" t="s">
        <v>140</v>
      </c>
      <c r="AU137" s="254" t="s">
        <v>83</v>
      </c>
      <c r="AV137" s="15" t="s">
        <v>81</v>
      </c>
      <c r="AW137" s="15" t="s">
        <v>35</v>
      </c>
      <c r="AX137" s="15" t="s">
        <v>73</v>
      </c>
      <c r="AY137" s="254" t="s">
        <v>129</v>
      </c>
    </row>
    <row r="138" spans="1:51" s="13" customFormat="1" ht="12">
      <c r="A138" s="13"/>
      <c r="B138" s="223"/>
      <c r="C138" s="224"/>
      <c r="D138" s="218" t="s">
        <v>140</v>
      </c>
      <c r="E138" s="225" t="s">
        <v>19</v>
      </c>
      <c r="F138" s="226" t="s">
        <v>180</v>
      </c>
      <c r="G138" s="224"/>
      <c r="H138" s="227">
        <v>415.8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140</v>
      </c>
      <c r="AU138" s="233" t="s">
        <v>83</v>
      </c>
      <c r="AV138" s="13" t="s">
        <v>83</v>
      </c>
      <c r="AW138" s="13" t="s">
        <v>35</v>
      </c>
      <c r="AX138" s="13" t="s">
        <v>73</v>
      </c>
      <c r="AY138" s="233" t="s">
        <v>129</v>
      </c>
    </row>
    <row r="139" spans="1:51" s="15" customFormat="1" ht="12">
      <c r="A139" s="15"/>
      <c r="B139" s="245"/>
      <c r="C139" s="246"/>
      <c r="D139" s="218" t="s">
        <v>140</v>
      </c>
      <c r="E139" s="247" t="s">
        <v>19</v>
      </c>
      <c r="F139" s="248" t="s">
        <v>181</v>
      </c>
      <c r="G139" s="246"/>
      <c r="H139" s="247" t="s">
        <v>19</v>
      </c>
      <c r="I139" s="249"/>
      <c r="J139" s="246"/>
      <c r="K139" s="246"/>
      <c r="L139" s="250"/>
      <c r="M139" s="251"/>
      <c r="N139" s="252"/>
      <c r="O139" s="252"/>
      <c r="P139" s="252"/>
      <c r="Q139" s="252"/>
      <c r="R139" s="252"/>
      <c r="S139" s="252"/>
      <c r="T139" s="25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4" t="s">
        <v>140</v>
      </c>
      <c r="AU139" s="254" t="s">
        <v>83</v>
      </c>
      <c r="AV139" s="15" t="s">
        <v>81</v>
      </c>
      <c r="AW139" s="15" t="s">
        <v>35</v>
      </c>
      <c r="AX139" s="15" t="s">
        <v>73</v>
      </c>
      <c r="AY139" s="254" t="s">
        <v>129</v>
      </c>
    </row>
    <row r="140" spans="1:51" s="13" customFormat="1" ht="12">
      <c r="A140" s="13"/>
      <c r="B140" s="223"/>
      <c r="C140" s="224"/>
      <c r="D140" s="218" t="s">
        <v>140</v>
      </c>
      <c r="E140" s="225" t="s">
        <v>19</v>
      </c>
      <c r="F140" s="226" t="s">
        <v>182</v>
      </c>
      <c r="G140" s="224"/>
      <c r="H140" s="227">
        <v>1240.609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140</v>
      </c>
      <c r="AU140" s="233" t="s">
        <v>83</v>
      </c>
      <c r="AV140" s="13" t="s">
        <v>83</v>
      </c>
      <c r="AW140" s="13" t="s">
        <v>35</v>
      </c>
      <c r="AX140" s="13" t="s">
        <v>73</v>
      </c>
      <c r="AY140" s="233" t="s">
        <v>129</v>
      </c>
    </row>
    <row r="141" spans="1:51" s="14" customFormat="1" ht="12">
      <c r="A141" s="14"/>
      <c r="B141" s="234"/>
      <c r="C141" s="235"/>
      <c r="D141" s="218" t="s">
        <v>140</v>
      </c>
      <c r="E141" s="236" t="s">
        <v>19</v>
      </c>
      <c r="F141" s="237" t="s">
        <v>142</v>
      </c>
      <c r="G141" s="235"/>
      <c r="H141" s="238">
        <v>1656.409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140</v>
      </c>
      <c r="AU141" s="244" t="s">
        <v>83</v>
      </c>
      <c r="AV141" s="14" t="s">
        <v>136</v>
      </c>
      <c r="AW141" s="14" t="s">
        <v>35</v>
      </c>
      <c r="AX141" s="14" t="s">
        <v>81</v>
      </c>
      <c r="AY141" s="244" t="s">
        <v>129</v>
      </c>
    </row>
    <row r="142" spans="1:65" s="2" customFormat="1" ht="21.75" customHeight="1">
      <c r="A142" s="39"/>
      <c r="B142" s="40"/>
      <c r="C142" s="205" t="s">
        <v>183</v>
      </c>
      <c r="D142" s="205" t="s">
        <v>131</v>
      </c>
      <c r="E142" s="206" t="s">
        <v>184</v>
      </c>
      <c r="F142" s="207" t="s">
        <v>185</v>
      </c>
      <c r="G142" s="208" t="s">
        <v>186</v>
      </c>
      <c r="H142" s="209">
        <v>236.379</v>
      </c>
      <c r="I142" s="210"/>
      <c r="J142" s="211">
        <f>ROUND(I142*H142,2)</f>
        <v>0</v>
      </c>
      <c r="K142" s="207" t="s">
        <v>135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136</v>
      </c>
      <c r="AT142" s="216" t="s">
        <v>131</v>
      </c>
      <c r="AU142" s="216" t="s">
        <v>83</v>
      </c>
      <c r="AY142" s="18" t="s">
        <v>129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136</v>
      </c>
      <c r="BM142" s="216" t="s">
        <v>187</v>
      </c>
    </row>
    <row r="143" spans="1:47" s="2" customFormat="1" ht="12">
      <c r="A143" s="39"/>
      <c r="B143" s="40"/>
      <c r="C143" s="41"/>
      <c r="D143" s="218" t="s">
        <v>138</v>
      </c>
      <c r="E143" s="41"/>
      <c r="F143" s="219" t="s">
        <v>188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138</v>
      </c>
      <c r="AU143" s="18" t="s">
        <v>83</v>
      </c>
    </row>
    <row r="144" spans="1:51" s="15" customFormat="1" ht="12">
      <c r="A144" s="15"/>
      <c r="B144" s="245"/>
      <c r="C144" s="246"/>
      <c r="D144" s="218" t="s">
        <v>140</v>
      </c>
      <c r="E144" s="247" t="s">
        <v>19</v>
      </c>
      <c r="F144" s="248" t="s">
        <v>189</v>
      </c>
      <c r="G144" s="246"/>
      <c r="H144" s="247" t="s">
        <v>19</v>
      </c>
      <c r="I144" s="249"/>
      <c r="J144" s="246"/>
      <c r="K144" s="246"/>
      <c r="L144" s="250"/>
      <c r="M144" s="251"/>
      <c r="N144" s="252"/>
      <c r="O144" s="252"/>
      <c r="P144" s="252"/>
      <c r="Q144" s="252"/>
      <c r="R144" s="252"/>
      <c r="S144" s="252"/>
      <c r="T144" s="25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4" t="s">
        <v>140</v>
      </c>
      <c r="AU144" s="254" t="s">
        <v>83</v>
      </c>
      <c r="AV144" s="15" t="s">
        <v>81</v>
      </c>
      <c r="AW144" s="15" t="s">
        <v>35</v>
      </c>
      <c r="AX144" s="15" t="s">
        <v>73</v>
      </c>
      <c r="AY144" s="254" t="s">
        <v>129</v>
      </c>
    </row>
    <row r="145" spans="1:51" s="15" customFormat="1" ht="12">
      <c r="A145" s="15"/>
      <c r="B145" s="245"/>
      <c r="C145" s="246"/>
      <c r="D145" s="218" t="s">
        <v>140</v>
      </c>
      <c r="E145" s="247" t="s">
        <v>19</v>
      </c>
      <c r="F145" s="248" t="s">
        <v>190</v>
      </c>
      <c r="G145" s="246"/>
      <c r="H145" s="247" t="s">
        <v>19</v>
      </c>
      <c r="I145" s="249"/>
      <c r="J145" s="246"/>
      <c r="K145" s="246"/>
      <c r="L145" s="250"/>
      <c r="M145" s="251"/>
      <c r="N145" s="252"/>
      <c r="O145" s="252"/>
      <c r="P145" s="252"/>
      <c r="Q145" s="252"/>
      <c r="R145" s="252"/>
      <c r="S145" s="252"/>
      <c r="T145" s="25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4" t="s">
        <v>140</v>
      </c>
      <c r="AU145" s="254" t="s">
        <v>83</v>
      </c>
      <c r="AV145" s="15" t="s">
        <v>81</v>
      </c>
      <c r="AW145" s="15" t="s">
        <v>35</v>
      </c>
      <c r="AX145" s="15" t="s">
        <v>73</v>
      </c>
      <c r="AY145" s="254" t="s">
        <v>129</v>
      </c>
    </row>
    <row r="146" spans="1:51" s="13" customFormat="1" ht="12">
      <c r="A146" s="13"/>
      <c r="B146" s="223"/>
      <c r="C146" s="224"/>
      <c r="D146" s="218" t="s">
        <v>140</v>
      </c>
      <c r="E146" s="225" t="s">
        <v>19</v>
      </c>
      <c r="F146" s="226" t="s">
        <v>191</v>
      </c>
      <c r="G146" s="224"/>
      <c r="H146" s="227">
        <v>189.612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140</v>
      </c>
      <c r="AU146" s="233" t="s">
        <v>83</v>
      </c>
      <c r="AV146" s="13" t="s">
        <v>83</v>
      </c>
      <c r="AW146" s="13" t="s">
        <v>35</v>
      </c>
      <c r="AX146" s="13" t="s">
        <v>73</v>
      </c>
      <c r="AY146" s="233" t="s">
        <v>129</v>
      </c>
    </row>
    <row r="147" spans="1:51" s="15" customFormat="1" ht="12">
      <c r="A147" s="15"/>
      <c r="B147" s="245"/>
      <c r="C147" s="246"/>
      <c r="D147" s="218" t="s">
        <v>140</v>
      </c>
      <c r="E147" s="247" t="s">
        <v>19</v>
      </c>
      <c r="F147" s="248" t="s">
        <v>192</v>
      </c>
      <c r="G147" s="246"/>
      <c r="H147" s="247" t="s">
        <v>19</v>
      </c>
      <c r="I147" s="249"/>
      <c r="J147" s="246"/>
      <c r="K147" s="246"/>
      <c r="L147" s="250"/>
      <c r="M147" s="251"/>
      <c r="N147" s="252"/>
      <c r="O147" s="252"/>
      <c r="P147" s="252"/>
      <c r="Q147" s="252"/>
      <c r="R147" s="252"/>
      <c r="S147" s="252"/>
      <c r="T147" s="25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4" t="s">
        <v>140</v>
      </c>
      <c r="AU147" s="254" t="s">
        <v>83</v>
      </c>
      <c r="AV147" s="15" t="s">
        <v>81</v>
      </c>
      <c r="AW147" s="15" t="s">
        <v>35</v>
      </c>
      <c r="AX147" s="15" t="s">
        <v>73</v>
      </c>
      <c r="AY147" s="254" t="s">
        <v>129</v>
      </c>
    </row>
    <row r="148" spans="1:51" s="13" customFormat="1" ht="12">
      <c r="A148" s="13"/>
      <c r="B148" s="223"/>
      <c r="C148" s="224"/>
      <c r="D148" s="218" t="s">
        <v>140</v>
      </c>
      <c r="E148" s="225" t="s">
        <v>19</v>
      </c>
      <c r="F148" s="226" t="s">
        <v>193</v>
      </c>
      <c r="G148" s="224"/>
      <c r="H148" s="227">
        <v>46.767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140</v>
      </c>
      <c r="AU148" s="233" t="s">
        <v>83</v>
      </c>
      <c r="AV148" s="13" t="s">
        <v>83</v>
      </c>
      <c r="AW148" s="13" t="s">
        <v>35</v>
      </c>
      <c r="AX148" s="13" t="s">
        <v>73</v>
      </c>
      <c r="AY148" s="233" t="s">
        <v>129</v>
      </c>
    </row>
    <row r="149" spans="1:51" s="14" customFormat="1" ht="12">
      <c r="A149" s="14"/>
      <c r="B149" s="234"/>
      <c r="C149" s="235"/>
      <c r="D149" s="218" t="s">
        <v>140</v>
      </c>
      <c r="E149" s="236" t="s">
        <v>19</v>
      </c>
      <c r="F149" s="237" t="s">
        <v>142</v>
      </c>
      <c r="G149" s="235"/>
      <c r="H149" s="238">
        <v>236.379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140</v>
      </c>
      <c r="AU149" s="244" t="s">
        <v>83</v>
      </c>
      <c r="AV149" s="14" t="s">
        <v>136</v>
      </c>
      <c r="AW149" s="14" t="s">
        <v>35</v>
      </c>
      <c r="AX149" s="14" t="s">
        <v>81</v>
      </c>
      <c r="AY149" s="244" t="s">
        <v>129</v>
      </c>
    </row>
    <row r="150" spans="1:65" s="2" customFormat="1" ht="21.75" customHeight="1">
      <c r="A150" s="39"/>
      <c r="B150" s="40"/>
      <c r="C150" s="205" t="s">
        <v>194</v>
      </c>
      <c r="D150" s="205" t="s">
        <v>131</v>
      </c>
      <c r="E150" s="206" t="s">
        <v>195</v>
      </c>
      <c r="F150" s="207" t="s">
        <v>196</v>
      </c>
      <c r="G150" s="208" t="s">
        <v>186</v>
      </c>
      <c r="H150" s="209">
        <v>151.594</v>
      </c>
      <c r="I150" s="210"/>
      <c r="J150" s="211">
        <f>ROUND(I150*H150,2)</f>
        <v>0</v>
      </c>
      <c r="K150" s="207" t="s">
        <v>135</v>
      </c>
      <c r="L150" s="45"/>
      <c r="M150" s="212" t="s">
        <v>19</v>
      </c>
      <c r="N150" s="213" t="s">
        <v>44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136</v>
      </c>
      <c r="AT150" s="216" t="s">
        <v>131</v>
      </c>
      <c r="AU150" s="216" t="s">
        <v>83</v>
      </c>
      <c r="AY150" s="18" t="s">
        <v>129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81</v>
      </c>
      <c r="BK150" s="217">
        <f>ROUND(I150*H150,2)</f>
        <v>0</v>
      </c>
      <c r="BL150" s="18" t="s">
        <v>136</v>
      </c>
      <c r="BM150" s="216" t="s">
        <v>197</v>
      </c>
    </row>
    <row r="151" spans="1:47" s="2" customFormat="1" ht="12">
      <c r="A151" s="39"/>
      <c r="B151" s="40"/>
      <c r="C151" s="41"/>
      <c r="D151" s="218" t="s">
        <v>138</v>
      </c>
      <c r="E151" s="41"/>
      <c r="F151" s="219" t="s">
        <v>198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138</v>
      </c>
      <c r="AU151" s="18" t="s">
        <v>83</v>
      </c>
    </row>
    <row r="152" spans="1:51" s="15" customFormat="1" ht="12">
      <c r="A152" s="15"/>
      <c r="B152" s="245"/>
      <c r="C152" s="246"/>
      <c r="D152" s="218" t="s">
        <v>140</v>
      </c>
      <c r="E152" s="247" t="s">
        <v>19</v>
      </c>
      <c r="F152" s="248" t="s">
        <v>199</v>
      </c>
      <c r="G152" s="246"/>
      <c r="H152" s="247" t="s">
        <v>19</v>
      </c>
      <c r="I152" s="249"/>
      <c r="J152" s="246"/>
      <c r="K152" s="246"/>
      <c r="L152" s="250"/>
      <c r="M152" s="251"/>
      <c r="N152" s="252"/>
      <c r="O152" s="252"/>
      <c r="P152" s="252"/>
      <c r="Q152" s="252"/>
      <c r="R152" s="252"/>
      <c r="S152" s="252"/>
      <c r="T152" s="25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4" t="s">
        <v>140</v>
      </c>
      <c r="AU152" s="254" t="s">
        <v>83</v>
      </c>
      <c r="AV152" s="15" t="s">
        <v>81</v>
      </c>
      <c r="AW152" s="15" t="s">
        <v>35</v>
      </c>
      <c r="AX152" s="15" t="s">
        <v>73</v>
      </c>
      <c r="AY152" s="254" t="s">
        <v>129</v>
      </c>
    </row>
    <row r="153" spans="1:51" s="13" customFormat="1" ht="12">
      <c r="A153" s="13"/>
      <c r="B153" s="223"/>
      <c r="C153" s="224"/>
      <c r="D153" s="218" t="s">
        <v>140</v>
      </c>
      <c r="E153" s="225" t="s">
        <v>19</v>
      </c>
      <c r="F153" s="226" t="s">
        <v>200</v>
      </c>
      <c r="G153" s="224"/>
      <c r="H153" s="227">
        <v>116.996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140</v>
      </c>
      <c r="AU153" s="233" t="s">
        <v>83</v>
      </c>
      <c r="AV153" s="13" t="s">
        <v>83</v>
      </c>
      <c r="AW153" s="13" t="s">
        <v>35</v>
      </c>
      <c r="AX153" s="13" t="s">
        <v>73</v>
      </c>
      <c r="AY153" s="233" t="s">
        <v>129</v>
      </c>
    </row>
    <row r="154" spans="1:51" s="15" customFormat="1" ht="12">
      <c r="A154" s="15"/>
      <c r="B154" s="245"/>
      <c r="C154" s="246"/>
      <c r="D154" s="218" t="s">
        <v>140</v>
      </c>
      <c r="E154" s="247" t="s">
        <v>19</v>
      </c>
      <c r="F154" s="248" t="s">
        <v>201</v>
      </c>
      <c r="G154" s="246"/>
      <c r="H154" s="247" t="s">
        <v>19</v>
      </c>
      <c r="I154" s="249"/>
      <c r="J154" s="246"/>
      <c r="K154" s="246"/>
      <c r="L154" s="250"/>
      <c r="M154" s="251"/>
      <c r="N154" s="252"/>
      <c r="O154" s="252"/>
      <c r="P154" s="252"/>
      <c r="Q154" s="252"/>
      <c r="R154" s="252"/>
      <c r="S154" s="252"/>
      <c r="T154" s="25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4" t="s">
        <v>140</v>
      </c>
      <c r="AU154" s="254" t="s">
        <v>83</v>
      </c>
      <c r="AV154" s="15" t="s">
        <v>81</v>
      </c>
      <c r="AW154" s="15" t="s">
        <v>35</v>
      </c>
      <c r="AX154" s="15" t="s">
        <v>73</v>
      </c>
      <c r="AY154" s="254" t="s">
        <v>129</v>
      </c>
    </row>
    <row r="155" spans="1:51" s="13" customFormat="1" ht="12">
      <c r="A155" s="13"/>
      <c r="B155" s="223"/>
      <c r="C155" s="224"/>
      <c r="D155" s="218" t="s">
        <v>140</v>
      </c>
      <c r="E155" s="225" t="s">
        <v>19</v>
      </c>
      <c r="F155" s="226" t="s">
        <v>202</v>
      </c>
      <c r="G155" s="224"/>
      <c r="H155" s="227">
        <v>34.598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140</v>
      </c>
      <c r="AU155" s="233" t="s">
        <v>83</v>
      </c>
      <c r="AV155" s="13" t="s">
        <v>83</v>
      </c>
      <c r="AW155" s="13" t="s">
        <v>35</v>
      </c>
      <c r="AX155" s="13" t="s">
        <v>73</v>
      </c>
      <c r="AY155" s="233" t="s">
        <v>129</v>
      </c>
    </row>
    <row r="156" spans="1:51" s="14" customFormat="1" ht="12">
      <c r="A156" s="14"/>
      <c r="B156" s="234"/>
      <c r="C156" s="235"/>
      <c r="D156" s="218" t="s">
        <v>140</v>
      </c>
      <c r="E156" s="236" t="s">
        <v>19</v>
      </c>
      <c r="F156" s="237" t="s">
        <v>142</v>
      </c>
      <c r="G156" s="235"/>
      <c r="H156" s="238">
        <v>151.594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140</v>
      </c>
      <c r="AU156" s="244" t="s">
        <v>83</v>
      </c>
      <c r="AV156" s="14" t="s">
        <v>136</v>
      </c>
      <c r="AW156" s="14" t="s">
        <v>35</v>
      </c>
      <c r="AX156" s="14" t="s">
        <v>81</v>
      </c>
      <c r="AY156" s="244" t="s">
        <v>129</v>
      </c>
    </row>
    <row r="157" spans="1:65" s="2" customFormat="1" ht="16.5" customHeight="1">
      <c r="A157" s="39"/>
      <c r="B157" s="40"/>
      <c r="C157" s="205" t="s">
        <v>203</v>
      </c>
      <c r="D157" s="205" t="s">
        <v>131</v>
      </c>
      <c r="E157" s="206" t="s">
        <v>204</v>
      </c>
      <c r="F157" s="207" t="s">
        <v>205</v>
      </c>
      <c r="G157" s="208" t="s">
        <v>186</v>
      </c>
      <c r="H157" s="209">
        <v>298.226</v>
      </c>
      <c r="I157" s="210"/>
      <c r="J157" s="211">
        <f>ROUND(I157*H157,2)</f>
        <v>0</v>
      </c>
      <c r="K157" s="207" t="s">
        <v>135</v>
      </c>
      <c r="L157" s="45"/>
      <c r="M157" s="212" t="s">
        <v>19</v>
      </c>
      <c r="N157" s="213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136</v>
      </c>
      <c r="AT157" s="216" t="s">
        <v>131</v>
      </c>
      <c r="AU157" s="216" t="s">
        <v>83</v>
      </c>
      <c r="AY157" s="18" t="s">
        <v>129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81</v>
      </c>
      <c r="BK157" s="217">
        <f>ROUND(I157*H157,2)</f>
        <v>0</v>
      </c>
      <c r="BL157" s="18" t="s">
        <v>136</v>
      </c>
      <c r="BM157" s="216" t="s">
        <v>206</v>
      </c>
    </row>
    <row r="158" spans="1:47" s="2" customFormat="1" ht="12">
      <c r="A158" s="39"/>
      <c r="B158" s="40"/>
      <c r="C158" s="41"/>
      <c r="D158" s="218" t="s">
        <v>138</v>
      </c>
      <c r="E158" s="41"/>
      <c r="F158" s="219" t="s">
        <v>207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138</v>
      </c>
      <c r="AU158" s="18" t="s">
        <v>83</v>
      </c>
    </row>
    <row r="159" spans="1:51" s="15" customFormat="1" ht="12">
      <c r="A159" s="15"/>
      <c r="B159" s="245"/>
      <c r="C159" s="246"/>
      <c r="D159" s="218" t="s">
        <v>140</v>
      </c>
      <c r="E159" s="247" t="s">
        <v>19</v>
      </c>
      <c r="F159" s="248" t="s">
        <v>208</v>
      </c>
      <c r="G159" s="246"/>
      <c r="H159" s="247" t="s">
        <v>19</v>
      </c>
      <c r="I159" s="249"/>
      <c r="J159" s="246"/>
      <c r="K159" s="246"/>
      <c r="L159" s="250"/>
      <c r="M159" s="251"/>
      <c r="N159" s="252"/>
      <c r="O159" s="252"/>
      <c r="P159" s="252"/>
      <c r="Q159" s="252"/>
      <c r="R159" s="252"/>
      <c r="S159" s="252"/>
      <c r="T159" s="25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4" t="s">
        <v>140</v>
      </c>
      <c r="AU159" s="254" t="s">
        <v>83</v>
      </c>
      <c r="AV159" s="15" t="s">
        <v>81</v>
      </c>
      <c r="AW159" s="15" t="s">
        <v>35</v>
      </c>
      <c r="AX159" s="15" t="s">
        <v>73</v>
      </c>
      <c r="AY159" s="254" t="s">
        <v>129</v>
      </c>
    </row>
    <row r="160" spans="1:51" s="13" customFormat="1" ht="12">
      <c r="A160" s="13"/>
      <c r="B160" s="223"/>
      <c r="C160" s="224"/>
      <c r="D160" s="218" t="s">
        <v>140</v>
      </c>
      <c r="E160" s="225" t="s">
        <v>19</v>
      </c>
      <c r="F160" s="226" t="s">
        <v>209</v>
      </c>
      <c r="G160" s="224"/>
      <c r="H160" s="227">
        <v>36.284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140</v>
      </c>
      <c r="AU160" s="233" t="s">
        <v>83</v>
      </c>
      <c r="AV160" s="13" t="s">
        <v>83</v>
      </c>
      <c r="AW160" s="13" t="s">
        <v>35</v>
      </c>
      <c r="AX160" s="13" t="s">
        <v>73</v>
      </c>
      <c r="AY160" s="233" t="s">
        <v>129</v>
      </c>
    </row>
    <row r="161" spans="1:51" s="15" customFormat="1" ht="12">
      <c r="A161" s="15"/>
      <c r="B161" s="245"/>
      <c r="C161" s="246"/>
      <c r="D161" s="218" t="s">
        <v>140</v>
      </c>
      <c r="E161" s="247" t="s">
        <v>19</v>
      </c>
      <c r="F161" s="248" t="s">
        <v>210</v>
      </c>
      <c r="G161" s="246"/>
      <c r="H161" s="247" t="s">
        <v>19</v>
      </c>
      <c r="I161" s="249"/>
      <c r="J161" s="246"/>
      <c r="K161" s="246"/>
      <c r="L161" s="250"/>
      <c r="M161" s="251"/>
      <c r="N161" s="252"/>
      <c r="O161" s="252"/>
      <c r="P161" s="252"/>
      <c r="Q161" s="252"/>
      <c r="R161" s="252"/>
      <c r="S161" s="252"/>
      <c r="T161" s="25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4" t="s">
        <v>140</v>
      </c>
      <c r="AU161" s="254" t="s">
        <v>83</v>
      </c>
      <c r="AV161" s="15" t="s">
        <v>81</v>
      </c>
      <c r="AW161" s="15" t="s">
        <v>35</v>
      </c>
      <c r="AX161" s="15" t="s">
        <v>73</v>
      </c>
      <c r="AY161" s="254" t="s">
        <v>129</v>
      </c>
    </row>
    <row r="162" spans="1:51" s="13" customFormat="1" ht="12">
      <c r="A162" s="13"/>
      <c r="B162" s="223"/>
      <c r="C162" s="224"/>
      <c r="D162" s="218" t="s">
        <v>140</v>
      </c>
      <c r="E162" s="225" t="s">
        <v>19</v>
      </c>
      <c r="F162" s="226" t="s">
        <v>211</v>
      </c>
      <c r="G162" s="224"/>
      <c r="H162" s="227">
        <v>43.657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140</v>
      </c>
      <c r="AU162" s="233" t="s">
        <v>83</v>
      </c>
      <c r="AV162" s="13" t="s">
        <v>83</v>
      </c>
      <c r="AW162" s="13" t="s">
        <v>35</v>
      </c>
      <c r="AX162" s="13" t="s">
        <v>73</v>
      </c>
      <c r="AY162" s="233" t="s">
        <v>129</v>
      </c>
    </row>
    <row r="163" spans="1:51" s="15" customFormat="1" ht="12">
      <c r="A163" s="15"/>
      <c r="B163" s="245"/>
      <c r="C163" s="246"/>
      <c r="D163" s="218" t="s">
        <v>140</v>
      </c>
      <c r="E163" s="247" t="s">
        <v>19</v>
      </c>
      <c r="F163" s="248" t="s">
        <v>212</v>
      </c>
      <c r="G163" s="246"/>
      <c r="H163" s="247" t="s">
        <v>19</v>
      </c>
      <c r="I163" s="249"/>
      <c r="J163" s="246"/>
      <c r="K163" s="246"/>
      <c r="L163" s="250"/>
      <c r="M163" s="251"/>
      <c r="N163" s="252"/>
      <c r="O163" s="252"/>
      <c r="P163" s="252"/>
      <c r="Q163" s="252"/>
      <c r="R163" s="252"/>
      <c r="S163" s="252"/>
      <c r="T163" s="25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4" t="s">
        <v>140</v>
      </c>
      <c r="AU163" s="254" t="s">
        <v>83</v>
      </c>
      <c r="AV163" s="15" t="s">
        <v>81</v>
      </c>
      <c r="AW163" s="15" t="s">
        <v>35</v>
      </c>
      <c r="AX163" s="15" t="s">
        <v>73</v>
      </c>
      <c r="AY163" s="254" t="s">
        <v>129</v>
      </c>
    </row>
    <row r="164" spans="1:51" s="13" customFormat="1" ht="12">
      <c r="A164" s="13"/>
      <c r="B164" s="223"/>
      <c r="C164" s="224"/>
      <c r="D164" s="218" t="s">
        <v>140</v>
      </c>
      <c r="E164" s="225" t="s">
        <v>19</v>
      </c>
      <c r="F164" s="226" t="s">
        <v>213</v>
      </c>
      <c r="G164" s="224"/>
      <c r="H164" s="227">
        <v>218.285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140</v>
      </c>
      <c r="AU164" s="233" t="s">
        <v>83</v>
      </c>
      <c r="AV164" s="13" t="s">
        <v>83</v>
      </c>
      <c r="AW164" s="13" t="s">
        <v>35</v>
      </c>
      <c r="AX164" s="13" t="s">
        <v>73</v>
      </c>
      <c r="AY164" s="233" t="s">
        <v>129</v>
      </c>
    </row>
    <row r="165" spans="1:51" s="14" customFormat="1" ht="12">
      <c r="A165" s="14"/>
      <c r="B165" s="234"/>
      <c r="C165" s="235"/>
      <c r="D165" s="218" t="s">
        <v>140</v>
      </c>
      <c r="E165" s="236" t="s">
        <v>19</v>
      </c>
      <c r="F165" s="237" t="s">
        <v>142</v>
      </c>
      <c r="G165" s="235"/>
      <c r="H165" s="238">
        <v>298.226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140</v>
      </c>
      <c r="AU165" s="244" t="s">
        <v>83</v>
      </c>
      <c r="AV165" s="14" t="s">
        <v>136</v>
      </c>
      <c r="AW165" s="14" t="s">
        <v>35</v>
      </c>
      <c r="AX165" s="14" t="s">
        <v>81</v>
      </c>
      <c r="AY165" s="244" t="s">
        <v>129</v>
      </c>
    </row>
    <row r="166" spans="1:65" s="2" customFormat="1" ht="21.75" customHeight="1">
      <c r="A166" s="39"/>
      <c r="B166" s="40"/>
      <c r="C166" s="205" t="s">
        <v>214</v>
      </c>
      <c r="D166" s="205" t="s">
        <v>131</v>
      </c>
      <c r="E166" s="206" t="s">
        <v>215</v>
      </c>
      <c r="F166" s="207" t="s">
        <v>216</v>
      </c>
      <c r="G166" s="208" t="s">
        <v>186</v>
      </c>
      <c r="H166" s="209">
        <v>11.8</v>
      </c>
      <c r="I166" s="210"/>
      <c r="J166" s="211">
        <f>ROUND(I166*H166,2)</f>
        <v>0</v>
      </c>
      <c r="K166" s="207" t="s">
        <v>135</v>
      </c>
      <c r="L166" s="45"/>
      <c r="M166" s="212" t="s">
        <v>19</v>
      </c>
      <c r="N166" s="213" t="s">
        <v>44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136</v>
      </c>
      <c r="AT166" s="216" t="s">
        <v>131</v>
      </c>
      <c r="AU166" s="216" t="s">
        <v>83</v>
      </c>
      <c r="AY166" s="18" t="s">
        <v>129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136</v>
      </c>
      <c r="BM166" s="216" t="s">
        <v>217</v>
      </c>
    </row>
    <row r="167" spans="1:47" s="2" customFormat="1" ht="12">
      <c r="A167" s="39"/>
      <c r="B167" s="40"/>
      <c r="C167" s="41"/>
      <c r="D167" s="218" t="s">
        <v>138</v>
      </c>
      <c r="E167" s="41"/>
      <c r="F167" s="219" t="s">
        <v>218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138</v>
      </c>
      <c r="AU167" s="18" t="s">
        <v>83</v>
      </c>
    </row>
    <row r="168" spans="1:51" s="15" customFormat="1" ht="12">
      <c r="A168" s="15"/>
      <c r="B168" s="245"/>
      <c r="C168" s="246"/>
      <c r="D168" s="218" t="s">
        <v>140</v>
      </c>
      <c r="E168" s="247" t="s">
        <v>19</v>
      </c>
      <c r="F168" s="248" t="s">
        <v>219</v>
      </c>
      <c r="G168" s="246"/>
      <c r="H168" s="247" t="s">
        <v>19</v>
      </c>
      <c r="I168" s="249"/>
      <c r="J168" s="246"/>
      <c r="K168" s="246"/>
      <c r="L168" s="250"/>
      <c r="M168" s="251"/>
      <c r="N168" s="252"/>
      <c r="O168" s="252"/>
      <c r="P168" s="252"/>
      <c r="Q168" s="252"/>
      <c r="R168" s="252"/>
      <c r="S168" s="252"/>
      <c r="T168" s="25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4" t="s">
        <v>140</v>
      </c>
      <c r="AU168" s="254" t="s">
        <v>83</v>
      </c>
      <c r="AV168" s="15" t="s">
        <v>81</v>
      </c>
      <c r="AW168" s="15" t="s">
        <v>35</v>
      </c>
      <c r="AX168" s="15" t="s">
        <v>73</v>
      </c>
      <c r="AY168" s="254" t="s">
        <v>129</v>
      </c>
    </row>
    <row r="169" spans="1:51" s="13" customFormat="1" ht="12">
      <c r="A169" s="13"/>
      <c r="B169" s="223"/>
      <c r="C169" s="224"/>
      <c r="D169" s="218" t="s">
        <v>140</v>
      </c>
      <c r="E169" s="225" t="s">
        <v>19</v>
      </c>
      <c r="F169" s="226" t="s">
        <v>220</v>
      </c>
      <c r="G169" s="224"/>
      <c r="H169" s="227">
        <v>1.7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140</v>
      </c>
      <c r="AU169" s="233" t="s">
        <v>83</v>
      </c>
      <c r="AV169" s="13" t="s">
        <v>83</v>
      </c>
      <c r="AW169" s="13" t="s">
        <v>35</v>
      </c>
      <c r="AX169" s="13" t="s">
        <v>73</v>
      </c>
      <c r="AY169" s="233" t="s">
        <v>129</v>
      </c>
    </row>
    <row r="170" spans="1:51" s="15" customFormat="1" ht="12">
      <c r="A170" s="15"/>
      <c r="B170" s="245"/>
      <c r="C170" s="246"/>
      <c r="D170" s="218" t="s">
        <v>140</v>
      </c>
      <c r="E170" s="247" t="s">
        <v>19</v>
      </c>
      <c r="F170" s="248" t="s">
        <v>210</v>
      </c>
      <c r="G170" s="246"/>
      <c r="H170" s="247" t="s">
        <v>19</v>
      </c>
      <c r="I170" s="249"/>
      <c r="J170" s="246"/>
      <c r="K170" s="246"/>
      <c r="L170" s="250"/>
      <c r="M170" s="251"/>
      <c r="N170" s="252"/>
      <c r="O170" s="252"/>
      <c r="P170" s="252"/>
      <c r="Q170" s="252"/>
      <c r="R170" s="252"/>
      <c r="S170" s="252"/>
      <c r="T170" s="25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4" t="s">
        <v>140</v>
      </c>
      <c r="AU170" s="254" t="s">
        <v>83</v>
      </c>
      <c r="AV170" s="15" t="s">
        <v>81</v>
      </c>
      <c r="AW170" s="15" t="s">
        <v>35</v>
      </c>
      <c r="AX170" s="15" t="s">
        <v>73</v>
      </c>
      <c r="AY170" s="254" t="s">
        <v>129</v>
      </c>
    </row>
    <row r="171" spans="1:51" s="13" customFormat="1" ht="12">
      <c r="A171" s="13"/>
      <c r="B171" s="223"/>
      <c r="C171" s="224"/>
      <c r="D171" s="218" t="s">
        <v>140</v>
      </c>
      <c r="E171" s="225" t="s">
        <v>19</v>
      </c>
      <c r="F171" s="226" t="s">
        <v>220</v>
      </c>
      <c r="G171" s="224"/>
      <c r="H171" s="227">
        <v>1.7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140</v>
      </c>
      <c r="AU171" s="233" t="s">
        <v>83</v>
      </c>
      <c r="AV171" s="13" t="s">
        <v>83</v>
      </c>
      <c r="AW171" s="13" t="s">
        <v>35</v>
      </c>
      <c r="AX171" s="13" t="s">
        <v>73</v>
      </c>
      <c r="AY171" s="233" t="s">
        <v>129</v>
      </c>
    </row>
    <row r="172" spans="1:51" s="15" customFormat="1" ht="12">
      <c r="A172" s="15"/>
      <c r="B172" s="245"/>
      <c r="C172" s="246"/>
      <c r="D172" s="218" t="s">
        <v>140</v>
      </c>
      <c r="E172" s="247" t="s">
        <v>19</v>
      </c>
      <c r="F172" s="248" t="s">
        <v>221</v>
      </c>
      <c r="G172" s="246"/>
      <c r="H172" s="247" t="s">
        <v>19</v>
      </c>
      <c r="I172" s="249"/>
      <c r="J172" s="246"/>
      <c r="K172" s="246"/>
      <c r="L172" s="250"/>
      <c r="M172" s="251"/>
      <c r="N172" s="252"/>
      <c r="O172" s="252"/>
      <c r="P172" s="252"/>
      <c r="Q172" s="252"/>
      <c r="R172" s="252"/>
      <c r="S172" s="252"/>
      <c r="T172" s="25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4" t="s">
        <v>140</v>
      </c>
      <c r="AU172" s="254" t="s">
        <v>83</v>
      </c>
      <c r="AV172" s="15" t="s">
        <v>81</v>
      </c>
      <c r="AW172" s="15" t="s">
        <v>35</v>
      </c>
      <c r="AX172" s="15" t="s">
        <v>73</v>
      </c>
      <c r="AY172" s="254" t="s">
        <v>129</v>
      </c>
    </row>
    <row r="173" spans="1:51" s="13" customFormat="1" ht="12">
      <c r="A173" s="13"/>
      <c r="B173" s="223"/>
      <c r="C173" s="224"/>
      <c r="D173" s="218" t="s">
        <v>140</v>
      </c>
      <c r="E173" s="225" t="s">
        <v>19</v>
      </c>
      <c r="F173" s="226" t="s">
        <v>222</v>
      </c>
      <c r="G173" s="224"/>
      <c r="H173" s="227">
        <v>8.4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140</v>
      </c>
      <c r="AU173" s="233" t="s">
        <v>83</v>
      </c>
      <c r="AV173" s="13" t="s">
        <v>83</v>
      </c>
      <c r="AW173" s="13" t="s">
        <v>35</v>
      </c>
      <c r="AX173" s="13" t="s">
        <v>73</v>
      </c>
      <c r="AY173" s="233" t="s">
        <v>129</v>
      </c>
    </row>
    <row r="174" spans="1:51" s="14" customFormat="1" ht="12">
      <c r="A174" s="14"/>
      <c r="B174" s="234"/>
      <c r="C174" s="235"/>
      <c r="D174" s="218" t="s">
        <v>140</v>
      </c>
      <c r="E174" s="236" t="s">
        <v>19</v>
      </c>
      <c r="F174" s="237" t="s">
        <v>142</v>
      </c>
      <c r="G174" s="235"/>
      <c r="H174" s="238">
        <v>11.8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140</v>
      </c>
      <c r="AU174" s="244" t="s">
        <v>83</v>
      </c>
      <c r="AV174" s="14" t="s">
        <v>136</v>
      </c>
      <c r="AW174" s="14" t="s">
        <v>35</v>
      </c>
      <c r="AX174" s="14" t="s">
        <v>81</v>
      </c>
      <c r="AY174" s="244" t="s">
        <v>129</v>
      </c>
    </row>
    <row r="175" spans="1:65" s="2" customFormat="1" ht="16.5" customHeight="1">
      <c r="A175" s="39"/>
      <c r="B175" s="40"/>
      <c r="C175" s="205" t="s">
        <v>223</v>
      </c>
      <c r="D175" s="205" t="s">
        <v>131</v>
      </c>
      <c r="E175" s="206" t="s">
        <v>224</v>
      </c>
      <c r="F175" s="207" t="s">
        <v>225</v>
      </c>
      <c r="G175" s="208" t="s">
        <v>186</v>
      </c>
      <c r="H175" s="209">
        <v>20</v>
      </c>
      <c r="I175" s="210"/>
      <c r="J175" s="211">
        <f>ROUND(I175*H175,2)</f>
        <v>0</v>
      </c>
      <c r="K175" s="207" t="s">
        <v>135</v>
      </c>
      <c r="L175" s="45"/>
      <c r="M175" s="212" t="s">
        <v>19</v>
      </c>
      <c r="N175" s="213" t="s">
        <v>44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136</v>
      </c>
      <c r="AT175" s="216" t="s">
        <v>131</v>
      </c>
      <c r="AU175" s="216" t="s">
        <v>83</v>
      </c>
      <c r="AY175" s="18" t="s">
        <v>129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81</v>
      </c>
      <c r="BK175" s="217">
        <f>ROUND(I175*H175,2)</f>
        <v>0</v>
      </c>
      <c r="BL175" s="18" t="s">
        <v>136</v>
      </c>
      <c r="BM175" s="216" t="s">
        <v>226</v>
      </c>
    </row>
    <row r="176" spans="1:47" s="2" customFormat="1" ht="12">
      <c r="A176" s="39"/>
      <c r="B176" s="40"/>
      <c r="C176" s="41"/>
      <c r="D176" s="218" t="s">
        <v>138</v>
      </c>
      <c r="E176" s="41"/>
      <c r="F176" s="219" t="s">
        <v>227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138</v>
      </c>
      <c r="AU176" s="18" t="s">
        <v>83</v>
      </c>
    </row>
    <row r="177" spans="1:51" s="15" customFormat="1" ht="12">
      <c r="A177" s="15"/>
      <c r="B177" s="245"/>
      <c r="C177" s="246"/>
      <c r="D177" s="218" t="s">
        <v>140</v>
      </c>
      <c r="E177" s="247" t="s">
        <v>19</v>
      </c>
      <c r="F177" s="248" t="s">
        <v>210</v>
      </c>
      <c r="G177" s="246"/>
      <c r="H177" s="247" t="s">
        <v>19</v>
      </c>
      <c r="I177" s="249"/>
      <c r="J177" s="246"/>
      <c r="K177" s="246"/>
      <c r="L177" s="250"/>
      <c r="M177" s="251"/>
      <c r="N177" s="252"/>
      <c r="O177" s="252"/>
      <c r="P177" s="252"/>
      <c r="Q177" s="252"/>
      <c r="R177" s="252"/>
      <c r="S177" s="252"/>
      <c r="T177" s="25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4" t="s">
        <v>140</v>
      </c>
      <c r="AU177" s="254" t="s">
        <v>83</v>
      </c>
      <c r="AV177" s="15" t="s">
        <v>81</v>
      </c>
      <c r="AW177" s="15" t="s">
        <v>35</v>
      </c>
      <c r="AX177" s="15" t="s">
        <v>73</v>
      </c>
      <c r="AY177" s="254" t="s">
        <v>129</v>
      </c>
    </row>
    <row r="178" spans="1:51" s="13" customFormat="1" ht="12">
      <c r="A178" s="13"/>
      <c r="B178" s="223"/>
      <c r="C178" s="224"/>
      <c r="D178" s="218" t="s">
        <v>140</v>
      </c>
      <c r="E178" s="225" t="s">
        <v>19</v>
      </c>
      <c r="F178" s="226" t="s">
        <v>228</v>
      </c>
      <c r="G178" s="224"/>
      <c r="H178" s="227">
        <v>4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140</v>
      </c>
      <c r="AU178" s="233" t="s">
        <v>83</v>
      </c>
      <c r="AV178" s="13" t="s">
        <v>83</v>
      </c>
      <c r="AW178" s="13" t="s">
        <v>35</v>
      </c>
      <c r="AX178" s="13" t="s">
        <v>73</v>
      </c>
      <c r="AY178" s="233" t="s">
        <v>129</v>
      </c>
    </row>
    <row r="179" spans="1:51" s="15" customFormat="1" ht="12">
      <c r="A179" s="15"/>
      <c r="B179" s="245"/>
      <c r="C179" s="246"/>
      <c r="D179" s="218" t="s">
        <v>140</v>
      </c>
      <c r="E179" s="247" t="s">
        <v>19</v>
      </c>
      <c r="F179" s="248" t="s">
        <v>208</v>
      </c>
      <c r="G179" s="246"/>
      <c r="H179" s="247" t="s">
        <v>19</v>
      </c>
      <c r="I179" s="249"/>
      <c r="J179" s="246"/>
      <c r="K179" s="246"/>
      <c r="L179" s="250"/>
      <c r="M179" s="251"/>
      <c r="N179" s="252"/>
      <c r="O179" s="252"/>
      <c r="P179" s="252"/>
      <c r="Q179" s="252"/>
      <c r="R179" s="252"/>
      <c r="S179" s="252"/>
      <c r="T179" s="25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4" t="s">
        <v>140</v>
      </c>
      <c r="AU179" s="254" t="s">
        <v>83</v>
      </c>
      <c r="AV179" s="15" t="s">
        <v>81</v>
      </c>
      <c r="AW179" s="15" t="s">
        <v>35</v>
      </c>
      <c r="AX179" s="15" t="s">
        <v>73</v>
      </c>
      <c r="AY179" s="254" t="s">
        <v>129</v>
      </c>
    </row>
    <row r="180" spans="1:51" s="13" customFormat="1" ht="12">
      <c r="A180" s="13"/>
      <c r="B180" s="223"/>
      <c r="C180" s="224"/>
      <c r="D180" s="218" t="s">
        <v>140</v>
      </c>
      <c r="E180" s="225" t="s">
        <v>19</v>
      </c>
      <c r="F180" s="226" t="s">
        <v>229</v>
      </c>
      <c r="G180" s="224"/>
      <c r="H180" s="227">
        <v>16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140</v>
      </c>
      <c r="AU180" s="233" t="s">
        <v>83</v>
      </c>
      <c r="AV180" s="13" t="s">
        <v>83</v>
      </c>
      <c r="AW180" s="13" t="s">
        <v>35</v>
      </c>
      <c r="AX180" s="13" t="s">
        <v>73</v>
      </c>
      <c r="AY180" s="233" t="s">
        <v>129</v>
      </c>
    </row>
    <row r="181" spans="1:51" s="14" customFormat="1" ht="12">
      <c r="A181" s="14"/>
      <c r="B181" s="234"/>
      <c r="C181" s="235"/>
      <c r="D181" s="218" t="s">
        <v>140</v>
      </c>
      <c r="E181" s="236" t="s">
        <v>19</v>
      </c>
      <c r="F181" s="237" t="s">
        <v>142</v>
      </c>
      <c r="G181" s="235"/>
      <c r="H181" s="238">
        <v>20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140</v>
      </c>
      <c r="AU181" s="244" t="s">
        <v>83</v>
      </c>
      <c r="AV181" s="14" t="s">
        <v>136</v>
      </c>
      <c r="AW181" s="14" t="s">
        <v>35</v>
      </c>
      <c r="AX181" s="14" t="s">
        <v>81</v>
      </c>
      <c r="AY181" s="244" t="s">
        <v>129</v>
      </c>
    </row>
    <row r="182" spans="1:65" s="2" customFormat="1" ht="16.5" customHeight="1">
      <c r="A182" s="39"/>
      <c r="B182" s="40"/>
      <c r="C182" s="205" t="s">
        <v>230</v>
      </c>
      <c r="D182" s="205" t="s">
        <v>131</v>
      </c>
      <c r="E182" s="206" t="s">
        <v>231</v>
      </c>
      <c r="F182" s="207" t="s">
        <v>232</v>
      </c>
      <c r="G182" s="208" t="s">
        <v>186</v>
      </c>
      <c r="H182" s="209">
        <v>27</v>
      </c>
      <c r="I182" s="210"/>
      <c r="J182" s="211">
        <f>ROUND(I182*H182,2)</f>
        <v>0</v>
      </c>
      <c r="K182" s="207" t="s">
        <v>135</v>
      </c>
      <c r="L182" s="45"/>
      <c r="M182" s="212" t="s">
        <v>19</v>
      </c>
      <c r="N182" s="213" t="s">
        <v>44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136</v>
      </c>
      <c r="AT182" s="216" t="s">
        <v>131</v>
      </c>
      <c r="AU182" s="216" t="s">
        <v>83</v>
      </c>
      <c r="AY182" s="18" t="s">
        <v>129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81</v>
      </c>
      <c r="BK182" s="217">
        <f>ROUND(I182*H182,2)</f>
        <v>0</v>
      </c>
      <c r="BL182" s="18" t="s">
        <v>136</v>
      </c>
      <c r="BM182" s="216" t="s">
        <v>233</v>
      </c>
    </row>
    <row r="183" spans="1:47" s="2" customFormat="1" ht="12">
      <c r="A183" s="39"/>
      <c r="B183" s="40"/>
      <c r="C183" s="41"/>
      <c r="D183" s="218" t="s">
        <v>138</v>
      </c>
      <c r="E183" s="41"/>
      <c r="F183" s="219" t="s">
        <v>234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138</v>
      </c>
      <c r="AU183" s="18" t="s">
        <v>83</v>
      </c>
    </row>
    <row r="184" spans="1:51" s="15" customFormat="1" ht="12">
      <c r="A184" s="15"/>
      <c r="B184" s="245"/>
      <c r="C184" s="246"/>
      <c r="D184" s="218" t="s">
        <v>140</v>
      </c>
      <c r="E184" s="247" t="s">
        <v>19</v>
      </c>
      <c r="F184" s="248" t="s">
        <v>235</v>
      </c>
      <c r="G184" s="246"/>
      <c r="H184" s="247" t="s">
        <v>19</v>
      </c>
      <c r="I184" s="249"/>
      <c r="J184" s="246"/>
      <c r="K184" s="246"/>
      <c r="L184" s="250"/>
      <c r="M184" s="251"/>
      <c r="N184" s="252"/>
      <c r="O184" s="252"/>
      <c r="P184" s="252"/>
      <c r="Q184" s="252"/>
      <c r="R184" s="252"/>
      <c r="S184" s="252"/>
      <c r="T184" s="25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4" t="s">
        <v>140</v>
      </c>
      <c r="AU184" s="254" t="s">
        <v>83</v>
      </c>
      <c r="AV184" s="15" t="s">
        <v>81</v>
      </c>
      <c r="AW184" s="15" t="s">
        <v>35</v>
      </c>
      <c r="AX184" s="15" t="s">
        <v>73</v>
      </c>
      <c r="AY184" s="254" t="s">
        <v>129</v>
      </c>
    </row>
    <row r="185" spans="1:51" s="13" customFormat="1" ht="12">
      <c r="A185" s="13"/>
      <c r="B185" s="223"/>
      <c r="C185" s="224"/>
      <c r="D185" s="218" t="s">
        <v>140</v>
      </c>
      <c r="E185" s="225" t="s">
        <v>19</v>
      </c>
      <c r="F185" s="226" t="s">
        <v>236</v>
      </c>
      <c r="G185" s="224"/>
      <c r="H185" s="227">
        <v>6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140</v>
      </c>
      <c r="AU185" s="233" t="s">
        <v>83</v>
      </c>
      <c r="AV185" s="13" t="s">
        <v>83</v>
      </c>
      <c r="AW185" s="13" t="s">
        <v>35</v>
      </c>
      <c r="AX185" s="13" t="s">
        <v>73</v>
      </c>
      <c r="AY185" s="233" t="s">
        <v>129</v>
      </c>
    </row>
    <row r="186" spans="1:51" s="15" customFormat="1" ht="12">
      <c r="A186" s="15"/>
      <c r="B186" s="245"/>
      <c r="C186" s="246"/>
      <c r="D186" s="218" t="s">
        <v>140</v>
      </c>
      <c r="E186" s="247" t="s">
        <v>19</v>
      </c>
      <c r="F186" s="248" t="s">
        <v>210</v>
      </c>
      <c r="G186" s="246"/>
      <c r="H186" s="247" t="s">
        <v>19</v>
      </c>
      <c r="I186" s="249"/>
      <c r="J186" s="246"/>
      <c r="K186" s="246"/>
      <c r="L186" s="250"/>
      <c r="M186" s="251"/>
      <c r="N186" s="252"/>
      <c r="O186" s="252"/>
      <c r="P186" s="252"/>
      <c r="Q186" s="252"/>
      <c r="R186" s="252"/>
      <c r="S186" s="252"/>
      <c r="T186" s="25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4" t="s">
        <v>140</v>
      </c>
      <c r="AU186" s="254" t="s">
        <v>83</v>
      </c>
      <c r="AV186" s="15" t="s">
        <v>81</v>
      </c>
      <c r="AW186" s="15" t="s">
        <v>35</v>
      </c>
      <c r="AX186" s="15" t="s">
        <v>73</v>
      </c>
      <c r="AY186" s="254" t="s">
        <v>129</v>
      </c>
    </row>
    <row r="187" spans="1:51" s="13" customFormat="1" ht="12">
      <c r="A187" s="13"/>
      <c r="B187" s="223"/>
      <c r="C187" s="224"/>
      <c r="D187" s="218" t="s">
        <v>140</v>
      </c>
      <c r="E187" s="225" t="s">
        <v>19</v>
      </c>
      <c r="F187" s="226" t="s">
        <v>236</v>
      </c>
      <c r="G187" s="224"/>
      <c r="H187" s="227">
        <v>6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140</v>
      </c>
      <c r="AU187" s="233" t="s">
        <v>83</v>
      </c>
      <c r="AV187" s="13" t="s">
        <v>83</v>
      </c>
      <c r="AW187" s="13" t="s">
        <v>35</v>
      </c>
      <c r="AX187" s="13" t="s">
        <v>73</v>
      </c>
      <c r="AY187" s="233" t="s">
        <v>129</v>
      </c>
    </row>
    <row r="188" spans="1:51" s="15" customFormat="1" ht="12">
      <c r="A188" s="15"/>
      <c r="B188" s="245"/>
      <c r="C188" s="246"/>
      <c r="D188" s="218" t="s">
        <v>140</v>
      </c>
      <c r="E188" s="247" t="s">
        <v>19</v>
      </c>
      <c r="F188" s="248" t="s">
        <v>237</v>
      </c>
      <c r="G188" s="246"/>
      <c r="H188" s="247" t="s">
        <v>19</v>
      </c>
      <c r="I188" s="249"/>
      <c r="J188" s="246"/>
      <c r="K188" s="246"/>
      <c r="L188" s="250"/>
      <c r="M188" s="251"/>
      <c r="N188" s="252"/>
      <c r="O188" s="252"/>
      <c r="P188" s="252"/>
      <c r="Q188" s="252"/>
      <c r="R188" s="252"/>
      <c r="S188" s="252"/>
      <c r="T188" s="25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4" t="s">
        <v>140</v>
      </c>
      <c r="AU188" s="254" t="s">
        <v>83</v>
      </c>
      <c r="AV188" s="15" t="s">
        <v>81</v>
      </c>
      <c r="AW188" s="15" t="s">
        <v>35</v>
      </c>
      <c r="AX188" s="15" t="s">
        <v>73</v>
      </c>
      <c r="AY188" s="254" t="s">
        <v>129</v>
      </c>
    </row>
    <row r="189" spans="1:51" s="13" customFormat="1" ht="12">
      <c r="A189" s="13"/>
      <c r="B189" s="223"/>
      <c r="C189" s="224"/>
      <c r="D189" s="218" t="s">
        <v>140</v>
      </c>
      <c r="E189" s="225" t="s">
        <v>19</v>
      </c>
      <c r="F189" s="226" t="s">
        <v>238</v>
      </c>
      <c r="G189" s="224"/>
      <c r="H189" s="227">
        <v>15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140</v>
      </c>
      <c r="AU189" s="233" t="s">
        <v>83</v>
      </c>
      <c r="AV189" s="13" t="s">
        <v>83</v>
      </c>
      <c r="AW189" s="13" t="s">
        <v>35</v>
      </c>
      <c r="AX189" s="13" t="s">
        <v>73</v>
      </c>
      <c r="AY189" s="233" t="s">
        <v>129</v>
      </c>
    </row>
    <row r="190" spans="1:51" s="14" customFormat="1" ht="12">
      <c r="A190" s="14"/>
      <c r="B190" s="234"/>
      <c r="C190" s="235"/>
      <c r="D190" s="218" t="s">
        <v>140</v>
      </c>
      <c r="E190" s="236" t="s">
        <v>19</v>
      </c>
      <c r="F190" s="237" t="s">
        <v>142</v>
      </c>
      <c r="G190" s="235"/>
      <c r="H190" s="238">
        <v>27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140</v>
      </c>
      <c r="AU190" s="244" t="s">
        <v>83</v>
      </c>
      <c r="AV190" s="14" t="s">
        <v>136</v>
      </c>
      <c r="AW190" s="14" t="s">
        <v>35</v>
      </c>
      <c r="AX190" s="14" t="s">
        <v>81</v>
      </c>
      <c r="AY190" s="244" t="s">
        <v>129</v>
      </c>
    </row>
    <row r="191" spans="1:65" s="2" customFormat="1" ht="16.5" customHeight="1">
      <c r="A191" s="39"/>
      <c r="B191" s="40"/>
      <c r="C191" s="205" t="s">
        <v>239</v>
      </c>
      <c r="D191" s="205" t="s">
        <v>131</v>
      </c>
      <c r="E191" s="206" t="s">
        <v>240</v>
      </c>
      <c r="F191" s="207" t="s">
        <v>241</v>
      </c>
      <c r="G191" s="208" t="s">
        <v>186</v>
      </c>
      <c r="H191" s="209">
        <v>1179.075</v>
      </c>
      <c r="I191" s="210"/>
      <c r="J191" s="211">
        <f>ROUND(I191*H191,2)</f>
        <v>0</v>
      </c>
      <c r="K191" s="207" t="s">
        <v>135</v>
      </c>
      <c r="L191" s="45"/>
      <c r="M191" s="212" t="s">
        <v>19</v>
      </c>
      <c r="N191" s="213" t="s">
        <v>44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136</v>
      </c>
      <c r="AT191" s="216" t="s">
        <v>131</v>
      </c>
      <c r="AU191" s="216" t="s">
        <v>83</v>
      </c>
      <c r="AY191" s="18" t="s">
        <v>129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81</v>
      </c>
      <c r="BK191" s="217">
        <f>ROUND(I191*H191,2)</f>
        <v>0</v>
      </c>
      <c r="BL191" s="18" t="s">
        <v>136</v>
      </c>
      <c r="BM191" s="216" t="s">
        <v>242</v>
      </c>
    </row>
    <row r="192" spans="1:47" s="2" customFormat="1" ht="12">
      <c r="A192" s="39"/>
      <c r="B192" s="40"/>
      <c r="C192" s="41"/>
      <c r="D192" s="218" t="s">
        <v>138</v>
      </c>
      <c r="E192" s="41"/>
      <c r="F192" s="219" t="s">
        <v>243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138</v>
      </c>
      <c r="AU192" s="18" t="s">
        <v>83</v>
      </c>
    </row>
    <row r="193" spans="1:51" s="15" customFormat="1" ht="12">
      <c r="A193" s="15"/>
      <c r="B193" s="245"/>
      <c r="C193" s="246"/>
      <c r="D193" s="218" t="s">
        <v>140</v>
      </c>
      <c r="E193" s="247" t="s">
        <v>19</v>
      </c>
      <c r="F193" s="248" t="s">
        <v>244</v>
      </c>
      <c r="G193" s="246"/>
      <c r="H193" s="247" t="s">
        <v>19</v>
      </c>
      <c r="I193" s="249"/>
      <c r="J193" s="246"/>
      <c r="K193" s="246"/>
      <c r="L193" s="250"/>
      <c r="M193" s="251"/>
      <c r="N193" s="252"/>
      <c r="O193" s="252"/>
      <c r="P193" s="252"/>
      <c r="Q193" s="252"/>
      <c r="R193" s="252"/>
      <c r="S193" s="252"/>
      <c r="T193" s="25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4" t="s">
        <v>140</v>
      </c>
      <c r="AU193" s="254" t="s">
        <v>83</v>
      </c>
      <c r="AV193" s="15" t="s">
        <v>81</v>
      </c>
      <c r="AW193" s="15" t="s">
        <v>35</v>
      </c>
      <c r="AX193" s="15" t="s">
        <v>73</v>
      </c>
      <c r="AY193" s="254" t="s">
        <v>129</v>
      </c>
    </row>
    <row r="194" spans="1:51" s="13" customFormat="1" ht="12">
      <c r="A194" s="13"/>
      <c r="B194" s="223"/>
      <c r="C194" s="224"/>
      <c r="D194" s="218" t="s">
        <v>140</v>
      </c>
      <c r="E194" s="225" t="s">
        <v>19</v>
      </c>
      <c r="F194" s="226" t="s">
        <v>245</v>
      </c>
      <c r="G194" s="224"/>
      <c r="H194" s="227">
        <v>481.076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140</v>
      </c>
      <c r="AU194" s="233" t="s">
        <v>83</v>
      </c>
      <c r="AV194" s="13" t="s">
        <v>83</v>
      </c>
      <c r="AW194" s="13" t="s">
        <v>35</v>
      </c>
      <c r="AX194" s="13" t="s">
        <v>73</v>
      </c>
      <c r="AY194" s="233" t="s">
        <v>129</v>
      </c>
    </row>
    <row r="195" spans="1:51" s="15" customFormat="1" ht="12">
      <c r="A195" s="15"/>
      <c r="B195" s="245"/>
      <c r="C195" s="246"/>
      <c r="D195" s="218" t="s">
        <v>140</v>
      </c>
      <c r="E195" s="247" t="s">
        <v>19</v>
      </c>
      <c r="F195" s="248" t="s">
        <v>246</v>
      </c>
      <c r="G195" s="246"/>
      <c r="H195" s="247" t="s">
        <v>19</v>
      </c>
      <c r="I195" s="249"/>
      <c r="J195" s="246"/>
      <c r="K195" s="246"/>
      <c r="L195" s="250"/>
      <c r="M195" s="251"/>
      <c r="N195" s="252"/>
      <c r="O195" s="252"/>
      <c r="P195" s="252"/>
      <c r="Q195" s="252"/>
      <c r="R195" s="252"/>
      <c r="S195" s="252"/>
      <c r="T195" s="25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4" t="s">
        <v>140</v>
      </c>
      <c r="AU195" s="254" t="s">
        <v>83</v>
      </c>
      <c r="AV195" s="15" t="s">
        <v>81</v>
      </c>
      <c r="AW195" s="15" t="s">
        <v>35</v>
      </c>
      <c r="AX195" s="15" t="s">
        <v>73</v>
      </c>
      <c r="AY195" s="254" t="s">
        <v>129</v>
      </c>
    </row>
    <row r="196" spans="1:51" s="13" customFormat="1" ht="12">
      <c r="A196" s="13"/>
      <c r="B196" s="223"/>
      <c r="C196" s="224"/>
      <c r="D196" s="218" t="s">
        <v>140</v>
      </c>
      <c r="E196" s="225" t="s">
        <v>19</v>
      </c>
      <c r="F196" s="226" t="s">
        <v>247</v>
      </c>
      <c r="G196" s="224"/>
      <c r="H196" s="227">
        <v>151.594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140</v>
      </c>
      <c r="AU196" s="233" t="s">
        <v>83</v>
      </c>
      <c r="AV196" s="13" t="s">
        <v>83</v>
      </c>
      <c r="AW196" s="13" t="s">
        <v>35</v>
      </c>
      <c r="AX196" s="13" t="s">
        <v>73</v>
      </c>
      <c r="AY196" s="233" t="s">
        <v>129</v>
      </c>
    </row>
    <row r="197" spans="1:51" s="15" customFormat="1" ht="12">
      <c r="A197" s="15"/>
      <c r="B197" s="245"/>
      <c r="C197" s="246"/>
      <c r="D197" s="218" t="s">
        <v>140</v>
      </c>
      <c r="E197" s="247" t="s">
        <v>19</v>
      </c>
      <c r="F197" s="248" t="s">
        <v>248</v>
      </c>
      <c r="G197" s="246"/>
      <c r="H197" s="247" t="s">
        <v>19</v>
      </c>
      <c r="I197" s="249"/>
      <c r="J197" s="246"/>
      <c r="K197" s="246"/>
      <c r="L197" s="250"/>
      <c r="M197" s="251"/>
      <c r="N197" s="252"/>
      <c r="O197" s="252"/>
      <c r="P197" s="252"/>
      <c r="Q197" s="252"/>
      <c r="R197" s="252"/>
      <c r="S197" s="252"/>
      <c r="T197" s="25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4" t="s">
        <v>140</v>
      </c>
      <c r="AU197" s="254" t="s">
        <v>83</v>
      </c>
      <c r="AV197" s="15" t="s">
        <v>81</v>
      </c>
      <c r="AW197" s="15" t="s">
        <v>35</v>
      </c>
      <c r="AX197" s="15" t="s">
        <v>73</v>
      </c>
      <c r="AY197" s="254" t="s">
        <v>129</v>
      </c>
    </row>
    <row r="198" spans="1:51" s="13" customFormat="1" ht="12">
      <c r="A198" s="13"/>
      <c r="B198" s="223"/>
      <c r="C198" s="224"/>
      <c r="D198" s="218" t="s">
        <v>140</v>
      </c>
      <c r="E198" s="225" t="s">
        <v>19</v>
      </c>
      <c r="F198" s="226" t="s">
        <v>249</v>
      </c>
      <c r="G198" s="224"/>
      <c r="H198" s="227">
        <v>310.026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140</v>
      </c>
      <c r="AU198" s="233" t="s">
        <v>83</v>
      </c>
      <c r="AV198" s="13" t="s">
        <v>83</v>
      </c>
      <c r="AW198" s="13" t="s">
        <v>35</v>
      </c>
      <c r="AX198" s="13" t="s">
        <v>73</v>
      </c>
      <c r="AY198" s="233" t="s">
        <v>129</v>
      </c>
    </row>
    <row r="199" spans="1:51" s="15" customFormat="1" ht="12">
      <c r="A199" s="15"/>
      <c r="B199" s="245"/>
      <c r="C199" s="246"/>
      <c r="D199" s="218" t="s">
        <v>140</v>
      </c>
      <c r="E199" s="247" t="s">
        <v>19</v>
      </c>
      <c r="F199" s="248" t="s">
        <v>250</v>
      </c>
      <c r="G199" s="246"/>
      <c r="H199" s="247" t="s">
        <v>19</v>
      </c>
      <c r="I199" s="249"/>
      <c r="J199" s="246"/>
      <c r="K199" s="246"/>
      <c r="L199" s="250"/>
      <c r="M199" s="251"/>
      <c r="N199" s="252"/>
      <c r="O199" s="252"/>
      <c r="P199" s="252"/>
      <c r="Q199" s="252"/>
      <c r="R199" s="252"/>
      <c r="S199" s="252"/>
      <c r="T199" s="25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4" t="s">
        <v>140</v>
      </c>
      <c r="AU199" s="254" t="s">
        <v>83</v>
      </c>
      <c r="AV199" s="15" t="s">
        <v>81</v>
      </c>
      <c r="AW199" s="15" t="s">
        <v>35</v>
      </c>
      <c r="AX199" s="15" t="s">
        <v>73</v>
      </c>
      <c r="AY199" s="254" t="s">
        <v>129</v>
      </c>
    </row>
    <row r="200" spans="1:51" s="13" customFormat="1" ht="12">
      <c r="A200" s="13"/>
      <c r="B200" s="223"/>
      <c r="C200" s="224"/>
      <c r="D200" s="218" t="s">
        <v>140</v>
      </c>
      <c r="E200" s="225" t="s">
        <v>19</v>
      </c>
      <c r="F200" s="226" t="s">
        <v>251</v>
      </c>
      <c r="G200" s="224"/>
      <c r="H200" s="227">
        <v>236.379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140</v>
      </c>
      <c r="AU200" s="233" t="s">
        <v>83</v>
      </c>
      <c r="AV200" s="13" t="s">
        <v>83</v>
      </c>
      <c r="AW200" s="13" t="s">
        <v>35</v>
      </c>
      <c r="AX200" s="13" t="s">
        <v>73</v>
      </c>
      <c r="AY200" s="233" t="s">
        <v>129</v>
      </c>
    </row>
    <row r="201" spans="1:51" s="14" customFormat="1" ht="12">
      <c r="A201" s="14"/>
      <c r="B201" s="234"/>
      <c r="C201" s="235"/>
      <c r="D201" s="218" t="s">
        <v>140</v>
      </c>
      <c r="E201" s="236" t="s">
        <v>19</v>
      </c>
      <c r="F201" s="237" t="s">
        <v>142</v>
      </c>
      <c r="G201" s="235"/>
      <c r="H201" s="238">
        <v>1179.075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140</v>
      </c>
      <c r="AU201" s="244" t="s">
        <v>83</v>
      </c>
      <c r="AV201" s="14" t="s">
        <v>136</v>
      </c>
      <c r="AW201" s="14" t="s">
        <v>35</v>
      </c>
      <c r="AX201" s="14" t="s">
        <v>81</v>
      </c>
      <c r="AY201" s="244" t="s">
        <v>129</v>
      </c>
    </row>
    <row r="202" spans="1:65" s="2" customFormat="1" ht="12">
      <c r="A202" s="39"/>
      <c r="B202" s="40"/>
      <c r="C202" s="205" t="s">
        <v>252</v>
      </c>
      <c r="D202" s="205" t="s">
        <v>131</v>
      </c>
      <c r="E202" s="206" t="s">
        <v>253</v>
      </c>
      <c r="F202" s="207" t="s">
        <v>254</v>
      </c>
      <c r="G202" s="208" t="s">
        <v>186</v>
      </c>
      <c r="H202" s="209">
        <v>8518.14</v>
      </c>
      <c r="I202" s="210"/>
      <c r="J202" s="211">
        <f>ROUND(I202*H202,2)</f>
        <v>0</v>
      </c>
      <c r="K202" s="207" t="s">
        <v>135</v>
      </c>
      <c r="L202" s="45"/>
      <c r="M202" s="212" t="s">
        <v>19</v>
      </c>
      <c r="N202" s="213" t="s">
        <v>44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136</v>
      </c>
      <c r="AT202" s="216" t="s">
        <v>131</v>
      </c>
      <c r="AU202" s="216" t="s">
        <v>83</v>
      </c>
      <c r="AY202" s="18" t="s">
        <v>129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136</v>
      </c>
      <c r="BM202" s="216" t="s">
        <v>255</v>
      </c>
    </row>
    <row r="203" spans="1:47" s="2" customFormat="1" ht="12">
      <c r="A203" s="39"/>
      <c r="B203" s="40"/>
      <c r="C203" s="41"/>
      <c r="D203" s="218" t="s">
        <v>138</v>
      </c>
      <c r="E203" s="41"/>
      <c r="F203" s="219" t="s">
        <v>256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138</v>
      </c>
      <c r="AU203" s="18" t="s">
        <v>83</v>
      </c>
    </row>
    <row r="204" spans="1:51" s="13" customFormat="1" ht="12">
      <c r="A204" s="13"/>
      <c r="B204" s="223"/>
      <c r="C204" s="224"/>
      <c r="D204" s="218" t="s">
        <v>140</v>
      </c>
      <c r="E204" s="225" t="s">
        <v>19</v>
      </c>
      <c r="F204" s="226" t="s">
        <v>257</v>
      </c>
      <c r="G204" s="224"/>
      <c r="H204" s="227">
        <v>8518.14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140</v>
      </c>
      <c r="AU204" s="233" t="s">
        <v>83</v>
      </c>
      <c r="AV204" s="13" t="s">
        <v>83</v>
      </c>
      <c r="AW204" s="13" t="s">
        <v>35</v>
      </c>
      <c r="AX204" s="13" t="s">
        <v>73</v>
      </c>
      <c r="AY204" s="233" t="s">
        <v>129</v>
      </c>
    </row>
    <row r="205" spans="1:51" s="14" customFormat="1" ht="12">
      <c r="A205" s="14"/>
      <c r="B205" s="234"/>
      <c r="C205" s="235"/>
      <c r="D205" s="218" t="s">
        <v>140</v>
      </c>
      <c r="E205" s="236" t="s">
        <v>19</v>
      </c>
      <c r="F205" s="237" t="s">
        <v>142</v>
      </c>
      <c r="G205" s="235"/>
      <c r="H205" s="238">
        <v>8518.14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140</v>
      </c>
      <c r="AU205" s="244" t="s">
        <v>83</v>
      </c>
      <c r="AV205" s="14" t="s">
        <v>136</v>
      </c>
      <c r="AW205" s="14" t="s">
        <v>35</v>
      </c>
      <c r="AX205" s="14" t="s">
        <v>81</v>
      </c>
      <c r="AY205" s="244" t="s">
        <v>129</v>
      </c>
    </row>
    <row r="206" spans="1:65" s="2" customFormat="1" ht="16.5" customHeight="1">
      <c r="A206" s="39"/>
      <c r="B206" s="40"/>
      <c r="C206" s="205" t="s">
        <v>258</v>
      </c>
      <c r="D206" s="205" t="s">
        <v>131</v>
      </c>
      <c r="E206" s="206" t="s">
        <v>259</v>
      </c>
      <c r="F206" s="207" t="s">
        <v>260</v>
      </c>
      <c r="G206" s="208" t="s">
        <v>186</v>
      </c>
      <c r="H206" s="209">
        <v>236.379</v>
      </c>
      <c r="I206" s="210"/>
      <c r="J206" s="211">
        <f>ROUND(I206*H206,2)</f>
        <v>0</v>
      </c>
      <c r="K206" s="207" t="s">
        <v>135</v>
      </c>
      <c r="L206" s="45"/>
      <c r="M206" s="212" t="s">
        <v>19</v>
      </c>
      <c r="N206" s="213" t="s">
        <v>44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136</v>
      </c>
      <c r="AT206" s="216" t="s">
        <v>131</v>
      </c>
      <c r="AU206" s="216" t="s">
        <v>83</v>
      </c>
      <c r="AY206" s="18" t="s">
        <v>129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81</v>
      </c>
      <c r="BK206" s="217">
        <f>ROUND(I206*H206,2)</f>
        <v>0</v>
      </c>
      <c r="BL206" s="18" t="s">
        <v>136</v>
      </c>
      <c r="BM206" s="216" t="s">
        <v>261</v>
      </c>
    </row>
    <row r="207" spans="1:47" s="2" customFormat="1" ht="12">
      <c r="A207" s="39"/>
      <c r="B207" s="40"/>
      <c r="C207" s="41"/>
      <c r="D207" s="218" t="s">
        <v>138</v>
      </c>
      <c r="E207" s="41"/>
      <c r="F207" s="219" t="s">
        <v>262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138</v>
      </c>
      <c r="AU207" s="18" t="s">
        <v>83</v>
      </c>
    </row>
    <row r="208" spans="1:51" s="15" customFormat="1" ht="12">
      <c r="A208" s="15"/>
      <c r="B208" s="245"/>
      <c r="C208" s="246"/>
      <c r="D208" s="218" t="s">
        <v>140</v>
      </c>
      <c r="E208" s="247" t="s">
        <v>19</v>
      </c>
      <c r="F208" s="248" t="s">
        <v>189</v>
      </c>
      <c r="G208" s="246"/>
      <c r="H208" s="247" t="s">
        <v>19</v>
      </c>
      <c r="I208" s="249"/>
      <c r="J208" s="246"/>
      <c r="K208" s="246"/>
      <c r="L208" s="250"/>
      <c r="M208" s="251"/>
      <c r="N208" s="252"/>
      <c r="O208" s="252"/>
      <c r="P208" s="252"/>
      <c r="Q208" s="252"/>
      <c r="R208" s="252"/>
      <c r="S208" s="252"/>
      <c r="T208" s="25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4" t="s">
        <v>140</v>
      </c>
      <c r="AU208" s="254" t="s">
        <v>83</v>
      </c>
      <c r="AV208" s="15" t="s">
        <v>81</v>
      </c>
      <c r="AW208" s="15" t="s">
        <v>35</v>
      </c>
      <c r="AX208" s="15" t="s">
        <v>73</v>
      </c>
      <c r="AY208" s="254" t="s">
        <v>129</v>
      </c>
    </row>
    <row r="209" spans="1:51" s="15" customFormat="1" ht="12">
      <c r="A209" s="15"/>
      <c r="B209" s="245"/>
      <c r="C209" s="246"/>
      <c r="D209" s="218" t="s">
        <v>140</v>
      </c>
      <c r="E209" s="247" t="s">
        <v>19</v>
      </c>
      <c r="F209" s="248" t="s">
        <v>190</v>
      </c>
      <c r="G209" s="246"/>
      <c r="H209" s="247" t="s">
        <v>19</v>
      </c>
      <c r="I209" s="249"/>
      <c r="J209" s="246"/>
      <c r="K209" s="246"/>
      <c r="L209" s="250"/>
      <c r="M209" s="251"/>
      <c r="N209" s="252"/>
      <c r="O209" s="252"/>
      <c r="P209" s="252"/>
      <c r="Q209" s="252"/>
      <c r="R209" s="252"/>
      <c r="S209" s="252"/>
      <c r="T209" s="25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4" t="s">
        <v>140</v>
      </c>
      <c r="AU209" s="254" t="s">
        <v>83</v>
      </c>
      <c r="AV209" s="15" t="s">
        <v>81</v>
      </c>
      <c r="AW209" s="15" t="s">
        <v>35</v>
      </c>
      <c r="AX209" s="15" t="s">
        <v>73</v>
      </c>
      <c r="AY209" s="254" t="s">
        <v>129</v>
      </c>
    </row>
    <row r="210" spans="1:51" s="13" customFormat="1" ht="12">
      <c r="A210" s="13"/>
      <c r="B210" s="223"/>
      <c r="C210" s="224"/>
      <c r="D210" s="218" t="s">
        <v>140</v>
      </c>
      <c r="E210" s="225" t="s">
        <v>19</v>
      </c>
      <c r="F210" s="226" t="s">
        <v>191</v>
      </c>
      <c r="G210" s="224"/>
      <c r="H210" s="227">
        <v>189.612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140</v>
      </c>
      <c r="AU210" s="233" t="s">
        <v>83</v>
      </c>
      <c r="AV210" s="13" t="s">
        <v>83</v>
      </c>
      <c r="AW210" s="13" t="s">
        <v>35</v>
      </c>
      <c r="AX210" s="13" t="s">
        <v>73</v>
      </c>
      <c r="AY210" s="233" t="s">
        <v>129</v>
      </c>
    </row>
    <row r="211" spans="1:51" s="15" customFormat="1" ht="12">
      <c r="A211" s="15"/>
      <c r="B211" s="245"/>
      <c r="C211" s="246"/>
      <c r="D211" s="218" t="s">
        <v>140</v>
      </c>
      <c r="E211" s="247" t="s">
        <v>19</v>
      </c>
      <c r="F211" s="248" t="s">
        <v>192</v>
      </c>
      <c r="G211" s="246"/>
      <c r="H211" s="247" t="s">
        <v>19</v>
      </c>
      <c r="I211" s="249"/>
      <c r="J211" s="246"/>
      <c r="K211" s="246"/>
      <c r="L211" s="250"/>
      <c r="M211" s="251"/>
      <c r="N211" s="252"/>
      <c r="O211" s="252"/>
      <c r="P211" s="252"/>
      <c r="Q211" s="252"/>
      <c r="R211" s="252"/>
      <c r="S211" s="252"/>
      <c r="T211" s="25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4" t="s">
        <v>140</v>
      </c>
      <c r="AU211" s="254" t="s">
        <v>83</v>
      </c>
      <c r="AV211" s="15" t="s">
        <v>81</v>
      </c>
      <c r="AW211" s="15" t="s">
        <v>35</v>
      </c>
      <c r="AX211" s="15" t="s">
        <v>73</v>
      </c>
      <c r="AY211" s="254" t="s">
        <v>129</v>
      </c>
    </row>
    <row r="212" spans="1:51" s="13" customFormat="1" ht="12">
      <c r="A212" s="13"/>
      <c r="B212" s="223"/>
      <c r="C212" s="224"/>
      <c r="D212" s="218" t="s">
        <v>140</v>
      </c>
      <c r="E212" s="225" t="s">
        <v>19</v>
      </c>
      <c r="F212" s="226" t="s">
        <v>193</v>
      </c>
      <c r="G212" s="224"/>
      <c r="H212" s="227">
        <v>46.767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140</v>
      </c>
      <c r="AU212" s="233" t="s">
        <v>83</v>
      </c>
      <c r="AV212" s="13" t="s">
        <v>83</v>
      </c>
      <c r="AW212" s="13" t="s">
        <v>35</v>
      </c>
      <c r="AX212" s="13" t="s">
        <v>73</v>
      </c>
      <c r="AY212" s="233" t="s">
        <v>129</v>
      </c>
    </row>
    <row r="213" spans="1:51" s="14" customFormat="1" ht="12">
      <c r="A213" s="14"/>
      <c r="B213" s="234"/>
      <c r="C213" s="235"/>
      <c r="D213" s="218" t="s">
        <v>140</v>
      </c>
      <c r="E213" s="236" t="s">
        <v>19</v>
      </c>
      <c r="F213" s="237" t="s">
        <v>142</v>
      </c>
      <c r="G213" s="235"/>
      <c r="H213" s="238">
        <v>236.379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140</v>
      </c>
      <c r="AU213" s="244" t="s">
        <v>83</v>
      </c>
      <c r="AV213" s="14" t="s">
        <v>136</v>
      </c>
      <c r="AW213" s="14" t="s">
        <v>35</v>
      </c>
      <c r="AX213" s="14" t="s">
        <v>81</v>
      </c>
      <c r="AY213" s="244" t="s">
        <v>129</v>
      </c>
    </row>
    <row r="214" spans="1:65" s="2" customFormat="1" ht="16.5" customHeight="1">
      <c r="A214" s="39"/>
      <c r="B214" s="40"/>
      <c r="C214" s="205" t="s">
        <v>8</v>
      </c>
      <c r="D214" s="205" t="s">
        <v>131</v>
      </c>
      <c r="E214" s="206" t="s">
        <v>263</v>
      </c>
      <c r="F214" s="207" t="s">
        <v>264</v>
      </c>
      <c r="G214" s="208" t="s">
        <v>134</v>
      </c>
      <c r="H214" s="209">
        <v>1406.4</v>
      </c>
      <c r="I214" s="210"/>
      <c r="J214" s="211">
        <f>ROUND(I214*H214,2)</f>
        <v>0</v>
      </c>
      <c r="K214" s="207" t="s">
        <v>135</v>
      </c>
      <c r="L214" s="45"/>
      <c r="M214" s="212" t="s">
        <v>19</v>
      </c>
      <c r="N214" s="213" t="s">
        <v>44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136</v>
      </c>
      <c r="AT214" s="216" t="s">
        <v>131</v>
      </c>
      <c r="AU214" s="216" t="s">
        <v>83</v>
      </c>
      <c r="AY214" s="18" t="s">
        <v>129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81</v>
      </c>
      <c r="BK214" s="217">
        <f>ROUND(I214*H214,2)</f>
        <v>0</v>
      </c>
      <c r="BL214" s="18" t="s">
        <v>136</v>
      </c>
      <c r="BM214" s="216" t="s">
        <v>265</v>
      </c>
    </row>
    <row r="215" spans="1:47" s="2" customFormat="1" ht="12">
      <c r="A215" s="39"/>
      <c r="B215" s="40"/>
      <c r="C215" s="41"/>
      <c r="D215" s="218" t="s">
        <v>138</v>
      </c>
      <c r="E215" s="41"/>
      <c r="F215" s="219" t="s">
        <v>266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138</v>
      </c>
      <c r="AU215" s="18" t="s">
        <v>83</v>
      </c>
    </row>
    <row r="216" spans="1:51" s="13" customFormat="1" ht="12">
      <c r="A216" s="13"/>
      <c r="B216" s="223"/>
      <c r="C216" s="224"/>
      <c r="D216" s="218" t="s">
        <v>140</v>
      </c>
      <c r="E216" s="225" t="s">
        <v>19</v>
      </c>
      <c r="F216" s="226" t="s">
        <v>267</v>
      </c>
      <c r="G216" s="224"/>
      <c r="H216" s="227">
        <v>1406.4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140</v>
      </c>
      <c r="AU216" s="233" t="s">
        <v>83</v>
      </c>
      <c r="AV216" s="13" t="s">
        <v>83</v>
      </c>
      <c r="AW216" s="13" t="s">
        <v>35</v>
      </c>
      <c r="AX216" s="13" t="s">
        <v>73</v>
      </c>
      <c r="AY216" s="233" t="s">
        <v>129</v>
      </c>
    </row>
    <row r="217" spans="1:51" s="14" customFormat="1" ht="12">
      <c r="A217" s="14"/>
      <c r="B217" s="234"/>
      <c r="C217" s="235"/>
      <c r="D217" s="218" t="s">
        <v>140</v>
      </c>
      <c r="E217" s="236" t="s">
        <v>19</v>
      </c>
      <c r="F217" s="237" t="s">
        <v>142</v>
      </c>
      <c r="G217" s="235"/>
      <c r="H217" s="238">
        <v>1406.4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140</v>
      </c>
      <c r="AU217" s="244" t="s">
        <v>83</v>
      </c>
      <c r="AV217" s="14" t="s">
        <v>136</v>
      </c>
      <c r="AW217" s="14" t="s">
        <v>35</v>
      </c>
      <c r="AX217" s="14" t="s">
        <v>81</v>
      </c>
      <c r="AY217" s="244" t="s">
        <v>129</v>
      </c>
    </row>
    <row r="218" spans="1:65" s="2" customFormat="1" ht="16.5" customHeight="1">
      <c r="A218" s="39"/>
      <c r="B218" s="40"/>
      <c r="C218" s="205" t="s">
        <v>268</v>
      </c>
      <c r="D218" s="205" t="s">
        <v>131</v>
      </c>
      <c r="E218" s="206" t="s">
        <v>269</v>
      </c>
      <c r="F218" s="207" t="s">
        <v>270</v>
      </c>
      <c r="G218" s="208" t="s">
        <v>271</v>
      </c>
      <c r="H218" s="209">
        <v>3658.008</v>
      </c>
      <c r="I218" s="210"/>
      <c r="J218" s="211">
        <f>ROUND(I218*H218,2)</f>
        <v>0</v>
      </c>
      <c r="K218" s="207" t="s">
        <v>135</v>
      </c>
      <c r="L218" s="45"/>
      <c r="M218" s="212" t="s">
        <v>19</v>
      </c>
      <c r="N218" s="213" t="s">
        <v>44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136</v>
      </c>
      <c r="AT218" s="216" t="s">
        <v>131</v>
      </c>
      <c r="AU218" s="216" t="s">
        <v>83</v>
      </c>
      <c r="AY218" s="18" t="s">
        <v>129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81</v>
      </c>
      <c r="BK218" s="217">
        <f>ROUND(I218*H218,2)</f>
        <v>0</v>
      </c>
      <c r="BL218" s="18" t="s">
        <v>136</v>
      </c>
      <c r="BM218" s="216" t="s">
        <v>272</v>
      </c>
    </row>
    <row r="219" spans="1:47" s="2" customFormat="1" ht="12">
      <c r="A219" s="39"/>
      <c r="B219" s="40"/>
      <c r="C219" s="41"/>
      <c r="D219" s="218" t="s">
        <v>138</v>
      </c>
      <c r="E219" s="41"/>
      <c r="F219" s="219" t="s">
        <v>273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138</v>
      </c>
      <c r="AU219" s="18" t="s">
        <v>83</v>
      </c>
    </row>
    <row r="220" spans="1:51" s="15" customFormat="1" ht="12">
      <c r="A220" s="15"/>
      <c r="B220" s="245"/>
      <c r="C220" s="246"/>
      <c r="D220" s="218" t="s">
        <v>140</v>
      </c>
      <c r="E220" s="247" t="s">
        <v>19</v>
      </c>
      <c r="F220" s="248" t="s">
        <v>274</v>
      </c>
      <c r="G220" s="246"/>
      <c r="H220" s="247" t="s">
        <v>19</v>
      </c>
      <c r="I220" s="249"/>
      <c r="J220" s="246"/>
      <c r="K220" s="246"/>
      <c r="L220" s="250"/>
      <c r="M220" s="251"/>
      <c r="N220" s="252"/>
      <c r="O220" s="252"/>
      <c r="P220" s="252"/>
      <c r="Q220" s="252"/>
      <c r="R220" s="252"/>
      <c r="S220" s="252"/>
      <c r="T220" s="25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4" t="s">
        <v>140</v>
      </c>
      <c r="AU220" s="254" t="s">
        <v>83</v>
      </c>
      <c r="AV220" s="15" t="s">
        <v>81</v>
      </c>
      <c r="AW220" s="15" t="s">
        <v>35</v>
      </c>
      <c r="AX220" s="15" t="s">
        <v>73</v>
      </c>
      <c r="AY220" s="254" t="s">
        <v>129</v>
      </c>
    </row>
    <row r="221" spans="1:51" s="13" customFormat="1" ht="12">
      <c r="A221" s="13"/>
      <c r="B221" s="223"/>
      <c r="C221" s="224"/>
      <c r="D221" s="218" t="s">
        <v>140</v>
      </c>
      <c r="E221" s="225" t="s">
        <v>19</v>
      </c>
      <c r="F221" s="226" t="s">
        <v>275</v>
      </c>
      <c r="G221" s="224"/>
      <c r="H221" s="227">
        <v>2692.768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140</v>
      </c>
      <c r="AU221" s="233" t="s">
        <v>83</v>
      </c>
      <c r="AV221" s="13" t="s">
        <v>83</v>
      </c>
      <c r="AW221" s="13" t="s">
        <v>35</v>
      </c>
      <c r="AX221" s="13" t="s">
        <v>73</v>
      </c>
      <c r="AY221" s="233" t="s">
        <v>129</v>
      </c>
    </row>
    <row r="222" spans="1:51" s="15" customFormat="1" ht="12">
      <c r="A222" s="15"/>
      <c r="B222" s="245"/>
      <c r="C222" s="246"/>
      <c r="D222" s="218" t="s">
        <v>140</v>
      </c>
      <c r="E222" s="247" t="s">
        <v>19</v>
      </c>
      <c r="F222" s="248" t="s">
        <v>276</v>
      </c>
      <c r="G222" s="246"/>
      <c r="H222" s="247" t="s">
        <v>19</v>
      </c>
      <c r="I222" s="249"/>
      <c r="J222" s="246"/>
      <c r="K222" s="246"/>
      <c r="L222" s="250"/>
      <c r="M222" s="251"/>
      <c r="N222" s="252"/>
      <c r="O222" s="252"/>
      <c r="P222" s="252"/>
      <c r="Q222" s="252"/>
      <c r="R222" s="252"/>
      <c r="S222" s="252"/>
      <c r="T222" s="25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4" t="s">
        <v>140</v>
      </c>
      <c r="AU222" s="254" t="s">
        <v>83</v>
      </c>
      <c r="AV222" s="15" t="s">
        <v>81</v>
      </c>
      <c r="AW222" s="15" t="s">
        <v>35</v>
      </c>
      <c r="AX222" s="15" t="s">
        <v>73</v>
      </c>
      <c r="AY222" s="254" t="s">
        <v>129</v>
      </c>
    </row>
    <row r="223" spans="1:51" s="13" customFormat="1" ht="12">
      <c r="A223" s="13"/>
      <c r="B223" s="223"/>
      <c r="C223" s="224"/>
      <c r="D223" s="218" t="s">
        <v>140</v>
      </c>
      <c r="E223" s="225" t="s">
        <v>19</v>
      </c>
      <c r="F223" s="226" t="s">
        <v>277</v>
      </c>
      <c r="G223" s="224"/>
      <c r="H223" s="227">
        <v>303.188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140</v>
      </c>
      <c r="AU223" s="233" t="s">
        <v>83</v>
      </c>
      <c r="AV223" s="13" t="s">
        <v>83</v>
      </c>
      <c r="AW223" s="13" t="s">
        <v>35</v>
      </c>
      <c r="AX223" s="13" t="s">
        <v>73</v>
      </c>
      <c r="AY223" s="233" t="s">
        <v>129</v>
      </c>
    </row>
    <row r="224" spans="1:51" s="13" customFormat="1" ht="12">
      <c r="A224" s="13"/>
      <c r="B224" s="223"/>
      <c r="C224" s="224"/>
      <c r="D224" s="218" t="s">
        <v>140</v>
      </c>
      <c r="E224" s="225" t="s">
        <v>19</v>
      </c>
      <c r="F224" s="226" t="s">
        <v>278</v>
      </c>
      <c r="G224" s="224"/>
      <c r="H224" s="227">
        <v>596.452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140</v>
      </c>
      <c r="AU224" s="233" t="s">
        <v>83</v>
      </c>
      <c r="AV224" s="13" t="s">
        <v>83</v>
      </c>
      <c r="AW224" s="13" t="s">
        <v>35</v>
      </c>
      <c r="AX224" s="13" t="s">
        <v>73</v>
      </c>
      <c r="AY224" s="233" t="s">
        <v>129</v>
      </c>
    </row>
    <row r="225" spans="1:51" s="13" customFormat="1" ht="12">
      <c r="A225" s="13"/>
      <c r="B225" s="223"/>
      <c r="C225" s="224"/>
      <c r="D225" s="218" t="s">
        <v>140</v>
      </c>
      <c r="E225" s="225" t="s">
        <v>19</v>
      </c>
      <c r="F225" s="226" t="s">
        <v>279</v>
      </c>
      <c r="G225" s="224"/>
      <c r="H225" s="227">
        <v>23.6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140</v>
      </c>
      <c r="AU225" s="233" t="s">
        <v>83</v>
      </c>
      <c r="AV225" s="13" t="s">
        <v>83</v>
      </c>
      <c r="AW225" s="13" t="s">
        <v>35</v>
      </c>
      <c r="AX225" s="13" t="s">
        <v>73</v>
      </c>
      <c r="AY225" s="233" t="s">
        <v>129</v>
      </c>
    </row>
    <row r="226" spans="1:51" s="15" customFormat="1" ht="12">
      <c r="A226" s="15"/>
      <c r="B226" s="245"/>
      <c r="C226" s="246"/>
      <c r="D226" s="218" t="s">
        <v>140</v>
      </c>
      <c r="E226" s="247" t="s">
        <v>19</v>
      </c>
      <c r="F226" s="248" t="s">
        <v>280</v>
      </c>
      <c r="G226" s="246"/>
      <c r="H226" s="247" t="s">
        <v>19</v>
      </c>
      <c r="I226" s="249"/>
      <c r="J226" s="246"/>
      <c r="K226" s="246"/>
      <c r="L226" s="250"/>
      <c r="M226" s="251"/>
      <c r="N226" s="252"/>
      <c r="O226" s="252"/>
      <c r="P226" s="252"/>
      <c r="Q226" s="252"/>
      <c r="R226" s="252"/>
      <c r="S226" s="252"/>
      <c r="T226" s="25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4" t="s">
        <v>140</v>
      </c>
      <c r="AU226" s="254" t="s">
        <v>83</v>
      </c>
      <c r="AV226" s="15" t="s">
        <v>81</v>
      </c>
      <c r="AW226" s="15" t="s">
        <v>35</v>
      </c>
      <c r="AX226" s="15" t="s">
        <v>73</v>
      </c>
      <c r="AY226" s="254" t="s">
        <v>129</v>
      </c>
    </row>
    <row r="227" spans="1:51" s="13" customFormat="1" ht="12">
      <c r="A227" s="13"/>
      <c r="B227" s="223"/>
      <c r="C227" s="224"/>
      <c r="D227" s="218" t="s">
        <v>140</v>
      </c>
      <c r="E227" s="225" t="s">
        <v>19</v>
      </c>
      <c r="F227" s="226" t="s">
        <v>281</v>
      </c>
      <c r="G227" s="224"/>
      <c r="H227" s="227">
        <v>42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140</v>
      </c>
      <c r="AU227" s="233" t="s">
        <v>83</v>
      </c>
      <c r="AV227" s="13" t="s">
        <v>83</v>
      </c>
      <c r="AW227" s="13" t="s">
        <v>35</v>
      </c>
      <c r="AX227" s="13" t="s">
        <v>73</v>
      </c>
      <c r="AY227" s="233" t="s">
        <v>129</v>
      </c>
    </row>
    <row r="228" spans="1:51" s="14" customFormat="1" ht="12">
      <c r="A228" s="14"/>
      <c r="B228" s="234"/>
      <c r="C228" s="235"/>
      <c r="D228" s="218" t="s">
        <v>140</v>
      </c>
      <c r="E228" s="236" t="s">
        <v>19</v>
      </c>
      <c r="F228" s="237" t="s">
        <v>142</v>
      </c>
      <c r="G228" s="235"/>
      <c r="H228" s="238">
        <v>3658.0080000000003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140</v>
      </c>
      <c r="AU228" s="244" t="s">
        <v>83</v>
      </c>
      <c r="AV228" s="14" t="s">
        <v>136</v>
      </c>
      <c r="AW228" s="14" t="s">
        <v>35</v>
      </c>
      <c r="AX228" s="14" t="s">
        <v>81</v>
      </c>
      <c r="AY228" s="244" t="s">
        <v>129</v>
      </c>
    </row>
    <row r="229" spans="1:65" s="2" customFormat="1" ht="16.5" customHeight="1">
      <c r="A229" s="39"/>
      <c r="B229" s="40"/>
      <c r="C229" s="205" t="s">
        <v>282</v>
      </c>
      <c r="D229" s="205" t="s">
        <v>131</v>
      </c>
      <c r="E229" s="206" t="s">
        <v>283</v>
      </c>
      <c r="F229" s="207" t="s">
        <v>284</v>
      </c>
      <c r="G229" s="208" t="s">
        <v>186</v>
      </c>
      <c r="H229" s="209">
        <v>3567.075</v>
      </c>
      <c r="I229" s="210"/>
      <c r="J229" s="211">
        <f>ROUND(I229*H229,2)</f>
        <v>0</v>
      </c>
      <c r="K229" s="207" t="s">
        <v>135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136</v>
      </c>
      <c r="AT229" s="216" t="s">
        <v>131</v>
      </c>
      <c r="AU229" s="216" t="s">
        <v>83</v>
      </c>
      <c r="AY229" s="18" t="s">
        <v>129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136</v>
      </c>
      <c r="BM229" s="216" t="s">
        <v>285</v>
      </c>
    </row>
    <row r="230" spans="1:47" s="2" customFormat="1" ht="12">
      <c r="A230" s="39"/>
      <c r="B230" s="40"/>
      <c r="C230" s="41"/>
      <c r="D230" s="218" t="s">
        <v>138</v>
      </c>
      <c r="E230" s="41"/>
      <c r="F230" s="219" t="s">
        <v>286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138</v>
      </c>
      <c r="AU230" s="18" t="s">
        <v>83</v>
      </c>
    </row>
    <row r="231" spans="1:51" s="15" customFormat="1" ht="12">
      <c r="A231" s="15"/>
      <c r="B231" s="245"/>
      <c r="C231" s="246"/>
      <c r="D231" s="218" t="s">
        <v>140</v>
      </c>
      <c r="E231" s="247" t="s">
        <v>19</v>
      </c>
      <c r="F231" s="248" t="s">
        <v>274</v>
      </c>
      <c r="G231" s="246"/>
      <c r="H231" s="247" t="s">
        <v>19</v>
      </c>
      <c r="I231" s="249"/>
      <c r="J231" s="246"/>
      <c r="K231" s="246"/>
      <c r="L231" s="250"/>
      <c r="M231" s="251"/>
      <c r="N231" s="252"/>
      <c r="O231" s="252"/>
      <c r="P231" s="252"/>
      <c r="Q231" s="252"/>
      <c r="R231" s="252"/>
      <c r="S231" s="252"/>
      <c r="T231" s="25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4" t="s">
        <v>140</v>
      </c>
      <c r="AU231" s="254" t="s">
        <v>83</v>
      </c>
      <c r="AV231" s="15" t="s">
        <v>81</v>
      </c>
      <c r="AW231" s="15" t="s">
        <v>35</v>
      </c>
      <c r="AX231" s="15" t="s">
        <v>73</v>
      </c>
      <c r="AY231" s="254" t="s">
        <v>129</v>
      </c>
    </row>
    <row r="232" spans="1:51" s="13" customFormat="1" ht="12">
      <c r="A232" s="13"/>
      <c r="B232" s="223"/>
      <c r="C232" s="224"/>
      <c r="D232" s="218" t="s">
        <v>140</v>
      </c>
      <c r="E232" s="225" t="s">
        <v>19</v>
      </c>
      <c r="F232" s="226" t="s">
        <v>287</v>
      </c>
      <c r="G232" s="224"/>
      <c r="H232" s="227">
        <v>1417.246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140</v>
      </c>
      <c r="AU232" s="233" t="s">
        <v>83</v>
      </c>
      <c r="AV232" s="13" t="s">
        <v>83</v>
      </c>
      <c r="AW232" s="13" t="s">
        <v>35</v>
      </c>
      <c r="AX232" s="13" t="s">
        <v>73</v>
      </c>
      <c r="AY232" s="233" t="s">
        <v>129</v>
      </c>
    </row>
    <row r="233" spans="1:51" s="15" customFormat="1" ht="12">
      <c r="A233" s="15"/>
      <c r="B233" s="245"/>
      <c r="C233" s="246"/>
      <c r="D233" s="218" t="s">
        <v>140</v>
      </c>
      <c r="E233" s="247" t="s">
        <v>19</v>
      </c>
      <c r="F233" s="248" t="s">
        <v>276</v>
      </c>
      <c r="G233" s="246"/>
      <c r="H233" s="247" t="s">
        <v>19</v>
      </c>
      <c r="I233" s="249"/>
      <c r="J233" s="246"/>
      <c r="K233" s="246"/>
      <c r="L233" s="250"/>
      <c r="M233" s="251"/>
      <c r="N233" s="252"/>
      <c r="O233" s="252"/>
      <c r="P233" s="252"/>
      <c r="Q233" s="252"/>
      <c r="R233" s="252"/>
      <c r="S233" s="252"/>
      <c r="T233" s="25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4" t="s">
        <v>140</v>
      </c>
      <c r="AU233" s="254" t="s">
        <v>83</v>
      </c>
      <c r="AV233" s="15" t="s">
        <v>81</v>
      </c>
      <c r="AW233" s="15" t="s">
        <v>35</v>
      </c>
      <c r="AX233" s="15" t="s">
        <v>73</v>
      </c>
      <c r="AY233" s="254" t="s">
        <v>129</v>
      </c>
    </row>
    <row r="234" spans="1:51" s="13" customFormat="1" ht="12">
      <c r="A234" s="13"/>
      <c r="B234" s="223"/>
      <c r="C234" s="224"/>
      <c r="D234" s="218" t="s">
        <v>140</v>
      </c>
      <c r="E234" s="225" t="s">
        <v>19</v>
      </c>
      <c r="F234" s="226" t="s">
        <v>247</v>
      </c>
      <c r="G234" s="224"/>
      <c r="H234" s="227">
        <v>151.594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140</v>
      </c>
      <c r="AU234" s="233" t="s">
        <v>83</v>
      </c>
      <c r="AV234" s="13" t="s">
        <v>83</v>
      </c>
      <c r="AW234" s="13" t="s">
        <v>35</v>
      </c>
      <c r="AX234" s="13" t="s">
        <v>73</v>
      </c>
      <c r="AY234" s="233" t="s">
        <v>129</v>
      </c>
    </row>
    <row r="235" spans="1:51" s="13" customFormat="1" ht="12">
      <c r="A235" s="13"/>
      <c r="B235" s="223"/>
      <c r="C235" s="224"/>
      <c r="D235" s="218" t="s">
        <v>140</v>
      </c>
      <c r="E235" s="225" t="s">
        <v>19</v>
      </c>
      <c r="F235" s="226" t="s">
        <v>288</v>
      </c>
      <c r="G235" s="224"/>
      <c r="H235" s="227">
        <v>298.226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140</v>
      </c>
      <c r="AU235" s="233" t="s">
        <v>83</v>
      </c>
      <c r="AV235" s="13" t="s">
        <v>83</v>
      </c>
      <c r="AW235" s="13" t="s">
        <v>35</v>
      </c>
      <c r="AX235" s="13" t="s">
        <v>73</v>
      </c>
      <c r="AY235" s="233" t="s">
        <v>129</v>
      </c>
    </row>
    <row r="236" spans="1:51" s="13" customFormat="1" ht="12">
      <c r="A236" s="13"/>
      <c r="B236" s="223"/>
      <c r="C236" s="224"/>
      <c r="D236" s="218" t="s">
        <v>140</v>
      </c>
      <c r="E236" s="225" t="s">
        <v>19</v>
      </c>
      <c r="F236" s="226" t="s">
        <v>279</v>
      </c>
      <c r="G236" s="224"/>
      <c r="H236" s="227">
        <v>23.6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140</v>
      </c>
      <c r="AU236" s="233" t="s">
        <v>83</v>
      </c>
      <c r="AV236" s="13" t="s">
        <v>83</v>
      </c>
      <c r="AW236" s="13" t="s">
        <v>35</v>
      </c>
      <c r="AX236" s="13" t="s">
        <v>73</v>
      </c>
      <c r="AY236" s="233" t="s">
        <v>129</v>
      </c>
    </row>
    <row r="237" spans="1:51" s="15" customFormat="1" ht="12">
      <c r="A237" s="15"/>
      <c r="B237" s="245"/>
      <c r="C237" s="246"/>
      <c r="D237" s="218" t="s">
        <v>140</v>
      </c>
      <c r="E237" s="247" t="s">
        <v>19</v>
      </c>
      <c r="F237" s="248" t="s">
        <v>280</v>
      </c>
      <c r="G237" s="246"/>
      <c r="H237" s="247" t="s">
        <v>19</v>
      </c>
      <c r="I237" s="249"/>
      <c r="J237" s="246"/>
      <c r="K237" s="246"/>
      <c r="L237" s="250"/>
      <c r="M237" s="251"/>
      <c r="N237" s="252"/>
      <c r="O237" s="252"/>
      <c r="P237" s="252"/>
      <c r="Q237" s="252"/>
      <c r="R237" s="252"/>
      <c r="S237" s="252"/>
      <c r="T237" s="25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4" t="s">
        <v>140</v>
      </c>
      <c r="AU237" s="254" t="s">
        <v>83</v>
      </c>
      <c r="AV237" s="15" t="s">
        <v>81</v>
      </c>
      <c r="AW237" s="15" t="s">
        <v>35</v>
      </c>
      <c r="AX237" s="15" t="s">
        <v>73</v>
      </c>
      <c r="AY237" s="254" t="s">
        <v>129</v>
      </c>
    </row>
    <row r="238" spans="1:51" s="13" customFormat="1" ht="12">
      <c r="A238" s="13"/>
      <c r="B238" s="223"/>
      <c r="C238" s="224"/>
      <c r="D238" s="218" t="s">
        <v>140</v>
      </c>
      <c r="E238" s="225" t="s">
        <v>19</v>
      </c>
      <c r="F238" s="226" t="s">
        <v>289</v>
      </c>
      <c r="G238" s="224"/>
      <c r="H238" s="227">
        <v>20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140</v>
      </c>
      <c r="AU238" s="233" t="s">
        <v>83</v>
      </c>
      <c r="AV238" s="13" t="s">
        <v>83</v>
      </c>
      <c r="AW238" s="13" t="s">
        <v>35</v>
      </c>
      <c r="AX238" s="13" t="s">
        <v>73</v>
      </c>
      <c r="AY238" s="233" t="s">
        <v>129</v>
      </c>
    </row>
    <row r="239" spans="1:51" s="15" customFormat="1" ht="12">
      <c r="A239" s="15"/>
      <c r="B239" s="245"/>
      <c r="C239" s="246"/>
      <c r="D239" s="218" t="s">
        <v>140</v>
      </c>
      <c r="E239" s="247" t="s">
        <v>19</v>
      </c>
      <c r="F239" s="248" t="s">
        <v>290</v>
      </c>
      <c r="G239" s="246"/>
      <c r="H239" s="247" t="s">
        <v>19</v>
      </c>
      <c r="I239" s="249"/>
      <c r="J239" s="246"/>
      <c r="K239" s="246"/>
      <c r="L239" s="250"/>
      <c r="M239" s="251"/>
      <c r="N239" s="252"/>
      <c r="O239" s="252"/>
      <c r="P239" s="252"/>
      <c r="Q239" s="252"/>
      <c r="R239" s="252"/>
      <c r="S239" s="252"/>
      <c r="T239" s="25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4" t="s">
        <v>140</v>
      </c>
      <c r="AU239" s="254" t="s">
        <v>83</v>
      </c>
      <c r="AV239" s="15" t="s">
        <v>81</v>
      </c>
      <c r="AW239" s="15" t="s">
        <v>35</v>
      </c>
      <c r="AX239" s="15" t="s">
        <v>73</v>
      </c>
      <c r="AY239" s="254" t="s">
        <v>129</v>
      </c>
    </row>
    <row r="240" spans="1:51" s="13" customFormat="1" ht="12">
      <c r="A240" s="13"/>
      <c r="B240" s="223"/>
      <c r="C240" s="224"/>
      <c r="D240" s="218" t="s">
        <v>140</v>
      </c>
      <c r="E240" s="225" t="s">
        <v>19</v>
      </c>
      <c r="F240" s="226" t="s">
        <v>291</v>
      </c>
      <c r="G240" s="224"/>
      <c r="H240" s="227">
        <v>1656.409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140</v>
      </c>
      <c r="AU240" s="233" t="s">
        <v>83</v>
      </c>
      <c r="AV240" s="13" t="s">
        <v>83</v>
      </c>
      <c r="AW240" s="13" t="s">
        <v>35</v>
      </c>
      <c r="AX240" s="13" t="s">
        <v>73</v>
      </c>
      <c r="AY240" s="233" t="s">
        <v>129</v>
      </c>
    </row>
    <row r="241" spans="1:51" s="14" customFormat="1" ht="12">
      <c r="A241" s="14"/>
      <c r="B241" s="234"/>
      <c r="C241" s="235"/>
      <c r="D241" s="218" t="s">
        <v>140</v>
      </c>
      <c r="E241" s="236" t="s">
        <v>19</v>
      </c>
      <c r="F241" s="237" t="s">
        <v>142</v>
      </c>
      <c r="G241" s="235"/>
      <c r="H241" s="238">
        <v>3567.0750000000003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140</v>
      </c>
      <c r="AU241" s="244" t="s">
        <v>83</v>
      </c>
      <c r="AV241" s="14" t="s">
        <v>136</v>
      </c>
      <c r="AW241" s="14" t="s">
        <v>35</v>
      </c>
      <c r="AX241" s="14" t="s">
        <v>81</v>
      </c>
      <c r="AY241" s="244" t="s">
        <v>129</v>
      </c>
    </row>
    <row r="242" spans="1:65" s="2" customFormat="1" ht="16.5" customHeight="1">
      <c r="A242" s="39"/>
      <c r="B242" s="40"/>
      <c r="C242" s="205" t="s">
        <v>292</v>
      </c>
      <c r="D242" s="205" t="s">
        <v>131</v>
      </c>
      <c r="E242" s="206" t="s">
        <v>293</v>
      </c>
      <c r="F242" s="207" t="s">
        <v>294</v>
      </c>
      <c r="G242" s="208" t="s">
        <v>186</v>
      </c>
      <c r="H242" s="209">
        <v>117.596</v>
      </c>
      <c r="I242" s="210"/>
      <c r="J242" s="211">
        <f>ROUND(I242*H242,2)</f>
        <v>0</v>
      </c>
      <c r="K242" s="207" t="s">
        <v>135</v>
      </c>
      <c r="L242" s="45"/>
      <c r="M242" s="212" t="s">
        <v>19</v>
      </c>
      <c r="N242" s="213" t="s">
        <v>44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136</v>
      </c>
      <c r="AT242" s="216" t="s">
        <v>131</v>
      </c>
      <c r="AU242" s="216" t="s">
        <v>83</v>
      </c>
      <c r="AY242" s="18" t="s">
        <v>129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81</v>
      </c>
      <c r="BK242" s="217">
        <f>ROUND(I242*H242,2)</f>
        <v>0</v>
      </c>
      <c r="BL242" s="18" t="s">
        <v>136</v>
      </c>
      <c r="BM242" s="216" t="s">
        <v>295</v>
      </c>
    </row>
    <row r="243" spans="1:47" s="2" customFormat="1" ht="12">
      <c r="A243" s="39"/>
      <c r="B243" s="40"/>
      <c r="C243" s="41"/>
      <c r="D243" s="218" t="s">
        <v>138</v>
      </c>
      <c r="E243" s="41"/>
      <c r="F243" s="219" t="s">
        <v>296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138</v>
      </c>
      <c r="AU243" s="18" t="s">
        <v>83</v>
      </c>
    </row>
    <row r="244" spans="1:51" s="15" customFormat="1" ht="12">
      <c r="A244" s="15"/>
      <c r="B244" s="245"/>
      <c r="C244" s="246"/>
      <c r="D244" s="218" t="s">
        <v>140</v>
      </c>
      <c r="E244" s="247" t="s">
        <v>19</v>
      </c>
      <c r="F244" s="248" t="s">
        <v>297</v>
      </c>
      <c r="G244" s="246"/>
      <c r="H244" s="247" t="s">
        <v>19</v>
      </c>
      <c r="I244" s="249"/>
      <c r="J244" s="246"/>
      <c r="K244" s="246"/>
      <c r="L244" s="250"/>
      <c r="M244" s="251"/>
      <c r="N244" s="252"/>
      <c r="O244" s="252"/>
      <c r="P244" s="252"/>
      <c r="Q244" s="252"/>
      <c r="R244" s="252"/>
      <c r="S244" s="252"/>
      <c r="T244" s="25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4" t="s">
        <v>140</v>
      </c>
      <c r="AU244" s="254" t="s">
        <v>83</v>
      </c>
      <c r="AV244" s="15" t="s">
        <v>81</v>
      </c>
      <c r="AW244" s="15" t="s">
        <v>35</v>
      </c>
      <c r="AX244" s="15" t="s">
        <v>73</v>
      </c>
      <c r="AY244" s="254" t="s">
        <v>129</v>
      </c>
    </row>
    <row r="245" spans="1:51" s="15" customFormat="1" ht="12">
      <c r="A245" s="15"/>
      <c r="B245" s="245"/>
      <c r="C245" s="246"/>
      <c r="D245" s="218" t="s">
        <v>140</v>
      </c>
      <c r="E245" s="247" t="s">
        <v>19</v>
      </c>
      <c r="F245" s="248" t="s">
        <v>208</v>
      </c>
      <c r="G245" s="246"/>
      <c r="H245" s="247" t="s">
        <v>19</v>
      </c>
      <c r="I245" s="249"/>
      <c r="J245" s="246"/>
      <c r="K245" s="246"/>
      <c r="L245" s="250"/>
      <c r="M245" s="251"/>
      <c r="N245" s="252"/>
      <c r="O245" s="252"/>
      <c r="P245" s="252"/>
      <c r="Q245" s="252"/>
      <c r="R245" s="252"/>
      <c r="S245" s="252"/>
      <c r="T245" s="25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4" t="s">
        <v>140</v>
      </c>
      <c r="AU245" s="254" t="s">
        <v>83</v>
      </c>
      <c r="AV245" s="15" t="s">
        <v>81</v>
      </c>
      <c r="AW245" s="15" t="s">
        <v>35</v>
      </c>
      <c r="AX245" s="15" t="s">
        <v>73</v>
      </c>
      <c r="AY245" s="254" t="s">
        <v>129</v>
      </c>
    </row>
    <row r="246" spans="1:51" s="13" customFormat="1" ht="12">
      <c r="A246" s="13"/>
      <c r="B246" s="223"/>
      <c r="C246" s="224"/>
      <c r="D246" s="218" t="s">
        <v>140</v>
      </c>
      <c r="E246" s="225" t="s">
        <v>19</v>
      </c>
      <c r="F246" s="226" t="s">
        <v>298</v>
      </c>
      <c r="G246" s="224"/>
      <c r="H246" s="227">
        <v>14.968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140</v>
      </c>
      <c r="AU246" s="233" t="s">
        <v>83</v>
      </c>
      <c r="AV246" s="13" t="s">
        <v>83</v>
      </c>
      <c r="AW246" s="13" t="s">
        <v>35</v>
      </c>
      <c r="AX246" s="13" t="s">
        <v>73</v>
      </c>
      <c r="AY246" s="233" t="s">
        <v>129</v>
      </c>
    </row>
    <row r="247" spans="1:51" s="15" customFormat="1" ht="12">
      <c r="A247" s="15"/>
      <c r="B247" s="245"/>
      <c r="C247" s="246"/>
      <c r="D247" s="218" t="s">
        <v>140</v>
      </c>
      <c r="E247" s="247" t="s">
        <v>19</v>
      </c>
      <c r="F247" s="248" t="s">
        <v>210</v>
      </c>
      <c r="G247" s="246"/>
      <c r="H247" s="247" t="s">
        <v>19</v>
      </c>
      <c r="I247" s="249"/>
      <c r="J247" s="246"/>
      <c r="K247" s="246"/>
      <c r="L247" s="250"/>
      <c r="M247" s="251"/>
      <c r="N247" s="252"/>
      <c r="O247" s="252"/>
      <c r="P247" s="252"/>
      <c r="Q247" s="252"/>
      <c r="R247" s="252"/>
      <c r="S247" s="252"/>
      <c r="T247" s="25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4" t="s">
        <v>140</v>
      </c>
      <c r="AU247" s="254" t="s">
        <v>83</v>
      </c>
      <c r="AV247" s="15" t="s">
        <v>81</v>
      </c>
      <c r="AW247" s="15" t="s">
        <v>35</v>
      </c>
      <c r="AX247" s="15" t="s">
        <v>73</v>
      </c>
      <c r="AY247" s="254" t="s">
        <v>129</v>
      </c>
    </row>
    <row r="248" spans="1:51" s="13" customFormat="1" ht="12">
      <c r="A248" s="13"/>
      <c r="B248" s="223"/>
      <c r="C248" s="224"/>
      <c r="D248" s="218" t="s">
        <v>140</v>
      </c>
      <c r="E248" s="225" t="s">
        <v>19</v>
      </c>
      <c r="F248" s="226" t="s">
        <v>299</v>
      </c>
      <c r="G248" s="224"/>
      <c r="H248" s="227">
        <v>14.989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140</v>
      </c>
      <c r="AU248" s="233" t="s">
        <v>83</v>
      </c>
      <c r="AV248" s="13" t="s">
        <v>83</v>
      </c>
      <c r="AW248" s="13" t="s">
        <v>35</v>
      </c>
      <c r="AX248" s="13" t="s">
        <v>73</v>
      </c>
      <c r="AY248" s="233" t="s">
        <v>129</v>
      </c>
    </row>
    <row r="249" spans="1:51" s="15" customFormat="1" ht="12">
      <c r="A249" s="15"/>
      <c r="B249" s="245"/>
      <c r="C249" s="246"/>
      <c r="D249" s="218" t="s">
        <v>140</v>
      </c>
      <c r="E249" s="247" t="s">
        <v>19</v>
      </c>
      <c r="F249" s="248" t="s">
        <v>237</v>
      </c>
      <c r="G249" s="246"/>
      <c r="H249" s="247" t="s">
        <v>19</v>
      </c>
      <c r="I249" s="249"/>
      <c r="J249" s="246"/>
      <c r="K249" s="246"/>
      <c r="L249" s="250"/>
      <c r="M249" s="251"/>
      <c r="N249" s="252"/>
      <c r="O249" s="252"/>
      <c r="P249" s="252"/>
      <c r="Q249" s="252"/>
      <c r="R249" s="252"/>
      <c r="S249" s="252"/>
      <c r="T249" s="25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4" t="s">
        <v>140</v>
      </c>
      <c r="AU249" s="254" t="s">
        <v>83</v>
      </c>
      <c r="AV249" s="15" t="s">
        <v>81</v>
      </c>
      <c r="AW249" s="15" t="s">
        <v>35</v>
      </c>
      <c r="AX249" s="15" t="s">
        <v>73</v>
      </c>
      <c r="AY249" s="254" t="s">
        <v>129</v>
      </c>
    </row>
    <row r="250" spans="1:51" s="13" customFormat="1" ht="12">
      <c r="A250" s="13"/>
      <c r="B250" s="223"/>
      <c r="C250" s="224"/>
      <c r="D250" s="218" t="s">
        <v>140</v>
      </c>
      <c r="E250" s="225" t="s">
        <v>19</v>
      </c>
      <c r="F250" s="226" t="s">
        <v>300</v>
      </c>
      <c r="G250" s="224"/>
      <c r="H250" s="227">
        <v>87.639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140</v>
      </c>
      <c r="AU250" s="233" t="s">
        <v>83</v>
      </c>
      <c r="AV250" s="13" t="s">
        <v>83</v>
      </c>
      <c r="AW250" s="13" t="s">
        <v>35</v>
      </c>
      <c r="AX250" s="13" t="s">
        <v>73</v>
      </c>
      <c r="AY250" s="233" t="s">
        <v>129</v>
      </c>
    </row>
    <row r="251" spans="1:51" s="14" customFormat="1" ht="12">
      <c r="A251" s="14"/>
      <c r="B251" s="234"/>
      <c r="C251" s="235"/>
      <c r="D251" s="218" t="s">
        <v>140</v>
      </c>
      <c r="E251" s="236" t="s">
        <v>19</v>
      </c>
      <c r="F251" s="237" t="s">
        <v>142</v>
      </c>
      <c r="G251" s="235"/>
      <c r="H251" s="238">
        <v>117.596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140</v>
      </c>
      <c r="AU251" s="244" t="s">
        <v>83</v>
      </c>
      <c r="AV251" s="14" t="s">
        <v>136</v>
      </c>
      <c r="AW251" s="14" t="s">
        <v>35</v>
      </c>
      <c r="AX251" s="14" t="s">
        <v>81</v>
      </c>
      <c r="AY251" s="244" t="s">
        <v>129</v>
      </c>
    </row>
    <row r="252" spans="1:65" s="2" customFormat="1" ht="16.5" customHeight="1">
      <c r="A252" s="39"/>
      <c r="B252" s="40"/>
      <c r="C252" s="255" t="s">
        <v>301</v>
      </c>
      <c r="D252" s="255" t="s">
        <v>302</v>
      </c>
      <c r="E252" s="256" t="s">
        <v>303</v>
      </c>
      <c r="F252" s="257" t="s">
        <v>304</v>
      </c>
      <c r="G252" s="258" t="s">
        <v>271</v>
      </c>
      <c r="H252" s="259">
        <v>223.432</v>
      </c>
      <c r="I252" s="260"/>
      <c r="J252" s="261">
        <f>ROUND(I252*H252,2)</f>
        <v>0</v>
      </c>
      <c r="K252" s="257" t="s">
        <v>135</v>
      </c>
      <c r="L252" s="262"/>
      <c r="M252" s="263" t="s">
        <v>19</v>
      </c>
      <c r="N252" s="264" t="s">
        <v>44</v>
      </c>
      <c r="O252" s="85"/>
      <c r="P252" s="214">
        <f>O252*H252</f>
        <v>0</v>
      </c>
      <c r="Q252" s="214">
        <v>1</v>
      </c>
      <c r="R252" s="214">
        <f>Q252*H252</f>
        <v>223.432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203</v>
      </c>
      <c r="AT252" s="216" t="s">
        <v>302</v>
      </c>
      <c r="AU252" s="216" t="s">
        <v>83</v>
      </c>
      <c r="AY252" s="18" t="s">
        <v>129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81</v>
      </c>
      <c r="BK252" s="217">
        <f>ROUND(I252*H252,2)</f>
        <v>0</v>
      </c>
      <c r="BL252" s="18" t="s">
        <v>136</v>
      </c>
      <c r="BM252" s="216" t="s">
        <v>305</v>
      </c>
    </row>
    <row r="253" spans="1:47" s="2" customFormat="1" ht="12">
      <c r="A253" s="39"/>
      <c r="B253" s="40"/>
      <c r="C253" s="41"/>
      <c r="D253" s="218" t="s">
        <v>138</v>
      </c>
      <c r="E253" s="41"/>
      <c r="F253" s="219" t="s">
        <v>304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138</v>
      </c>
      <c r="AU253" s="18" t="s">
        <v>83</v>
      </c>
    </row>
    <row r="254" spans="1:51" s="13" customFormat="1" ht="12">
      <c r="A254" s="13"/>
      <c r="B254" s="223"/>
      <c r="C254" s="224"/>
      <c r="D254" s="218" t="s">
        <v>140</v>
      </c>
      <c r="E254" s="225" t="s">
        <v>19</v>
      </c>
      <c r="F254" s="226" t="s">
        <v>306</v>
      </c>
      <c r="G254" s="224"/>
      <c r="H254" s="227">
        <v>223.432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140</v>
      </c>
      <c r="AU254" s="233" t="s">
        <v>83</v>
      </c>
      <c r="AV254" s="13" t="s">
        <v>83</v>
      </c>
      <c r="AW254" s="13" t="s">
        <v>35</v>
      </c>
      <c r="AX254" s="13" t="s">
        <v>73</v>
      </c>
      <c r="AY254" s="233" t="s">
        <v>129</v>
      </c>
    </row>
    <row r="255" spans="1:51" s="14" customFormat="1" ht="12">
      <c r="A255" s="14"/>
      <c r="B255" s="234"/>
      <c r="C255" s="235"/>
      <c r="D255" s="218" t="s">
        <v>140</v>
      </c>
      <c r="E255" s="236" t="s">
        <v>19</v>
      </c>
      <c r="F255" s="237" t="s">
        <v>142</v>
      </c>
      <c r="G255" s="235"/>
      <c r="H255" s="238">
        <v>223.432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140</v>
      </c>
      <c r="AU255" s="244" t="s">
        <v>83</v>
      </c>
      <c r="AV255" s="14" t="s">
        <v>136</v>
      </c>
      <c r="AW255" s="14" t="s">
        <v>35</v>
      </c>
      <c r="AX255" s="14" t="s">
        <v>81</v>
      </c>
      <c r="AY255" s="244" t="s">
        <v>129</v>
      </c>
    </row>
    <row r="256" spans="1:65" s="2" customFormat="1" ht="21.75" customHeight="1">
      <c r="A256" s="39"/>
      <c r="B256" s="40"/>
      <c r="C256" s="205" t="s">
        <v>289</v>
      </c>
      <c r="D256" s="205" t="s">
        <v>131</v>
      </c>
      <c r="E256" s="206" t="s">
        <v>307</v>
      </c>
      <c r="F256" s="207" t="s">
        <v>308</v>
      </c>
      <c r="G256" s="208" t="s">
        <v>134</v>
      </c>
      <c r="H256" s="209">
        <v>1550.761</v>
      </c>
      <c r="I256" s="210"/>
      <c r="J256" s="211">
        <f>ROUND(I256*H256,2)</f>
        <v>0</v>
      </c>
      <c r="K256" s="207" t="s">
        <v>135</v>
      </c>
      <c r="L256" s="45"/>
      <c r="M256" s="212" t="s">
        <v>19</v>
      </c>
      <c r="N256" s="213" t="s">
        <v>44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136</v>
      </c>
      <c r="AT256" s="216" t="s">
        <v>131</v>
      </c>
      <c r="AU256" s="216" t="s">
        <v>83</v>
      </c>
      <c r="AY256" s="18" t="s">
        <v>129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81</v>
      </c>
      <c r="BK256" s="217">
        <f>ROUND(I256*H256,2)</f>
        <v>0</v>
      </c>
      <c r="BL256" s="18" t="s">
        <v>136</v>
      </c>
      <c r="BM256" s="216" t="s">
        <v>309</v>
      </c>
    </row>
    <row r="257" spans="1:47" s="2" customFormat="1" ht="12">
      <c r="A257" s="39"/>
      <c r="B257" s="40"/>
      <c r="C257" s="41"/>
      <c r="D257" s="218" t="s">
        <v>138</v>
      </c>
      <c r="E257" s="41"/>
      <c r="F257" s="219" t="s">
        <v>310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138</v>
      </c>
      <c r="AU257" s="18" t="s">
        <v>83</v>
      </c>
    </row>
    <row r="258" spans="1:51" s="15" customFormat="1" ht="12">
      <c r="A258" s="15"/>
      <c r="B258" s="245"/>
      <c r="C258" s="246"/>
      <c r="D258" s="218" t="s">
        <v>140</v>
      </c>
      <c r="E258" s="247" t="s">
        <v>19</v>
      </c>
      <c r="F258" s="248" t="s">
        <v>311</v>
      </c>
      <c r="G258" s="246"/>
      <c r="H258" s="247" t="s">
        <v>19</v>
      </c>
      <c r="I258" s="249"/>
      <c r="J258" s="246"/>
      <c r="K258" s="246"/>
      <c r="L258" s="250"/>
      <c r="M258" s="251"/>
      <c r="N258" s="252"/>
      <c r="O258" s="252"/>
      <c r="P258" s="252"/>
      <c r="Q258" s="252"/>
      <c r="R258" s="252"/>
      <c r="S258" s="252"/>
      <c r="T258" s="25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4" t="s">
        <v>140</v>
      </c>
      <c r="AU258" s="254" t="s">
        <v>83</v>
      </c>
      <c r="AV258" s="15" t="s">
        <v>81</v>
      </c>
      <c r="AW258" s="15" t="s">
        <v>35</v>
      </c>
      <c r="AX258" s="15" t="s">
        <v>73</v>
      </c>
      <c r="AY258" s="254" t="s">
        <v>129</v>
      </c>
    </row>
    <row r="259" spans="1:51" s="13" customFormat="1" ht="12">
      <c r="A259" s="13"/>
      <c r="B259" s="223"/>
      <c r="C259" s="224"/>
      <c r="D259" s="218" t="s">
        <v>140</v>
      </c>
      <c r="E259" s="225" t="s">
        <v>19</v>
      </c>
      <c r="F259" s="226" t="s">
        <v>312</v>
      </c>
      <c r="G259" s="224"/>
      <c r="H259" s="227">
        <v>1550.761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140</v>
      </c>
      <c r="AU259" s="233" t="s">
        <v>83</v>
      </c>
      <c r="AV259" s="13" t="s">
        <v>83</v>
      </c>
      <c r="AW259" s="13" t="s">
        <v>35</v>
      </c>
      <c r="AX259" s="13" t="s">
        <v>73</v>
      </c>
      <c r="AY259" s="233" t="s">
        <v>129</v>
      </c>
    </row>
    <row r="260" spans="1:51" s="14" customFormat="1" ht="12">
      <c r="A260" s="14"/>
      <c r="B260" s="234"/>
      <c r="C260" s="235"/>
      <c r="D260" s="218" t="s">
        <v>140</v>
      </c>
      <c r="E260" s="236" t="s">
        <v>19</v>
      </c>
      <c r="F260" s="237" t="s">
        <v>142</v>
      </c>
      <c r="G260" s="235"/>
      <c r="H260" s="238">
        <v>1550.761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140</v>
      </c>
      <c r="AU260" s="244" t="s">
        <v>83</v>
      </c>
      <c r="AV260" s="14" t="s">
        <v>136</v>
      </c>
      <c r="AW260" s="14" t="s">
        <v>35</v>
      </c>
      <c r="AX260" s="14" t="s">
        <v>81</v>
      </c>
      <c r="AY260" s="244" t="s">
        <v>129</v>
      </c>
    </row>
    <row r="261" spans="1:65" s="2" customFormat="1" ht="16.5" customHeight="1">
      <c r="A261" s="39"/>
      <c r="B261" s="40"/>
      <c r="C261" s="205" t="s">
        <v>7</v>
      </c>
      <c r="D261" s="205" t="s">
        <v>131</v>
      </c>
      <c r="E261" s="206" t="s">
        <v>313</v>
      </c>
      <c r="F261" s="207" t="s">
        <v>314</v>
      </c>
      <c r="G261" s="208" t="s">
        <v>134</v>
      </c>
      <c r="H261" s="209">
        <v>1638</v>
      </c>
      <c r="I261" s="210"/>
      <c r="J261" s="211">
        <f>ROUND(I261*H261,2)</f>
        <v>0</v>
      </c>
      <c r="K261" s="207" t="s">
        <v>135</v>
      </c>
      <c r="L261" s="45"/>
      <c r="M261" s="212" t="s">
        <v>19</v>
      </c>
      <c r="N261" s="213" t="s">
        <v>44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136</v>
      </c>
      <c r="AT261" s="216" t="s">
        <v>131</v>
      </c>
      <c r="AU261" s="216" t="s">
        <v>83</v>
      </c>
      <c r="AY261" s="18" t="s">
        <v>129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81</v>
      </c>
      <c r="BK261" s="217">
        <f>ROUND(I261*H261,2)</f>
        <v>0</v>
      </c>
      <c r="BL261" s="18" t="s">
        <v>136</v>
      </c>
      <c r="BM261" s="216" t="s">
        <v>315</v>
      </c>
    </row>
    <row r="262" spans="1:47" s="2" customFormat="1" ht="12">
      <c r="A262" s="39"/>
      <c r="B262" s="40"/>
      <c r="C262" s="41"/>
      <c r="D262" s="218" t="s">
        <v>138</v>
      </c>
      <c r="E262" s="41"/>
      <c r="F262" s="219" t="s">
        <v>316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138</v>
      </c>
      <c r="AU262" s="18" t="s">
        <v>83</v>
      </c>
    </row>
    <row r="263" spans="1:51" s="15" customFormat="1" ht="12">
      <c r="A263" s="15"/>
      <c r="B263" s="245"/>
      <c r="C263" s="246"/>
      <c r="D263" s="218" t="s">
        <v>140</v>
      </c>
      <c r="E263" s="247" t="s">
        <v>19</v>
      </c>
      <c r="F263" s="248" t="s">
        <v>317</v>
      </c>
      <c r="G263" s="246"/>
      <c r="H263" s="247" t="s">
        <v>19</v>
      </c>
      <c r="I263" s="249"/>
      <c r="J263" s="246"/>
      <c r="K263" s="246"/>
      <c r="L263" s="250"/>
      <c r="M263" s="251"/>
      <c r="N263" s="252"/>
      <c r="O263" s="252"/>
      <c r="P263" s="252"/>
      <c r="Q263" s="252"/>
      <c r="R263" s="252"/>
      <c r="S263" s="252"/>
      <c r="T263" s="25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4" t="s">
        <v>140</v>
      </c>
      <c r="AU263" s="254" t="s">
        <v>83</v>
      </c>
      <c r="AV263" s="15" t="s">
        <v>81</v>
      </c>
      <c r="AW263" s="15" t="s">
        <v>35</v>
      </c>
      <c r="AX263" s="15" t="s">
        <v>73</v>
      </c>
      <c r="AY263" s="254" t="s">
        <v>129</v>
      </c>
    </row>
    <row r="264" spans="1:51" s="13" customFormat="1" ht="12">
      <c r="A264" s="13"/>
      <c r="B264" s="223"/>
      <c r="C264" s="224"/>
      <c r="D264" s="218" t="s">
        <v>140</v>
      </c>
      <c r="E264" s="225" t="s">
        <v>19</v>
      </c>
      <c r="F264" s="226" t="s">
        <v>318</v>
      </c>
      <c r="G264" s="224"/>
      <c r="H264" s="227">
        <v>1638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140</v>
      </c>
      <c r="AU264" s="233" t="s">
        <v>83</v>
      </c>
      <c r="AV264" s="13" t="s">
        <v>83</v>
      </c>
      <c r="AW264" s="13" t="s">
        <v>35</v>
      </c>
      <c r="AX264" s="13" t="s">
        <v>73</v>
      </c>
      <c r="AY264" s="233" t="s">
        <v>129</v>
      </c>
    </row>
    <row r="265" spans="1:51" s="14" customFormat="1" ht="12">
      <c r="A265" s="14"/>
      <c r="B265" s="234"/>
      <c r="C265" s="235"/>
      <c r="D265" s="218" t="s">
        <v>140</v>
      </c>
      <c r="E265" s="236" t="s">
        <v>19</v>
      </c>
      <c r="F265" s="237" t="s">
        <v>142</v>
      </c>
      <c r="G265" s="235"/>
      <c r="H265" s="238">
        <v>1638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140</v>
      </c>
      <c r="AU265" s="244" t="s">
        <v>83</v>
      </c>
      <c r="AV265" s="14" t="s">
        <v>136</v>
      </c>
      <c r="AW265" s="14" t="s">
        <v>35</v>
      </c>
      <c r="AX265" s="14" t="s">
        <v>81</v>
      </c>
      <c r="AY265" s="244" t="s">
        <v>129</v>
      </c>
    </row>
    <row r="266" spans="1:65" s="2" customFormat="1" ht="16.5" customHeight="1">
      <c r="A266" s="39"/>
      <c r="B266" s="40"/>
      <c r="C266" s="205" t="s">
        <v>319</v>
      </c>
      <c r="D266" s="205" t="s">
        <v>131</v>
      </c>
      <c r="E266" s="206" t="s">
        <v>320</v>
      </c>
      <c r="F266" s="207" t="s">
        <v>321</v>
      </c>
      <c r="G266" s="208" t="s">
        <v>134</v>
      </c>
      <c r="H266" s="209">
        <v>1550.761</v>
      </c>
      <c r="I266" s="210"/>
      <c r="J266" s="211">
        <f>ROUND(I266*H266,2)</f>
        <v>0</v>
      </c>
      <c r="K266" s="207" t="s">
        <v>135</v>
      </c>
      <c r="L266" s="45"/>
      <c r="M266" s="212" t="s">
        <v>19</v>
      </c>
      <c r="N266" s="213" t="s">
        <v>44</v>
      </c>
      <c r="O266" s="85"/>
      <c r="P266" s="214">
        <f>O266*H266</f>
        <v>0</v>
      </c>
      <c r="Q266" s="214">
        <v>0.00127</v>
      </c>
      <c r="R266" s="214">
        <f>Q266*H266</f>
        <v>1.9694664700000002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136</v>
      </c>
      <c r="AT266" s="216" t="s">
        <v>131</v>
      </c>
      <c r="AU266" s="216" t="s">
        <v>83</v>
      </c>
      <c r="AY266" s="18" t="s">
        <v>129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81</v>
      </c>
      <c r="BK266" s="217">
        <f>ROUND(I266*H266,2)</f>
        <v>0</v>
      </c>
      <c r="BL266" s="18" t="s">
        <v>136</v>
      </c>
      <c r="BM266" s="216" t="s">
        <v>322</v>
      </c>
    </row>
    <row r="267" spans="1:47" s="2" customFormat="1" ht="12">
      <c r="A267" s="39"/>
      <c r="B267" s="40"/>
      <c r="C267" s="41"/>
      <c r="D267" s="218" t="s">
        <v>138</v>
      </c>
      <c r="E267" s="41"/>
      <c r="F267" s="219" t="s">
        <v>321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138</v>
      </c>
      <c r="AU267" s="18" t="s">
        <v>83</v>
      </c>
    </row>
    <row r="268" spans="1:51" s="13" customFormat="1" ht="12">
      <c r="A268" s="13"/>
      <c r="B268" s="223"/>
      <c r="C268" s="224"/>
      <c r="D268" s="218" t="s">
        <v>140</v>
      </c>
      <c r="E268" s="225" t="s">
        <v>19</v>
      </c>
      <c r="F268" s="226" t="s">
        <v>323</v>
      </c>
      <c r="G268" s="224"/>
      <c r="H268" s="227">
        <v>1550.761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140</v>
      </c>
      <c r="AU268" s="233" t="s">
        <v>83</v>
      </c>
      <c r="AV268" s="13" t="s">
        <v>83</v>
      </c>
      <c r="AW268" s="13" t="s">
        <v>35</v>
      </c>
      <c r="AX268" s="13" t="s">
        <v>73</v>
      </c>
      <c r="AY268" s="233" t="s">
        <v>129</v>
      </c>
    </row>
    <row r="269" spans="1:51" s="14" customFormat="1" ht="12">
      <c r="A269" s="14"/>
      <c r="B269" s="234"/>
      <c r="C269" s="235"/>
      <c r="D269" s="218" t="s">
        <v>140</v>
      </c>
      <c r="E269" s="236" t="s">
        <v>19</v>
      </c>
      <c r="F269" s="237" t="s">
        <v>142</v>
      </c>
      <c r="G269" s="235"/>
      <c r="H269" s="238">
        <v>1550.761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140</v>
      </c>
      <c r="AU269" s="244" t="s">
        <v>83</v>
      </c>
      <c r="AV269" s="14" t="s">
        <v>136</v>
      </c>
      <c r="AW269" s="14" t="s">
        <v>35</v>
      </c>
      <c r="AX269" s="14" t="s">
        <v>81</v>
      </c>
      <c r="AY269" s="244" t="s">
        <v>129</v>
      </c>
    </row>
    <row r="270" spans="1:65" s="2" customFormat="1" ht="16.5" customHeight="1">
      <c r="A270" s="39"/>
      <c r="B270" s="40"/>
      <c r="C270" s="255" t="s">
        <v>324</v>
      </c>
      <c r="D270" s="255" t="s">
        <v>302</v>
      </c>
      <c r="E270" s="256" t="s">
        <v>325</v>
      </c>
      <c r="F270" s="257" t="s">
        <v>326</v>
      </c>
      <c r="G270" s="258" t="s">
        <v>327</v>
      </c>
      <c r="H270" s="259">
        <v>38.769</v>
      </c>
      <c r="I270" s="260"/>
      <c r="J270" s="261">
        <f>ROUND(I270*H270,2)</f>
        <v>0</v>
      </c>
      <c r="K270" s="257" t="s">
        <v>135</v>
      </c>
      <c r="L270" s="262"/>
      <c r="M270" s="263" t="s">
        <v>19</v>
      </c>
      <c r="N270" s="264" t="s">
        <v>44</v>
      </c>
      <c r="O270" s="85"/>
      <c r="P270" s="214">
        <f>O270*H270</f>
        <v>0</v>
      </c>
      <c r="Q270" s="214">
        <v>0.001</v>
      </c>
      <c r="R270" s="214">
        <f>Q270*H270</f>
        <v>0.038769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203</v>
      </c>
      <c r="AT270" s="216" t="s">
        <v>302</v>
      </c>
      <c r="AU270" s="216" t="s">
        <v>83</v>
      </c>
      <c r="AY270" s="18" t="s">
        <v>129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81</v>
      </c>
      <c r="BK270" s="217">
        <f>ROUND(I270*H270,2)</f>
        <v>0</v>
      </c>
      <c r="BL270" s="18" t="s">
        <v>136</v>
      </c>
      <c r="BM270" s="216" t="s">
        <v>328</v>
      </c>
    </row>
    <row r="271" spans="1:47" s="2" customFormat="1" ht="12">
      <c r="A271" s="39"/>
      <c r="B271" s="40"/>
      <c r="C271" s="41"/>
      <c r="D271" s="218" t="s">
        <v>138</v>
      </c>
      <c r="E271" s="41"/>
      <c r="F271" s="219" t="s">
        <v>326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138</v>
      </c>
      <c r="AU271" s="18" t="s">
        <v>83</v>
      </c>
    </row>
    <row r="272" spans="1:51" s="13" customFormat="1" ht="12">
      <c r="A272" s="13"/>
      <c r="B272" s="223"/>
      <c r="C272" s="224"/>
      <c r="D272" s="218" t="s">
        <v>140</v>
      </c>
      <c r="E272" s="224"/>
      <c r="F272" s="226" t="s">
        <v>329</v>
      </c>
      <c r="G272" s="224"/>
      <c r="H272" s="227">
        <v>38.769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140</v>
      </c>
      <c r="AU272" s="233" t="s">
        <v>83</v>
      </c>
      <c r="AV272" s="13" t="s">
        <v>83</v>
      </c>
      <c r="AW272" s="13" t="s">
        <v>4</v>
      </c>
      <c r="AX272" s="13" t="s">
        <v>81</v>
      </c>
      <c r="AY272" s="233" t="s">
        <v>129</v>
      </c>
    </row>
    <row r="273" spans="1:65" s="2" customFormat="1" ht="16.5" customHeight="1">
      <c r="A273" s="39"/>
      <c r="B273" s="40"/>
      <c r="C273" s="205" t="s">
        <v>330</v>
      </c>
      <c r="D273" s="205" t="s">
        <v>131</v>
      </c>
      <c r="E273" s="206" t="s">
        <v>331</v>
      </c>
      <c r="F273" s="207" t="s">
        <v>332</v>
      </c>
      <c r="G273" s="208" t="s">
        <v>134</v>
      </c>
      <c r="H273" s="209">
        <v>1550.761</v>
      </c>
      <c r="I273" s="210"/>
      <c r="J273" s="211">
        <f>ROUND(I273*H273,2)</f>
        <v>0</v>
      </c>
      <c r="K273" s="207" t="s">
        <v>135</v>
      </c>
      <c r="L273" s="45"/>
      <c r="M273" s="212" t="s">
        <v>19</v>
      </c>
      <c r="N273" s="213" t="s">
        <v>44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136</v>
      </c>
      <c r="AT273" s="216" t="s">
        <v>131</v>
      </c>
      <c r="AU273" s="216" t="s">
        <v>83</v>
      </c>
      <c r="AY273" s="18" t="s">
        <v>129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81</v>
      </c>
      <c r="BK273" s="217">
        <f>ROUND(I273*H273,2)</f>
        <v>0</v>
      </c>
      <c r="BL273" s="18" t="s">
        <v>136</v>
      </c>
      <c r="BM273" s="216" t="s">
        <v>333</v>
      </c>
    </row>
    <row r="274" spans="1:47" s="2" customFormat="1" ht="12">
      <c r="A274" s="39"/>
      <c r="B274" s="40"/>
      <c r="C274" s="41"/>
      <c r="D274" s="218" t="s">
        <v>138</v>
      </c>
      <c r="E274" s="41"/>
      <c r="F274" s="219" t="s">
        <v>334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138</v>
      </c>
      <c r="AU274" s="18" t="s">
        <v>83</v>
      </c>
    </row>
    <row r="275" spans="1:51" s="13" customFormat="1" ht="12">
      <c r="A275" s="13"/>
      <c r="B275" s="223"/>
      <c r="C275" s="224"/>
      <c r="D275" s="218" t="s">
        <v>140</v>
      </c>
      <c r="E275" s="225" t="s">
        <v>19</v>
      </c>
      <c r="F275" s="226" t="s">
        <v>323</v>
      </c>
      <c r="G275" s="224"/>
      <c r="H275" s="227">
        <v>1550.761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140</v>
      </c>
      <c r="AU275" s="233" t="s">
        <v>83</v>
      </c>
      <c r="AV275" s="13" t="s">
        <v>83</v>
      </c>
      <c r="AW275" s="13" t="s">
        <v>35</v>
      </c>
      <c r="AX275" s="13" t="s">
        <v>73</v>
      </c>
      <c r="AY275" s="233" t="s">
        <v>129</v>
      </c>
    </row>
    <row r="276" spans="1:51" s="14" customFormat="1" ht="12">
      <c r="A276" s="14"/>
      <c r="B276" s="234"/>
      <c r="C276" s="235"/>
      <c r="D276" s="218" t="s">
        <v>140</v>
      </c>
      <c r="E276" s="236" t="s">
        <v>19</v>
      </c>
      <c r="F276" s="237" t="s">
        <v>142</v>
      </c>
      <c r="G276" s="235"/>
      <c r="H276" s="238">
        <v>1550.761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140</v>
      </c>
      <c r="AU276" s="244" t="s">
        <v>83</v>
      </c>
      <c r="AV276" s="14" t="s">
        <v>136</v>
      </c>
      <c r="AW276" s="14" t="s">
        <v>35</v>
      </c>
      <c r="AX276" s="14" t="s">
        <v>81</v>
      </c>
      <c r="AY276" s="244" t="s">
        <v>129</v>
      </c>
    </row>
    <row r="277" spans="1:65" s="2" customFormat="1" ht="16.5" customHeight="1">
      <c r="A277" s="39"/>
      <c r="B277" s="40"/>
      <c r="C277" s="255" t="s">
        <v>335</v>
      </c>
      <c r="D277" s="255" t="s">
        <v>302</v>
      </c>
      <c r="E277" s="256" t="s">
        <v>336</v>
      </c>
      <c r="F277" s="257" t="s">
        <v>337</v>
      </c>
      <c r="G277" s="258" t="s">
        <v>338</v>
      </c>
      <c r="H277" s="259">
        <v>15.508</v>
      </c>
      <c r="I277" s="260"/>
      <c r="J277" s="261">
        <f>ROUND(I277*H277,2)</f>
        <v>0</v>
      </c>
      <c r="K277" s="257" t="s">
        <v>135</v>
      </c>
      <c r="L277" s="262"/>
      <c r="M277" s="263" t="s">
        <v>19</v>
      </c>
      <c r="N277" s="264" t="s">
        <v>44</v>
      </c>
      <c r="O277" s="85"/>
      <c r="P277" s="214">
        <f>O277*H277</f>
        <v>0</v>
      </c>
      <c r="Q277" s="214">
        <v>0.001</v>
      </c>
      <c r="R277" s="214">
        <f>Q277*H277</f>
        <v>0.015508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203</v>
      </c>
      <c r="AT277" s="216" t="s">
        <v>302</v>
      </c>
      <c r="AU277" s="216" t="s">
        <v>83</v>
      </c>
      <c r="AY277" s="18" t="s">
        <v>129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81</v>
      </c>
      <c r="BK277" s="217">
        <f>ROUND(I277*H277,2)</f>
        <v>0</v>
      </c>
      <c r="BL277" s="18" t="s">
        <v>136</v>
      </c>
      <c r="BM277" s="216" t="s">
        <v>339</v>
      </c>
    </row>
    <row r="278" spans="1:47" s="2" customFormat="1" ht="12">
      <c r="A278" s="39"/>
      <c r="B278" s="40"/>
      <c r="C278" s="41"/>
      <c r="D278" s="218" t="s">
        <v>138</v>
      </c>
      <c r="E278" s="41"/>
      <c r="F278" s="219" t="s">
        <v>337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138</v>
      </c>
      <c r="AU278" s="18" t="s">
        <v>83</v>
      </c>
    </row>
    <row r="279" spans="1:51" s="13" customFormat="1" ht="12">
      <c r="A279" s="13"/>
      <c r="B279" s="223"/>
      <c r="C279" s="224"/>
      <c r="D279" s="218" t="s">
        <v>140</v>
      </c>
      <c r="E279" s="224"/>
      <c r="F279" s="226" t="s">
        <v>340</v>
      </c>
      <c r="G279" s="224"/>
      <c r="H279" s="227">
        <v>15.508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140</v>
      </c>
      <c r="AU279" s="233" t="s">
        <v>83</v>
      </c>
      <c r="AV279" s="13" t="s">
        <v>83</v>
      </c>
      <c r="AW279" s="13" t="s">
        <v>4</v>
      </c>
      <c r="AX279" s="13" t="s">
        <v>81</v>
      </c>
      <c r="AY279" s="233" t="s">
        <v>129</v>
      </c>
    </row>
    <row r="280" spans="1:65" s="2" customFormat="1" ht="16.5" customHeight="1">
      <c r="A280" s="39"/>
      <c r="B280" s="40"/>
      <c r="C280" s="205" t="s">
        <v>341</v>
      </c>
      <c r="D280" s="205" t="s">
        <v>131</v>
      </c>
      <c r="E280" s="206" t="s">
        <v>342</v>
      </c>
      <c r="F280" s="207" t="s">
        <v>343</v>
      </c>
      <c r="G280" s="208" t="s">
        <v>186</v>
      </c>
      <c r="H280" s="209">
        <v>23.265</v>
      </c>
      <c r="I280" s="210"/>
      <c r="J280" s="211">
        <f>ROUND(I280*H280,2)</f>
        <v>0</v>
      </c>
      <c r="K280" s="207" t="s">
        <v>135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136</v>
      </c>
      <c r="AT280" s="216" t="s">
        <v>131</v>
      </c>
      <c r="AU280" s="216" t="s">
        <v>83</v>
      </c>
      <c r="AY280" s="18" t="s">
        <v>129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136</v>
      </c>
      <c r="BM280" s="216" t="s">
        <v>344</v>
      </c>
    </row>
    <row r="281" spans="1:47" s="2" customFormat="1" ht="12">
      <c r="A281" s="39"/>
      <c r="B281" s="40"/>
      <c r="C281" s="41"/>
      <c r="D281" s="218" t="s">
        <v>138</v>
      </c>
      <c r="E281" s="41"/>
      <c r="F281" s="219" t="s">
        <v>345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138</v>
      </c>
      <c r="AU281" s="18" t="s">
        <v>83</v>
      </c>
    </row>
    <row r="282" spans="1:51" s="13" customFormat="1" ht="12">
      <c r="A282" s="13"/>
      <c r="B282" s="223"/>
      <c r="C282" s="224"/>
      <c r="D282" s="218" t="s">
        <v>140</v>
      </c>
      <c r="E282" s="225" t="s">
        <v>19</v>
      </c>
      <c r="F282" s="226" t="s">
        <v>346</v>
      </c>
      <c r="G282" s="224"/>
      <c r="H282" s="227">
        <v>23.265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140</v>
      </c>
      <c r="AU282" s="233" t="s">
        <v>83</v>
      </c>
      <c r="AV282" s="13" t="s">
        <v>83</v>
      </c>
      <c r="AW282" s="13" t="s">
        <v>35</v>
      </c>
      <c r="AX282" s="13" t="s">
        <v>73</v>
      </c>
      <c r="AY282" s="233" t="s">
        <v>129</v>
      </c>
    </row>
    <row r="283" spans="1:51" s="14" customFormat="1" ht="12">
      <c r="A283" s="14"/>
      <c r="B283" s="234"/>
      <c r="C283" s="235"/>
      <c r="D283" s="218" t="s">
        <v>140</v>
      </c>
      <c r="E283" s="236" t="s">
        <v>19</v>
      </c>
      <c r="F283" s="237" t="s">
        <v>142</v>
      </c>
      <c r="G283" s="235"/>
      <c r="H283" s="238">
        <v>23.265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140</v>
      </c>
      <c r="AU283" s="244" t="s">
        <v>83</v>
      </c>
      <c r="AV283" s="14" t="s">
        <v>136</v>
      </c>
      <c r="AW283" s="14" t="s">
        <v>35</v>
      </c>
      <c r="AX283" s="14" t="s">
        <v>81</v>
      </c>
      <c r="AY283" s="244" t="s">
        <v>129</v>
      </c>
    </row>
    <row r="284" spans="1:65" s="2" customFormat="1" ht="16.5" customHeight="1">
      <c r="A284" s="39"/>
      <c r="B284" s="40"/>
      <c r="C284" s="205" t="s">
        <v>347</v>
      </c>
      <c r="D284" s="205" t="s">
        <v>131</v>
      </c>
      <c r="E284" s="206" t="s">
        <v>348</v>
      </c>
      <c r="F284" s="207" t="s">
        <v>349</v>
      </c>
      <c r="G284" s="208" t="s">
        <v>186</v>
      </c>
      <c r="H284" s="209">
        <v>442.035</v>
      </c>
      <c r="I284" s="210"/>
      <c r="J284" s="211">
        <f>ROUND(I284*H284,2)</f>
        <v>0</v>
      </c>
      <c r="K284" s="207" t="s">
        <v>135</v>
      </c>
      <c r="L284" s="45"/>
      <c r="M284" s="212" t="s">
        <v>19</v>
      </c>
      <c r="N284" s="213" t="s">
        <v>44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136</v>
      </c>
      <c r="AT284" s="216" t="s">
        <v>131</v>
      </c>
      <c r="AU284" s="216" t="s">
        <v>83</v>
      </c>
      <c r="AY284" s="18" t="s">
        <v>129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81</v>
      </c>
      <c r="BK284" s="217">
        <f>ROUND(I284*H284,2)</f>
        <v>0</v>
      </c>
      <c r="BL284" s="18" t="s">
        <v>136</v>
      </c>
      <c r="BM284" s="216" t="s">
        <v>350</v>
      </c>
    </row>
    <row r="285" spans="1:47" s="2" customFormat="1" ht="12">
      <c r="A285" s="39"/>
      <c r="B285" s="40"/>
      <c r="C285" s="41"/>
      <c r="D285" s="218" t="s">
        <v>138</v>
      </c>
      <c r="E285" s="41"/>
      <c r="F285" s="219" t="s">
        <v>351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138</v>
      </c>
      <c r="AU285" s="18" t="s">
        <v>83</v>
      </c>
    </row>
    <row r="286" spans="1:51" s="13" customFormat="1" ht="12">
      <c r="A286" s="13"/>
      <c r="B286" s="223"/>
      <c r="C286" s="224"/>
      <c r="D286" s="218" t="s">
        <v>140</v>
      </c>
      <c r="E286" s="225" t="s">
        <v>19</v>
      </c>
      <c r="F286" s="226" t="s">
        <v>352</v>
      </c>
      <c r="G286" s="224"/>
      <c r="H286" s="227">
        <v>442.035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140</v>
      </c>
      <c r="AU286" s="233" t="s">
        <v>83</v>
      </c>
      <c r="AV286" s="13" t="s">
        <v>83</v>
      </c>
      <c r="AW286" s="13" t="s">
        <v>35</v>
      </c>
      <c r="AX286" s="13" t="s">
        <v>73</v>
      </c>
      <c r="AY286" s="233" t="s">
        <v>129</v>
      </c>
    </row>
    <row r="287" spans="1:51" s="14" customFormat="1" ht="12">
      <c r="A287" s="14"/>
      <c r="B287" s="234"/>
      <c r="C287" s="235"/>
      <c r="D287" s="218" t="s">
        <v>140</v>
      </c>
      <c r="E287" s="236" t="s">
        <v>19</v>
      </c>
      <c r="F287" s="237" t="s">
        <v>142</v>
      </c>
      <c r="G287" s="235"/>
      <c r="H287" s="238">
        <v>442.035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140</v>
      </c>
      <c r="AU287" s="244" t="s">
        <v>83</v>
      </c>
      <c r="AV287" s="14" t="s">
        <v>136</v>
      </c>
      <c r="AW287" s="14" t="s">
        <v>35</v>
      </c>
      <c r="AX287" s="14" t="s">
        <v>81</v>
      </c>
      <c r="AY287" s="244" t="s">
        <v>129</v>
      </c>
    </row>
    <row r="288" spans="1:63" s="12" customFormat="1" ht="22.8" customHeight="1">
      <c r="A288" s="12"/>
      <c r="B288" s="189"/>
      <c r="C288" s="190"/>
      <c r="D288" s="191" t="s">
        <v>72</v>
      </c>
      <c r="E288" s="203" t="s">
        <v>83</v>
      </c>
      <c r="F288" s="203" t="s">
        <v>353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SUM(P289:P321)</f>
        <v>0</v>
      </c>
      <c r="Q288" s="197"/>
      <c r="R288" s="198">
        <f>SUM(R289:R321)</f>
        <v>0.7976950599999999</v>
      </c>
      <c r="S288" s="197"/>
      <c r="T288" s="199">
        <f>SUM(T289:T321)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81</v>
      </c>
      <c r="AT288" s="201" t="s">
        <v>72</v>
      </c>
      <c r="AU288" s="201" t="s">
        <v>81</v>
      </c>
      <c r="AY288" s="200" t="s">
        <v>129</v>
      </c>
      <c r="BK288" s="202">
        <f>SUM(BK289:BK321)</f>
        <v>0</v>
      </c>
    </row>
    <row r="289" spans="1:65" s="2" customFormat="1" ht="16.5" customHeight="1">
      <c r="A289" s="39"/>
      <c r="B289" s="40"/>
      <c r="C289" s="205" t="s">
        <v>354</v>
      </c>
      <c r="D289" s="205" t="s">
        <v>131</v>
      </c>
      <c r="E289" s="206" t="s">
        <v>355</v>
      </c>
      <c r="F289" s="207" t="s">
        <v>356</v>
      </c>
      <c r="G289" s="208" t="s">
        <v>271</v>
      </c>
      <c r="H289" s="209">
        <v>0.719</v>
      </c>
      <c r="I289" s="210"/>
      <c r="J289" s="211">
        <f>ROUND(I289*H289,2)</f>
        <v>0</v>
      </c>
      <c r="K289" s="207" t="s">
        <v>135</v>
      </c>
      <c r="L289" s="45"/>
      <c r="M289" s="212" t="s">
        <v>19</v>
      </c>
      <c r="N289" s="213" t="s">
        <v>44</v>
      </c>
      <c r="O289" s="85"/>
      <c r="P289" s="214">
        <f>O289*H289</f>
        <v>0</v>
      </c>
      <c r="Q289" s="214">
        <v>1.05974</v>
      </c>
      <c r="R289" s="214">
        <f>Q289*H289</f>
        <v>0.7619530599999998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136</v>
      </c>
      <c r="AT289" s="216" t="s">
        <v>131</v>
      </c>
      <c r="AU289" s="216" t="s">
        <v>83</v>
      </c>
      <c r="AY289" s="18" t="s">
        <v>129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81</v>
      </c>
      <c r="BK289" s="217">
        <f>ROUND(I289*H289,2)</f>
        <v>0</v>
      </c>
      <c r="BL289" s="18" t="s">
        <v>136</v>
      </c>
      <c r="BM289" s="216" t="s">
        <v>357</v>
      </c>
    </row>
    <row r="290" spans="1:47" s="2" customFormat="1" ht="12">
      <c r="A290" s="39"/>
      <c r="B290" s="40"/>
      <c r="C290" s="41"/>
      <c r="D290" s="218" t="s">
        <v>138</v>
      </c>
      <c r="E290" s="41"/>
      <c r="F290" s="219" t="s">
        <v>358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138</v>
      </c>
      <c r="AU290" s="18" t="s">
        <v>83</v>
      </c>
    </row>
    <row r="291" spans="1:51" s="15" customFormat="1" ht="12">
      <c r="A291" s="15"/>
      <c r="B291" s="245"/>
      <c r="C291" s="246"/>
      <c r="D291" s="218" t="s">
        <v>140</v>
      </c>
      <c r="E291" s="247" t="s">
        <v>19</v>
      </c>
      <c r="F291" s="248" t="s">
        <v>359</v>
      </c>
      <c r="G291" s="246"/>
      <c r="H291" s="247" t="s">
        <v>19</v>
      </c>
      <c r="I291" s="249"/>
      <c r="J291" s="246"/>
      <c r="K291" s="246"/>
      <c r="L291" s="250"/>
      <c r="M291" s="251"/>
      <c r="N291" s="252"/>
      <c r="O291" s="252"/>
      <c r="P291" s="252"/>
      <c r="Q291" s="252"/>
      <c r="R291" s="252"/>
      <c r="S291" s="252"/>
      <c r="T291" s="25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4" t="s">
        <v>140</v>
      </c>
      <c r="AU291" s="254" t="s">
        <v>83</v>
      </c>
      <c r="AV291" s="15" t="s">
        <v>81</v>
      </c>
      <c r="AW291" s="15" t="s">
        <v>35</v>
      </c>
      <c r="AX291" s="15" t="s">
        <v>73</v>
      </c>
      <c r="AY291" s="254" t="s">
        <v>129</v>
      </c>
    </row>
    <row r="292" spans="1:51" s="13" customFormat="1" ht="12">
      <c r="A292" s="13"/>
      <c r="B292" s="223"/>
      <c r="C292" s="224"/>
      <c r="D292" s="218" t="s">
        <v>140</v>
      </c>
      <c r="E292" s="225" t="s">
        <v>19</v>
      </c>
      <c r="F292" s="226" t="s">
        <v>360</v>
      </c>
      <c r="G292" s="224"/>
      <c r="H292" s="227">
        <v>0.719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140</v>
      </c>
      <c r="AU292" s="233" t="s">
        <v>83</v>
      </c>
      <c r="AV292" s="13" t="s">
        <v>83</v>
      </c>
      <c r="AW292" s="13" t="s">
        <v>35</v>
      </c>
      <c r="AX292" s="13" t="s">
        <v>73</v>
      </c>
      <c r="AY292" s="233" t="s">
        <v>129</v>
      </c>
    </row>
    <row r="293" spans="1:51" s="14" customFormat="1" ht="12">
      <c r="A293" s="14"/>
      <c r="B293" s="234"/>
      <c r="C293" s="235"/>
      <c r="D293" s="218" t="s">
        <v>140</v>
      </c>
      <c r="E293" s="236" t="s">
        <v>19</v>
      </c>
      <c r="F293" s="237" t="s">
        <v>142</v>
      </c>
      <c r="G293" s="235"/>
      <c r="H293" s="238">
        <v>0.719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140</v>
      </c>
      <c r="AU293" s="244" t="s">
        <v>83</v>
      </c>
      <c r="AV293" s="14" t="s">
        <v>136</v>
      </c>
      <c r="AW293" s="14" t="s">
        <v>35</v>
      </c>
      <c r="AX293" s="14" t="s">
        <v>81</v>
      </c>
      <c r="AY293" s="244" t="s">
        <v>129</v>
      </c>
    </row>
    <row r="294" spans="1:65" s="2" customFormat="1" ht="16.5" customHeight="1">
      <c r="A294" s="39"/>
      <c r="B294" s="40"/>
      <c r="C294" s="205" t="s">
        <v>361</v>
      </c>
      <c r="D294" s="205" t="s">
        <v>131</v>
      </c>
      <c r="E294" s="206" t="s">
        <v>362</v>
      </c>
      <c r="F294" s="207" t="s">
        <v>363</v>
      </c>
      <c r="G294" s="208" t="s">
        <v>186</v>
      </c>
      <c r="H294" s="209">
        <v>11.76</v>
      </c>
      <c r="I294" s="210"/>
      <c r="J294" s="211">
        <f>ROUND(I294*H294,2)</f>
        <v>0</v>
      </c>
      <c r="K294" s="207" t="s">
        <v>135</v>
      </c>
      <c r="L294" s="45"/>
      <c r="M294" s="212" t="s">
        <v>19</v>
      </c>
      <c r="N294" s="213" t="s">
        <v>44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136</v>
      </c>
      <c r="AT294" s="216" t="s">
        <v>131</v>
      </c>
      <c r="AU294" s="216" t="s">
        <v>83</v>
      </c>
      <c r="AY294" s="18" t="s">
        <v>129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136</v>
      </c>
      <c r="BM294" s="216" t="s">
        <v>364</v>
      </c>
    </row>
    <row r="295" spans="1:47" s="2" customFormat="1" ht="12">
      <c r="A295" s="39"/>
      <c r="B295" s="40"/>
      <c r="C295" s="41"/>
      <c r="D295" s="218" t="s">
        <v>138</v>
      </c>
      <c r="E295" s="41"/>
      <c r="F295" s="219" t="s">
        <v>365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138</v>
      </c>
      <c r="AU295" s="18" t="s">
        <v>83</v>
      </c>
    </row>
    <row r="296" spans="1:51" s="15" customFormat="1" ht="12">
      <c r="A296" s="15"/>
      <c r="B296" s="245"/>
      <c r="C296" s="246"/>
      <c r="D296" s="218" t="s">
        <v>140</v>
      </c>
      <c r="E296" s="247" t="s">
        <v>19</v>
      </c>
      <c r="F296" s="248" t="s">
        <v>366</v>
      </c>
      <c r="G296" s="246"/>
      <c r="H296" s="247" t="s">
        <v>19</v>
      </c>
      <c r="I296" s="249"/>
      <c r="J296" s="246"/>
      <c r="K296" s="246"/>
      <c r="L296" s="250"/>
      <c r="M296" s="251"/>
      <c r="N296" s="252"/>
      <c r="O296" s="252"/>
      <c r="P296" s="252"/>
      <c r="Q296" s="252"/>
      <c r="R296" s="252"/>
      <c r="S296" s="252"/>
      <c r="T296" s="25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4" t="s">
        <v>140</v>
      </c>
      <c r="AU296" s="254" t="s">
        <v>83</v>
      </c>
      <c r="AV296" s="15" t="s">
        <v>81</v>
      </c>
      <c r="AW296" s="15" t="s">
        <v>35</v>
      </c>
      <c r="AX296" s="15" t="s">
        <v>73</v>
      </c>
      <c r="AY296" s="254" t="s">
        <v>129</v>
      </c>
    </row>
    <row r="297" spans="1:51" s="15" customFormat="1" ht="12">
      <c r="A297" s="15"/>
      <c r="B297" s="245"/>
      <c r="C297" s="246"/>
      <c r="D297" s="218" t="s">
        <v>140</v>
      </c>
      <c r="E297" s="247" t="s">
        <v>19</v>
      </c>
      <c r="F297" s="248" t="s">
        <v>208</v>
      </c>
      <c r="G297" s="246"/>
      <c r="H297" s="247" t="s">
        <v>19</v>
      </c>
      <c r="I297" s="249"/>
      <c r="J297" s="246"/>
      <c r="K297" s="246"/>
      <c r="L297" s="250"/>
      <c r="M297" s="251"/>
      <c r="N297" s="252"/>
      <c r="O297" s="252"/>
      <c r="P297" s="252"/>
      <c r="Q297" s="252"/>
      <c r="R297" s="252"/>
      <c r="S297" s="252"/>
      <c r="T297" s="25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4" t="s">
        <v>140</v>
      </c>
      <c r="AU297" s="254" t="s">
        <v>83</v>
      </c>
      <c r="AV297" s="15" t="s">
        <v>81</v>
      </c>
      <c r="AW297" s="15" t="s">
        <v>35</v>
      </c>
      <c r="AX297" s="15" t="s">
        <v>73</v>
      </c>
      <c r="AY297" s="254" t="s">
        <v>129</v>
      </c>
    </row>
    <row r="298" spans="1:51" s="13" customFormat="1" ht="12">
      <c r="A298" s="13"/>
      <c r="B298" s="223"/>
      <c r="C298" s="224"/>
      <c r="D298" s="218" t="s">
        <v>140</v>
      </c>
      <c r="E298" s="225" t="s">
        <v>19</v>
      </c>
      <c r="F298" s="226" t="s">
        <v>367</v>
      </c>
      <c r="G298" s="224"/>
      <c r="H298" s="227">
        <v>1.68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140</v>
      </c>
      <c r="AU298" s="233" t="s">
        <v>83</v>
      </c>
      <c r="AV298" s="13" t="s">
        <v>83</v>
      </c>
      <c r="AW298" s="13" t="s">
        <v>35</v>
      </c>
      <c r="AX298" s="13" t="s">
        <v>73</v>
      </c>
      <c r="AY298" s="233" t="s">
        <v>129</v>
      </c>
    </row>
    <row r="299" spans="1:51" s="15" customFormat="1" ht="12">
      <c r="A299" s="15"/>
      <c r="B299" s="245"/>
      <c r="C299" s="246"/>
      <c r="D299" s="218" t="s">
        <v>140</v>
      </c>
      <c r="E299" s="247" t="s">
        <v>19</v>
      </c>
      <c r="F299" s="248" t="s">
        <v>210</v>
      </c>
      <c r="G299" s="246"/>
      <c r="H299" s="247" t="s">
        <v>19</v>
      </c>
      <c r="I299" s="249"/>
      <c r="J299" s="246"/>
      <c r="K299" s="246"/>
      <c r="L299" s="250"/>
      <c r="M299" s="251"/>
      <c r="N299" s="252"/>
      <c r="O299" s="252"/>
      <c r="P299" s="252"/>
      <c r="Q299" s="252"/>
      <c r="R299" s="252"/>
      <c r="S299" s="252"/>
      <c r="T299" s="25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4" t="s">
        <v>140</v>
      </c>
      <c r="AU299" s="254" t="s">
        <v>83</v>
      </c>
      <c r="AV299" s="15" t="s">
        <v>81</v>
      </c>
      <c r="AW299" s="15" t="s">
        <v>35</v>
      </c>
      <c r="AX299" s="15" t="s">
        <v>73</v>
      </c>
      <c r="AY299" s="254" t="s">
        <v>129</v>
      </c>
    </row>
    <row r="300" spans="1:51" s="13" customFormat="1" ht="12">
      <c r="A300" s="13"/>
      <c r="B300" s="223"/>
      <c r="C300" s="224"/>
      <c r="D300" s="218" t="s">
        <v>140</v>
      </c>
      <c r="E300" s="225" t="s">
        <v>19</v>
      </c>
      <c r="F300" s="226" t="s">
        <v>367</v>
      </c>
      <c r="G300" s="224"/>
      <c r="H300" s="227">
        <v>1.68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140</v>
      </c>
      <c r="AU300" s="233" t="s">
        <v>83</v>
      </c>
      <c r="AV300" s="13" t="s">
        <v>83</v>
      </c>
      <c r="AW300" s="13" t="s">
        <v>35</v>
      </c>
      <c r="AX300" s="13" t="s">
        <v>73</v>
      </c>
      <c r="AY300" s="233" t="s">
        <v>129</v>
      </c>
    </row>
    <row r="301" spans="1:51" s="15" customFormat="1" ht="12">
      <c r="A301" s="15"/>
      <c r="B301" s="245"/>
      <c r="C301" s="246"/>
      <c r="D301" s="218" t="s">
        <v>140</v>
      </c>
      <c r="E301" s="247" t="s">
        <v>19</v>
      </c>
      <c r="F301" s="248" t="s">
        <v>368</v>
      </c>
      <c r="G301" s="246"/>
      <c r="H301" s="247" t="s">
        <v>19</v>
      </c>
      <c r="I301" s="249"/>
      <c r="J301" s="246"/>
      <c r="K301" s="246"/>
      <c r="L301" s="250"/>
      <c r="M301" s="251"/>
      <c r="N301" s="252"/>
      <c r="O301" s="252"/>
      <c r="P301" s="252"/>
      <c r="Q301" s="252"/>
      <c r="R301" s="252"/>
      <c r="S301" s="252"/>
      <c r="T301" s="25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4" t="s">
        <v>140</v>
      </c>
      <c r="AU301" s="254" t="s">
        <v>83</v>
      </c>
      <c r="AV301" s="15" t="s">
        <v>81</v>
      </c>
      <c r="AW301" s="15" t="s">
        <v>35</v>
      </c>
      <c r="AX301" s="15" t="s">
        <v>73</v>
      </c>
      <c r="AY301" s="254" t="s">
        <v>129</v>
      </c>
    </row>
    <row r="302" spans="1:51" s="13" customFormat="1" ht="12">
      <c r="A302" s="13"/>
      <c r="B302" s="223"/>
      <c r="C302" s="224"/>
      <c r="D302" s="218" t="s">
        <v>140</v>
      </c>
      <c r="E302" s="225" t="s">
        <v>19</v>
      </c>
      <c r="F302" s="226" t="s">
        <v>369</v>
      </c>
      <c r="G302" s="224"/>
      <c r="H302" s="227">
        <v>8.4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140</v>
      </c>
      <c r="AU302" s="233" t="s">
        <v>83</v>
      </c>
      <c r="AV302" s="13" t="s">
        <v>83</v>
      </c>
      <c r="AW302" s="13" t="s">
        <v>35</v>
      </c>
      <c r="AX302" s="13" t="s">
        <v>73</v>
      </c>
      <c r="AY302" s="233" t="s">
        <v>129</v>
      </c>
    </row>
    <row r="303" spans="1:51" s="14" customFormat="1" ht="12">
      <c r="A303" s="14"/>
      <c r="B303" s="234"/>
      <c r="C303" s="235"/>
      <c r="D303" s="218" t="s">
        <v>140</v>
      </c>
      <c r="E303" s="236" t="s">
        <v>19</v>
      </c>
      <c r="F303" s="237" t="s">
        <v>142</v>
      </c>
      <c r="G303" s="235"/>
      <c r="H303" s="238">
        <v>11.76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140</v>
      </c>
      <c r="AU303" s="244" t="s">
        <v>83</v>
      </c>
      <c r="AV303" s="14" t="s">
        <v>136</v>
      </c>
      <c r="AW303" s="14" t="s">
        <v>35</v>
      </c>
      <c r="AX303" s="14" t="s">
        <v>81</v>
      </c>
      <c r="AY303" s="244" t="s">
        <v>129</v>
      </c>
    </row>
    <row r="304" spans="1:65" s="2" customFormat="1" ht="16.5" customHeight="1">
      <c r="A304" s="39"/>
      <c r="B304" s="40"/>
      <c r="C304" s="205" t="s">
        <v>370</v>
      </c>
      <c r="D304" s="205" t="s">
        <v>131</v>
      </c>
      <c r="E304" s="206" t="s">
        <v>371</v>
      </c>
      <c r="F304" s="207" t="s">
        <v>372</v>
      </c>
      <c r="G304" s="208" t="s">
        <v>186</v>
      </c>
      <c r="H304" s="209">
        <v>11.76</v>
      </c>
      <c r="I304" s="210"/>
      <c r="J304" s="211">
        <f>ROUND(I304*H304,2)</f>
        <v>0</v>
      </c>
      <c r="K304" s="207" t="s">
        <v>135</v>
      </c>
      <c r="L304" s="45"/>
      <c r="M304" s="212" t="s">
        <v>19</v>
      </c>
      <c r="N304" s="213" t="s">
        <v>44</v>
      </c>
      <c r="O304" s="85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136</v>
      </c>
      <c r="AT304" s="216" t="s">
        <v>131</v>
      </c>
      <c r="AU304" s="216" t="s">
        <v>83</v>
      </c>
      <c r="AY304" s="18" t="s">
        <v>129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81</v>
      </c>
      <c r="BK304" s="217">
        <f>ROUND(I304*H304,2)</f>
        <v>0</v>
      </c>
      <c r="BL304" s="18" t="s">
        <v>136</v>
      </c>
      <c r="BM304" s="216" t="s">
        <v>373</v>
      </c>
    </row>
    <row r="305" spans="1:47" s="2" customFormat="1" ht="12">
      <c r="A305" s="39"/>
      <c r="B305" s="40"/>
      <c r="C305" s="41"/>
      <c r="D305" s="218" t="s">
        <v>138</v>
      </c>
      <c r="E305" s="41"/>
      <c r="F305" s="219" t="s">
        <v>374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138</v>
      </c>
      <c r="AU305" s="18" t="s">
        <v>83</v>
      </c>
    </row>
    <row r="306" spans="1:51" s="13" customFormat="1" ht="12">
      <c r="A306" s="13"/>
      <c r="B306" s="223"/>
      <c r="C306" s="224"/>
      <c r="D306" s="218" t="s">
        <v>140</v>
      </c>
      <c r="E306" s="225" t="s">
        <v>19</v>
      </c>
      <c r="F306" s="226" t="s">
        <v>375</v>
      </c>
      <c r="G306" s="224"/>
      <c r="H306" s="227">
        <v>11.76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140</v>
      </c>
      <c r="AU306" s="233" t="s">
        <v>83</v>
      </c>
      <c r="AV306" s="13" t="s">
        <v>83</v>
      </c>
      <c r="AW306" s="13" t="s">
        <v>35</v>
      </c>
      <c r="AX306" s="13" t="s">
        <v>73</v>
      </c>
      <c r="AY306" s="233" t="s">
        <v>129</v>
      </c>
    </row>
    <row r="307" spans="1:51" s="14" customFormat="1" ht="12">
      <c r="A307" s="14"/>
      <c r="B307" s="234"/>
      <c r="C307" s="235"/>
      <c r="D307" s="218" t="s">
        <v>140</v>
      </c>
      <c r="E307" s="236" t="s">
        <v>19</v>
      </c>
      <c r="F307" s="237" t="s">
        <v>142</v>
      </c>
      <c r="G307" s="235"/>
      <c r="H307" s="238">
        <v>11.76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140</v>
      </c>
      <c r="AU307" s="244" t="s">
        <v>83</v>
      </c>
      <c r="AV307" s="14" t="s">
        <v>136</v>
      </c>
      <c r="AW307" s="14" t="s">
        <v>35</v>
      </c>
      <c r="AX307" s="14" t="s">
        <v>81</v>
      </c>
      <c r="AY307" s="244" t="s">
        <v>129</v>
      </c>
    </row>
    <row r="308" spans="1:65" s="2" customFormat="1" ht="16.5" customHeight="1">
      <c r="A308" s="39"/>
      <c r="B308" s="40"/>
      <c r="C308" s="205" t="s">
        <v>376</v>
      </c>
      <c r="D308" s="205" t="s">
        <v>131</v>
      </c>
      <c r="E308" s="206" t="s">
        <v>377</v>
      </c>
      <c r="F308" s="207" t="s">
        <v>378</v>
      </c>
      <c r="G308" s="208" t="s">
        <v>134</v>
      </c>
      <c r="H308" s="209">
        <v>24.15</v>
      </c>
      <c r="I308" s="210"/>
      <c r="J308" s="211">
        <f>ROUND(I308*H308,2)</f>
        <v>0</v>
      </c>
      <c r="K308" s="207" t="s">
        <v>135</v>
      </c>
      <c r="L308" s="45"/>
      <c r="M308" s="212" t="s">
        <v>19</v>
      </c>
      <c r="N308" s="213" t="s">
        <v>44</v>
      </c>
      <c r="O308" s="85"/>
      <c r="P308" s="214">
        <f>O308*H308</f>
        <v>0</v>
      </c>
      <c r="Q308" s="214">
        <v>0.00144</v>
      </c>
      <c r="R308" s="214">
        <f>Q308*H308</f>
        <v>0.034776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136</v>
      </c>
      <c r="AT308" s="216" t="s">
        <v>131</v>
      </c>
      <c r="AU308" s="216" t="s">
        <v>83</v>
      </c>
      <c r="AY308" s="18" t="s">
        <v>129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81</v>
      </c>
      <c r="BK308" s="217">
        <f>ROUND(I308*H308,2)</f>
        <v>0</v>
      </c>
      <c r="BL308" s="18" t="s">
        <v>136</v>
      </c>
      <c r="BM308" s="216" t="s">
        <v>379</v>
      </c>
    </row>
    <row r="309" spans="1:47" s="2" customFormat="1" ht="12">
      <c r="A309" s="39"/>
      <c r="B309" s="40"/>
      <c r="C309" s="41"/>
      <c r="D309" s="218" t="s">
        <v>138</v>
      </c>
      <c r="E309" s="41"/>
      <c r="F309" s="219" t="s">
        <v>380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138</v>
      </c>
      <c r="AU309" s="18" t="s">
        <v>83</v>
      </c>
    </row>
    <row r="310" spans="1:51" s="15" customFormat="1" ht="12">
      <c r="A310" s="15"/>
      <c r="B310" s="245"/>
      <c r="C310" s="246"/>
      <c r="D310" s="218" t="s">
        <v>140</v>
      </c>
      <c r="E310" s="247" t="s">
        <v>19</v>
      </c>
      <c r="F310" s="248" t="s">
        <v>366</v>
      </c>
      <c r="G310" s="246"/>
      <c r="H310" s="247" t="s">
        <v>19</v>
      </c>
      <c r="I310" s="249"/>
      <c r="J310" s="246"/>
      <c r="K310" s="246"/>
      <c r="L310" s="250"/>
      <c r="M310" s="251"/>
      <c r="N310" s="252"/>
      <c r="O310" s="252"/>
      <c r="P310" s="252"/>
      <c r="Q310" s="252"/>
      <c r="R310" s="252"/>
      <c r="S310" s="252"/>
      <c r="T310" s="25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4" t="s">
        <v>140</v>
      </c>
      <c r="AU310" s="254" t="s">
        <v>83</v>
      </c>
      <c r="AV310" s="15" t="s">
        <v>81</v>
      </c>
      <c r="AW310" s="15" t="s">
        <v>35</v>
      </c>
      <c r="AX310" s="15" t="s">
        <v>73</v>
      </c>
      <c r="AY310" s="254" t="s">
        <v>129</v>
      </c>
    </row>
    <row r="311" spans="1:51" s="15" customFormat="1" ht="12">
      <c r="A311" s="15"/>
      <c r="B311" s="245"/>
      <c r="C311" s="246"/>
      <c r="D311" s="218" t="s">
        <v>140</v>
      </c>
      <c r="E311" s="247" t="s">
        <v>19</v>
      </c>
      <c r="F311" s="248" t="s">
        <v>208</v>
      </c>
      <c r="G311" s="246"/>
      <c r="H311" s="247" t="s">
        <v>19</v>
      </c>
      <c r="I311" s="249"/>
      <c r="J311" s="246"/>
      <c r="K311" s="246"/>
      <c r="L311" s="250"/>
      <c r="M311" s="251"/>
      <c r="N311" s="252"/>
      <c r="O311" s="252"/>
      <c r="P311" s="252"/>
      <c r="Q311" s="252"/>
      <c r="R311" s="252"/>
      <c r="S311" s="252"/>
      <c r="T311" s="25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4" t="s">
        <v>140</v>
      </c>
      <c r="AU311" s="254" t="s">
        <v>83</v>
      </c>
      <c r="AV311" s="15" t="s">
        <v>81</v>
      </c>
      <c r="AW311" s="15" t="s">
        <v>35</v>
      </c>
      <c r="AX311" s="15" t="s">
        <v>73</v>
      </c>
      <c r="AY311" s="254" t="s">
        <v>129</v>
      </c>
    </row>
    <row r="312" spans="1:51" s="13" customFormat="1" ht="12">
      <c r="A312" s="13"/>
      <c r="B312" s="223"/>
      <c r="C312" s="224"/>
      <c r="D312" s="218" t="s">
        <v>140</v>
      </c>
      <c r="E312" s="225" t="s">
        <v>19</v>
      </c>
      <c r="F312" s="226" t="s">
        <v>381</v>
      </c>
      <c r="G312" s="224"/>
      <c r="H312" s="227">
        <v>3.45</v>
      </c>
      <c r="I312" s="228"/>
      <c r="J312" s="224"/>
      <c r="K312" s="224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140</v>
      </c>
      <c r="AU312" s="233" t="s">
        <v>83</v>
      </c>
      <c r="AV312" s="13" t="s">
        <v>83</v>
      </c>
      <c r="AW312" s="13" t="s">
        <v>35</v>
      </c>
      <c r="AX312" s="13" t="s">
        <v>73</v>
      </c>
      <c r="AY312" s="233" t="s">
        <v>129</v>
      </c>
    </row>
    <row r="313" spans="1:51" s="15" customFormat="1" ht="12">
      <c r="A313" s="15"/>
      <c r="B313" s="245"/>
      <c r="C313" s="246"/>
      <c r="D313" s="218" t="s">
        <v>140</v>
      </c>
      <c r="E313" s="247" t="s">
        <v>19</v>
      </c>
      <c r="F313" s="248" t="s">
        <v>210</v>
      </c>
      <c r="G313" s="246"/>
      <c r="H313" s="247" t="s">
        <v>19</v>
      </c>
      <c r="I313" s="249"/>
      <c r="J313" s="246"/>
      <c r="K313" s="246"/>
      <c r="L313" s="250"/>
      <c r="M313" s="251"/>
      <c r="N313" s="252"/>
      <c r="O313" s="252"/>
      <c r="P313" s="252"/>
      <c r="Q313" s="252"/>
      <c r="R313" s="252"/>
      <c r="S313" s="252"/>
      <c r="T313" s="25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4" t="s">
        <v>140</v>
      </c>
      <c r="AU313" s="254" t="s">
        <v>83</v>
      </c>
      <c r="AV313" s="15" t="s">
        <v>81</v>
      </c>
      <c r="AW313" s="15" t="s">
        <v>35</v>
      </c>
      <c r="AX313" s="15" t="s">
        <v>73</v>
      </c>
      <c r="AY313" s="254" t="s">
        <v>129</v>
      </c>
    </row>
    <row r="314" spans="1:51" s="13" customFormat="1" ht="12">
      <c r="A314" s="13"/>
      <c r="B314" s="223"/>
      <c r="C314" s="224"/>
      <c r="D314" s="218" t="s">
        <v>140</v>
      </c>
      <c r="E314" s="225" t="s">
        <v>19</v>
      </c>
      <c r="F314" s="226" t="s">
        <v>381</v>
      </c>
      <c r="G314" s="224"/>
      <c r="H314" s="227">
        <v>3.45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140</v>
      </c>
      <c r="AU314" s="233" t="s">
        <v>83</v>
      </c>
      <c r="AV314" s="13" t="s">
        <v>83</v>
      </c>
      <c r="AW314" s="13" t="s">
        <v>35</v>
      </c>
      <c r="AX314" s="13" t="s">
        <v>73</v>
      </c>
      <c r="AY314" s="233" t="s">
        <v>129</v>
      </c>
    </row>
    <row r="315" spans="1:51" s="15" customFormat="1" ht="12">
      <c r="A315" s="15"/>
      <c r="B315" s="245"/>
      <c r="C315" s="246"/>
      <c r="D315" s="218" t="s">
        <v>140</v>
      </c>
      <c r="E315" s="247" t="s">
        <v>19</v>
      </c>
      <c r="F315" s="248" t="s">
        <v>368</v>
      </c>
      <c r="G315" s="246"/>
      <c r="H315" s="247" t="s">
        <v>19</v>
      </c>
      <c r="I315" s="249"/>
      <c r="J315" s="246"/>
      <c r="K315" s="246"/>
      <c r="L315" s="250"/>
      <c r="M315" s="251"/>
      <c r="N315" s="252"/>
      <c r="O315" s="252"/>
      <c r="P315" s="252"/>
      <c r="Q315" s="252"/>
      <c r="R315" s="252"/>
      <c r="S315" s="252"/>
      <c r="T315" s="25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4" t="s">
        <v>140</v>
      </c>
      <c r="AU315" s="254" t="s">
        <v>83</v>
      </c>
      <c r="AV315" s="15" t="s">
        <v>81</v>
      </c>
      <c r="AW315" s="15" t="s">
        <v>35</v>
      </c>
      <c r="AX315" s="15" t="s">
        <v>73</v>
      </c>
      <c r="AY315" s="254" t="s">
        <v>129</v>
      </c>
    </row>
    <row r="316" spans="1:51" s="13" customFormat="1" ht="12">
      <c r="A316" s="13"/>
      <c r="B316" s="223"/>
      <c r="C316" s="224"/>
      <c r="D316" s="218" t="s">
        <v>140</v>
      </c>
      <c r="E316" s="225" t="s">
        <v>19</v>
      </c>
      <c r="F316" s="226" t="s">
        <v>382</v>
      </c>
      <c r="G316" s="224"/>
      <c r="H316" s="227">
        <v>17.25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140</v>
      </c>
      <c r="AU316" s="233" t="s">
        <v>83</v>
      </c>
      <c r="AV316" s="13" t="s">
        <v>83</v>
      </c>
      <c r="AW316" s="13" t="s">
        <v>35</v>
      </c>
      <c r="AX316" s="13" t="s">
        <v>73</v>
      </c>
      <c r="AY316" s="233" t="s">
        <v>129</v>
      </c>
    </row>
    <row r="317" spans="1:51" s="14" customFormat="1" ht="12">
      <c r="A317" s="14"/>
      <c r="B317" s="234"/>
      <c r="C317" s="235"/>
      <c r="D317" s="218" t="s">
        <v>140</v>
      </c>
      <c r="E317" s="236" t="s">
        <v>19</v>
      </c>
      <c r="F317" s="237" t="s">
        <v>142</v>
      </c>
      <c r="G317" s="235"/>
      <c r="H317" s="238">
        <v>24.15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140</v>
      </c>
      <c r="AU317" s="244" t="s">
        <v>83</v>
      </c>
      <c r="AV317" s="14" t="s">
        <v>136</v>
      </c>
      <c r="AW317" s="14" t="s">
        <v>35</v>
      </c>
      <c r="AX317" s="14" t="s">
        <v>81</v>
      </c>
      <c r="AY317" s="244" t="s">
        <v>129</v>
      </c>
    </row>
    <row r="318" spans="1:65" s="2" customFormat="1" ht="16.5" customHeight="1">
      <c r="A318" s="39"/>
      <c r="B318" s="40"/>
      <c r="C318" s="205" t="s">
        <v>383</v>
      </c>
      <c r="D318" s="205" t="s">
        <v>131</v>
      </c>
      <c r="E318" s="206" t="s">
        <v>384</v>
      </c>
      <c r="F318" s="207" t="s">
        <v>385</v>
      </c>
      <c r="G318" s="208" t="s">
        <v>134</v>
      </c>
      <c r="H318" s="209">
        <v>24.15</v>
      </c>
      <c r="I318" s="210"/>
      <c r="J318" s="211">
        <f>ROUND(I318*H318,2)</f>
        <v>0</v>
      </c>
      <c r="K318" s="207" t="s">
        <v>135</v>
      </c>
      <c r="L318" s="45"/>
      <c r="M318" s="212" t="s">
        <v>19</v>
      </c>
      <c r="N318" s="213" t="s">
        <v>44</v>
      </c>
      <c r="O318" s="85"/>
      <c r="P318" s="214">
        <f>O318*H318</f>
        <v>0</v>
      </c>
      <c r="Q318" s="214">
        <v>4E-05</v>
      </c>
      <c r="R318" s="214">
        <f>Q318*H318</f>
        <v>0.0009660000000000001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136</v>
      </c>
      <c r="AT318" s="216" t="s">
        <v>131</v>
      </c>
      <c r="AU318" s="216" t="s">
        <v>83</v>
      </c>
      <c r="AY318" s="18" t="s">
        <v>129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81</v>
      </c>
      <c r="BK318" s="217">
        <f>ROUND(I318*H318,2)</f>
        <v>0</v>
      </c>
      <c r="BL318" s="18" t="s">
        <v>136</v>
      </c>
      <c r="BM318" s="216" t="s">
        <v>386</v>
      </c>
    </row>
    <row r="319" spans="1:47" s="2" customFormat="1" ht="12">
      <c r="A319" s="39"/>
      <c r="B319" s="40"/>
      <c r="C319" s="41"/>
      <c r="D319" s="218" t="s">
        <v>138</v>
      </c>
      <c r="E319" s="41"/>
      <c r="F319" s="219" t="s">
        <v>387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138</v>
      </c>
      <c r="AU319" s="18" t="s">
        <v>83</v>
      </c>
    </row>
    <row r="320" spans="1:51" s="13" customFormat="1" ht="12">
      <c r="A320" s="13"/>
      <c r="B320" s="223"/>
      <c r="C320" s="224"/>
      <c r="D320" s="218" t="s">
        <v>140</v>
      </c>
      <c r="E320" s="225" t="s">
        <v>19</v>
      </c>
      <c r="F320" s="226" t="s">
        <v>388</v>
      </c>
      <c r="G320" s="224"/>
      <c r="H320" s="227">
        <v>24.15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140</v>
      </c>
      <c r="AU320" s="233" t="s">
        <v>83</v>
      </c>
      <c r="AV320" s="13" t="s">
        <v>83</v>
      </c>
      <c r="AW320" s="13" t="s">
        <v>35</v>
      </c>
      <c r="AX320" s="13" t="s">
        <v>73</v>
      </c>
      <c r="AY320" s="233" t="s">
        <v>129</v>
      </c>
    </row>
    <row r="321" spans="1:51" s="14" customFormat="1" ht="12">
      <c r="A321" s="14"/>
      <c r="B321" s="234"/>
      <c r="C321" s="235"/>
      <c r="D321" s="218" t="s">
        <v>140</v>
      </c>
      <c r="E321" s="236" t="s">
        <v>19</v>
      </c>
      <c r="F321" s="237" t="s">
        <v>142</v>
      </c>
      <c r="G321" s="235"/>
      <c r="H321" s="238">
        <v>24.15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140</v>
      </c>
      <c r="AU321" s="244" t="s">
        <v>83</v>
      </c>
      <c r="AV321" s="14" t="s">
        <v>136</v>
      </c>
      <c r="AW321" s="14" t="s">
        <v>35</v>
      </c>
      <c r="AX321" s="14" t="s">
        <v>81</v>
      </c>
      <c r="AY321" s="244" t="s">
        <v>129</v>
      </c>
    </row>
    <row r="322" spans="1:63" s="12" customFormat="1" ht="22.8" customHeight="1">
      <c r="A322" s="12"/>
      <c r="B322" s="189"/>
      <c r="C322" s="190"/>
      <c r="D322" s="191" t="s">
        <v>72</v>
      </c>
      <c r="E322" s="203" t="s">
        <v>136</v>
      </c>
      <c r="F322" s="203" t="s">
        <v>389</v>
      </c>
      <c r="G322" s="190"/>
      <c r="H322" s="190"/>
      <c r="I322" s="193"/>
      <c r="J322" s="204">
        <f>BK322</f>
        <v>0</v>
      </c>
      <c r="K322" s="190"/>
      <c r="L322" s="195"/>
      <c r="M322" s="196"/>
      <c r="N322" s="197"/>
      <c r="O322" s="197"/>
      <c r="P322" s="198">
        <f>SUM(P323:P355)</f>
        <v>0</v>
      </c>
      <c r="Q322" s="197"/>
      <c r="R322" s="198">
        <f>SUM(R323:R355)</f>
        <v>259.29335125</v>
      </c>
      <c r="S322" s="197"/>
      <c r="T322" s="199">
        <f>SUM(T323:T355)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0" t="s">
        <v>81</v>
      </c>
      <c r="AT322" s="201" t="s">
        <v>72</v>
      </c>
      <c r="AU322" s="201" t="s">
        <v>81</v>
      </c>
      <c r="AY322" s="200" t="s">
        <v>129</v>
      </c>
      <c r="BK322" s="202">
        <f>SUM(BK323:BK355)</f>
        <v>0</v>
      </c>
    </row>
    <row r="323" spans="1:65" s="2" customFormat="1" ht="16.5" customHeight="1">
      <c r="A323" s="39"/>
      <c r="B323" s="40"/>
      <c r="C323" s="205" t="s">
        <v>390</v>
      </c>
      <c r="D323" s="205" t="s">
        <v>131</v>
      </c>
      <c r="E323" s="206" t="s">
        <v>391</v>
      </c>
      <c r="F323" s="207" t="s">
        <v>392</v>
      </c>
      <c r="G323" s="208" t="s">
        <v>134</v>
      </c>
      <c r="H323" s="209">
        <v>8.071</v>
      </c>
      <c r="I323" s="210"/>
      <c r="J323" s="211">
        <f>ROUND(I323*H323,2)</f>
        <v>0</v>
      </c>
      <c r="K323" s="207" t="s">
        <v>135</v>
      </c>
      <c r="L323" s="45"/>
      <c r="M323" s="212" t="s">
        <v>19</v>
      </c>
      <c r="N323" s="213" t="s">
        <v>44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136</v>
      </c>
      <c r="AT323" s="216" t="s">
        <v>131</v>
      </c>
      <c r="AU323" s="216" t="s">
        <v>83</v>
      </c>
      <c r="AY323" s="18" t="s">
        <v>129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81</v>
      </c>
      <c r="BK323" s="217">
        <f>ROUND(I323*H323,2)</f>
        <v>0</v>
      </c>
      <c r="BL323" s="18" t="s">
        <v>136</v>
      </c>
      <c r="BM323" s="216" t="s">
        <v>393</v>
      </c>
    </row>
    <row r="324" spans="1:47" s="2" customFormat="1" ht="12">
      <c r="A324" s="39"/>
      <c r="B324" s="40"/>
      <c r="C324" s="41"/>
      <c r="D324" s="218" t="s">
        <v>138</v>
      </c>
      <c r="E324" s="41"/>
      <c r="F324" s="219" t="s">
        <v>394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138</v>
      </c>
      <c r="AU324" s="18" t="s">
        <v>83</v>
      </c>
    </row>
    <row r="325" spans="1:51" s="15" customFormat="1" ht="12">
      <c r="A325" s="15"/>
      <c r="B325" s="245"/>
      <c r="C325" s="246"/>
      <c r="D325" s="218" t="s">
        <v>140</v>
      </c>
      <c r="E325" s="247" t="s">
        <v>19</v>
      </c>
      <c r="F325" s="248" t="s">
        <v>395</v>
      </c>
      <c r="G325" s="246"/>
      <c r="H325" s="247" t="s">
        <v>19</v>
      </c>
      <c r="I325" s="249"/>
      <c r="J325" s="246"/>
      <c r="K325" s="246"/>
      <c r="L325" s="250"/>
      <c r="M325" s="251"/>
      <c r="N325" s="252"/>
      <c r="O325" s="252"/>
      <c r="P325" s="252"/>
      <c r="Q325" s="252"/>
      <c r="R325" s="252"/>
      <c r="S325" s="252"/>
      <c r="T325" s="253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4" t="s">
        <v>140</v>
      </c>
      <c r="AU325" s="254" t="s">
        <v>83</v>
      </c>
      <c r="AV325" s="15" t="s">
        <v>81</v>
      </c>
      <c r="AW325" s="15" t="s">
        <v>35</v>
      </c>
      <c r="AX325" s="15" t="s">
        <v>73</v>
      </c>
      <c r="AY325" s="254" t="s">
        <v>129</v>
      </c>
    </row>
    <row r="326" spans="1:51" s="15" customFormat="1" ht="12">
      <c r="A326" s="15"/>
      <c r="B326" s="245"/>
      <c r="C326" s="246"/>
      <c r="D326" s="218" t="s">
        <v>140</v>
      </c>
      <c r="E326" s="247" t="s">
        <v>19</v>
      </c>
      <c r="F326" s="248" t="s">
        <v>208</v>
      </c>
      <c r="G326" s="246"/>
      <c r="H326" s="247" t="s">
        <v>19</v>
      </c>
      <c r="I326" s="249"/>
      <c r="J326" s="246"/>
      <c r="K326" s="246"/>
      <c r="L326" s="250"/>
      <c r="M326" s="251"/>
      <c r="N326" s="252"/>
      <c r="O326" s="252"/>
      <c r="P326" s="252"/>
      <c r="Q326" s="252"/>
      <c r="R326" s="252"/>
      <c r="S326" s="252"/>
      <c r="T326" s="253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4" t="s">
        <v>140</v>
      </c>
      <c r="AU326" s="254" t="s">
        <v>83</v>
      </c>
      <c r="AV326" s="15" t="s">
        <v>81</v>
      </c>
      <c r="AW326" s="15" t="s">
        <v>35</v>
      </c>
      <c r="AX326" s="15" t="s">
        <v>73</v>
      </c>
      <c r="AY326" s="254" t="s">
        <v>129</v>
      </c>
    </row>
    <row r="327" spans="1:51" s="13" customFormat="1" ht="12">
      <c r="A327" s="13"/>
      <c r="B327" s="223"/>
      <c r="C327" s="224"/>
      <c r="D327" s="218" t="s">
        <v>140</v>
      </c>
      <c r="E327" s="225" t="s">
        <v>19</v>
      </c>
      <c r="F327" s="226" t="s">
        <v>396</v>
      </c>
      <c r="G327" s="224"/>
      <c r="H327" s="227">
        <v>1.483</v>
      </c>
      <c r="I327" s="228"/>
      <c r="J327" s="224"/>
      <c r="K327" s="224"/>
      <c r="L327" s="229"/>
      <c r="M327" s="230"/>
      <c r="N327" s="231"/>
      <c r="O327" s="231"/>
      <c r="P327" s="231"/>
      <c r="Q327" s="231"/>
      <c r="R327" s="231"/>
      <c r="S327" s="231"/>
      <c r="T327" s="23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3" t="s">
        <v>140</v>
      </c>
      <c r="AU327" s="233" t="s">
        <v>83</v>
      </c>
      <c r="AV327" s="13" t="s">
        <v>83</v>
      </c>
      <c r="AW327" s="13" t="s">
        <v>35</v>
      </c>
      <c r="AX327" s="13" t="s">
        <v>73</v>
      </c>
      <c r="AY327" s="233" t="s">
        <v>129</v>
      </c>
    </row>
    <row r="328" spans="1:51" s="15" customFormat="1" ht="12">
      <c r="A328" s="15"/>
      <c r="B328" s="245"/>
      <c r="C328" s="246"/>
      <c r="D328" s="218" t="s">
        <v>140</v>
      </c>
      <c r="E328" s="247" t="s">
        <v>19</v>
      </c>
      <c r="F328" s="248" t="s">
        <v>210</v>
      </c>
      <c r="G328" s="246"/>
      <c r="H328" s="247" t="s">
        <v>19</v>
      </c>
      <c r="I328" s="249"/>
      <c r="J328" s="246"/>
      <c r="K328" s="246"/>
      <c r="L328" s="250"/>
      <c r="M328" s="251"/>
      <c r="N328" s="252"/>
      <c r="O328" s="252"/>
      <c r="P328" s="252"/>
      <c r="Q328" s="252"/>
      <c r="R328" s="252"/>
      <c r="S328" s="252"/>
      <c r="T328" s="253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4" t="s">
        <v>140</v>
      </c>
      <c r="AU328" s="254" t="s">
        <v>83</v>
      </c>
      <c r="AV328" s="15" t="s">
        <v>81</v>
      </c>
      <c r="AW328" s="15" t="s">
        <v>35</v>
      </c>
      <c r="AX328" s="15" t="s">
        <v>73</v>
      </c>
      <c r="AY328" s="254" t="s">
        <v>129</v>
      </c>
    </row>
    <row r="329" spans="1:51" s="13" customFormat="1" ht="12">
      <c r="A329" s="13"/>
      <c r="B329" s="223"/>
      <c r="C329" s="224"/>
      <c r="D329" s="218" t="s">
        <v>140</v>
      </c>
      <c r="E329" s="225" t="s">
        <v>19</v>
      </c>
      <c r="F329" s="226" t="s">
        <v>396</v>
      </c>
      <c r="G329" s="224"/>
      <c r="H329" s="227">
        <v>1.483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140</v>
      </c>
      <c r="AU329" s="233" t="s">
        <v>83</v>
      </c>
      <c r="AV329" s="13" t="s">
        <v>83</v>
      </c>
      <c r="AW329" s="13" t="s">
        <v>35</v>
      </c>
      <c r="AX329" s="13" t="s">
        <v>73</v>
      </c>
      <c r="AY329" s="233" t="s">
        <v>129</v>
      </c>
    </row>
    <row r="330" spans="1:51" s="15" customFormat="1" ht="12">
      <c r="A330" s="15"/>
      <c r="B330" s="245"/>
      <c r="C330" s="246"/>
      <c r="D330" s="218" t="s">
        <v>140</v>
      </c>
      <c r="E330" s="247" t="s">
        <v>19</v>
      </c>
      <c r="F330" s="248" t="s">
        <v>368</v>
      </c>
      <c r="G330" s="246"/>
      <c r="H330" s="247" t="s">
        <v>19</v>
      </c>
      <c r="I330" s="249"/>
      <c r="J330" s="246"/>
      <c r="K330" s="246"/>
      <c r="L330" s="250"/>
      <c r="M330" s="251"/>
      <c r="N330" s="252"/>
      <c r="O330" s="252"/>
      <c r="P330" s="252"/>
      <c r="Q330" s="252"/>
      <c r="R330" s="252"/>
      <c r="S330" s="252"/>
      <c r="T330" s="25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4" t="s">
        <v>140</v>
      </c>
      <c r="AU330" s="254" t="s">
        <v>83</v>
      </c>
      <c r="AV330" s="15" t="s">
        <v>81</v>
      </c>
      <c r="AW330" s="15" t="s">
        <v>35</v>
      </c>
      <c r="AX330" s="15" t="s">
        <v>73</v>
      </c>
      <c r="AY330" s="254" t="s">
        <v>129</v>
      </c>
    </row>
    <row r="331" spans="1:51" s="13" customFormat="1" ht="12">
      <c r="A331" s="13"/>
      <c r="B331" s="223"/>
      <c r="C331" s="224"/>
      <c r="D331" s="218" t="s">
        <v>140</v>
      </c>
      <c r="E331" s="225" t="s">
        <v>19</v>
      </c>
      <c r="F331" s="226" t="s">
        <v>397</v>
      </c>
      <c r="G331" s="224"/>
      <c r="H331" s="227">
        <v>5.105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140</v>
      </c>
      <c r="AU331" s="233" t="s">
        <v>83</v>
      </c>
      <c r="AV331" s="13" t="s">
        <v>83</v>
      </c>
      <c r="AW331" s="13" t="s">
        <v>35</v>
      </c>
      <c r="AX331" s="13" t="s">
        <v>73</v>
      </c>
      <c r="AY331" s="233" t="s">
        <v>129</v>
      </c>
    </row>
    <row r="332" spans="1:51" s="14" customFormat="1" ht="12">
      <c r="A332" s="14"/>
      <c r="B332" s="234"/>
      <c r="C332" s="235"/>
      <c r="D332" s="218" t="s">
        <v>140</v>
      </c>
      <c r="E332" s="236" t="s">
        <v>19</v>
      </c>
      <c r="F332" s="237" t="s">
        <v>142</v>
      </c>
      <c r="G332" s="235"/>
      <c r="H332" s="238">
        <v>8.071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140</v>
      </c>
      <c r="AU332" s="244" t="s">
        <v>83</v>
      </c>
      <c r="AV332" s="14" t="s">
        <v>136</v>
      </c>
      <c r="AW332" s="14" t="s">
        <v>35</v>
      </c>
      <c r="AX332" s="14" t="s">
        <v>81</v>
      </c>
      <c r="AY332" s="244" t="s">
        <v>129</v>
      </c>
    </row>
    <row r="333" spans="1:65" s="2" customFormat="1" ht="16.5" customHeight="1">
      <c r="A333" s="39"/>
      <c r="B333" s="40"/>
      <c r="C333" s="205" t="s">
        <v>398</v>
      </c>
      <c r="D333" s="205" t="s">
        <v>131</v>
      </c>
      <c r="E333" s="206" t="s">
        <v>399</v>
      </c>
      <c r="F333" s="207" t="s">
        <v>400</v>
      </c>
      <c r="G333" s="208" t="s">
        <v>134</v>
      </c>
      <c r="H333" s="209">
        <v>7.915</v>
      </c>
      <c r="I333" s="210"/>
      <c r="J333" s="211">
        <f>ROUND(I333*H333,2)</f>
        <v>0</v>
      </c>
      <c r="K333" s="207" t="s">
        <v>135</v>
      </c>
      <c r="L333" s="45"/>
      <c r="M333" s="212" t="s">
        <v>19</v>
      </c>
      <c r="N333" s="213" t="s">
        <v>44</v>
      </c>
      <c r="O333" s="85"/>
      <c r="P333" s="214">
        <f>O333*H333</f>
        <v>0</v>
      </c>
      <c r="Q333" s="214">
        <v>0.37175</v>
      </c>
      <c r="R333" s="214">
        <f>Q333*H333</f>
        <v>2.94240125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136</v>
      </c>
      <c r="AT333" s="216" t="s">
        <v>131</v>
      </c>
      <c r="AU333" s="216" t="s">
        <v>83</v>
      </c>
      <c r="AY333" s="18" t="s">
        <v>129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136</v>
      </c>
      <c r="BM333" s="216" t="s">
        <v>401</v>
      </c>
    </row>
    <row r="334" spans="1:47" s="2" customFormat="1" ht="12">
      <c r="A334" s="39"/>
      <c r="B334" s="40"/>
      <c r="C334" s="41"/>
      <c r="D334" s="218" t="s">
        <v>138</v>
      </c>
      <c r="E334" s="41"/>
      <c r="F334" s="219" t="s">
        <v>402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138</v>
      </c>
      <c r="AU334" s="18" t="s">
        <v>83</v>
      </c>
    </row>
    <row r="335" spans="1:51" s="15" customFormat="1" ht="12">
      <c r="A335" s="15"/>
      <c r="B335" s="245"/>
      <c r="C335" s="246"/>
      <c r="D335" s="218" t="s">
        <v>140</v>
      </c>
      <c r="E335" s="247" t="s">
        <v>19</v>
      </c>
      <c r="F335" s="248" t="s">
        <v>403</v>
      </c>
      <c r="G335" s="246"/>
      <c r="H335" s="247" t="s">
        <v>19</v>
      </c>
      <c r="I335" s="249"/>
      <c r="J335" s="246"/>
      <c r="K335" s="246"/>
      <c r="L335" s="250"/>
      <c r="M335" s="251"/>
      <c r="N335" s="252"/>
      <c r="O335" s="252"/>
      <c r="P335" s="252"/>
      <c r="Q335" s="252"/>
      <c r="R335" s="252"/>
      <c r="S335" s="252"/>
      <c r="T335" s="253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4" t="s">
        <v>140</v>
      </c>
      <c r="AU335" s="254" t="s">
        <v>83</v>
      </c>
      <c r="AV335" s="15" t="s">
        <v>81</v>
      </c>
      <c r="AW335" s="15" t="s">
        <v>35</v>
      </c>
      <c r="AX335" s="15" t="s">
        <v>73</v>
      </c>
      <c r="AY335" s="254" t="s">
        <v>129</v>
      </c>
    </row>
    <row r="336" spans="1:51" s="15" customFormat="1" ht="12">
      <c r="A336" s="15"/>
      <c r="B336" s="245"/>
      <c r="C336" s="246"/>
      <c r="D336" s="218" t="s">
        <v>140</v>
      </c>
      <c r="E336" s="247" t="s">
        <v>19</v>
      </c>
      <c r="F336" s="248" t="s">
        <v>208</v>
      </c>
      <c r="G336" s="246"/>
      <c r="H336" s="247" t="s">
        <v>19</v>
      </c>
      <c r="I336" s="249"/>
      <c r="J336" s="246"/>
      <c r="K336" s="246"/>
      <c r="L336" s="250"/>
      <c r="M336" s="251"/>
      <c r="N336" s="252"/>
      <c r="O336" s="252"/>
      <c r="P336" s="252"/>
      <c r="Q336" s="252"/>
      <c r="R336" s="252"/>
      <c r="S336" s="252"/>
      <c r="T336" s="253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4" t="s">
        <v>140</v>
      </c>
      <c r="AU336" s="254" t="s">
        <v>83</v>
      </c>
      <c r="AV336" s="15" t="s">
        <v>81</v>
      </c>
      <c r="AW336" s="15" t="s">
        <v>35</v>
      </c>
      <c r="AX336" s="15" t="s">
        <v>73</v>
      </c>
      <c r="AY336" s="254" t="s">
        <v>129</v>
      </c>
    </row>
    <row r="337" spans="1:51" s="13" customFormat="1" ht="12">
      <c r="A337" s="13"/>
      <c r="B337" s="223"/>
      <c r="C337" s="224"/>
      <c r="D337" s="218" t="s">
        <v>140</v>
      </c>
      <c r="E337" s="225" t="s">
        <v>19</v>
      </c>
      <c r="F337" s="226" t="s">
        <v>404</v>
      </c>
      <c r="G337" s="224"/>
      <c r="H337" s="227">
        <v>1.383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140</v>
      </c>
      <c r="AU337" s="233" t="s">
        <v>83</v>
      </c>
      <c r="AV337" s="13" t="s">
        <v>83</v>
      </c>
      <c r="AW337" s="13" t="s">
        <v>35</v>
      </c>
      <c r="AX337" s="13" t="s">
        <v>73</v>
      </c>
      <c r="AY337" s="233" t="s">
        <v>129</v>
      </c>
    </row>
    <row r="338" spans="1:51" s="15" customFormat="1" ht="12">
      <c r="A338" s="15"/>
      <c r="B338" s="245"/>
      <c r="C338" s="246"/>
      <c r="D338" s="218" t="s">
        <v>140</v>
      </c>
      <c r="E338" s="247" t="s">
        <v>19</v>
      </c>
      <c r="F338" s="248" t="s">
        <v>210</v>
      </c>
      <c r="G338" s="246"/>
      <c r="H338" s="247" t="s">
        <v>19</v>
      </c>
      <c r="I338" s="249"/>
      <c r="J338" s="246"/>
      <c r="K338" s="246"/>
      <c r="L338" s="250"/>
      <c r="M338" s="251"/>
      <c r="N338" s="252"/>
      <c r="O338" s="252"/>
      <c r="P338" s="252"/>
      <c r="Q338" s="252"/>
      <c r="R338" s="252"/>
      <c r="S338" s="252"/>
      <c r="T338" s="25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4" t="s">
        <v>140</v>
      </c>
      <c r="AU338" s="254" t="s">
        <v>83</v>
      </c>
      <c r="AV338" s="15" t="s">
        <v>81</v>
      </c>
      <c r="AW338" s="15" t="s">
        <v>35</v>
      </c>
      <c r="AX338" s="15" t="s">
        <v>73</v>
      </c>
      <c r="AY338" s="254" t="s">
        <v>129</v>
      </c>
    </row>
    <row r="339" spans="1:51" s="13" customFormat="1" ht="12">
      <c r="A339" s="13"/>
      <c r="B339" s="223"/>
      <c r="C339" s="224"/>
      <c r="D339" s="218" t="s">
        <v>140</v>
      </c>
      <c r="E339" s="225" t="s">
        <v>19</v>
      </c>
      <c r="F339" s="226" t="s">
        <v>405</v>
      </c>
      <c r="G339" s="224"/>
      <c r="H339" s="227">
        <v>1.383</v>
      </c>
      <c r="I339" s="228"/>
      <c r="J339" s="224"/>
      <c r="K339" s="224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140</v>
      </c>
      <c r="AU339" s="233" t="s">
        <v>83</v>
      </c>
      <c r="AV339" s="13" t="s">
        <v>83</v>
      </c>
      <c r="AW339" s="13" t="s">
        <v>35</v>
      </c>
      <c r="AX339" s="13" t="s">
        <v>73</v>
      </c>
      <c r="AY339" s="233" t="s">
        <v>129</v>
      </c>
    </row>
    <row r="340" spans="1:51" s="15" customFormat="1" ht="12">
      <c r="A340" s="15"/>
      <c r="B340" s="245"/>
      <c r="C340" s="246"/>
      <c r="D340" s="218" t="s">
        <v>140</v>
      </c>
      <c r="E340" s="247" t="s">
        <v>19</v>
      </c>
      <c r="F340" s="248" t="s">
        <v>368</v>
      </c>
      <c r="G340" s="246"/>
      <c r="H340" s="247" t="s">
        <v>19</v>
      </c>
      <c r="I340" s="249"/>
      <c r="J340" s="246"/>
      <c r="K340" s="246"/>
      <c r="L340" s="250"/>
      <c r="M340" s="251"/>
      <c r="N340" s="252"/>
      <c r="O340" s="252"/>
      <c r="P340" s="252"/>
      <c r="Q340" s="252"/>
      <c r="R340" s="252"/>
      <c r="S340" s="252"/>
      <c r="T340" s="253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4" t="s">
        <v>140</v>
      </c>
      <c r="AU340" s="254" t="s">
        <v>83</v>
      </c>
      <c r="AV340" s="15" t="s">
        <v>81</v>
      </c>
      <c r="AW340" s="15" t="s">
        <v>35</v>
      </c>
      <c r="AX340" s="15" t="s">
        <v>73</v>
      </c>
      <c r="AY340" s="254" t="s">
        <v>129</v>
      </c>
    </row>
    <row r="341" spans="1:51" s="13" customFormat="1" ht="12">
      <c r="A341" s="13"/>
      <c r="B341" s="223"/>
      <c r="C341" s="224"/>
      <c r="D341" s="218" t="s">
        <v>140</v>
      </c>
      <c r="E341" s="225" t="s">
        <v>19</v>
      </c>
      <c r="F341" s="226" t="s">
        <v>406</v>
      </c>
      <c r="G341" s="224"/>
      <c r="H341" s="227">
        <v>5.149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140</v>
      </c>
      <c r="AU341" s="233" t="s">
        <v>83</v>
      </c>
      <c r="AV341" s="13" t="s">
        <v>83</v>
      </c>
      <c r="AW341" s="13" t="s">
        <v>35</v>
      </c>
      <c r="AX341" s="13" t="s">
        <v>73</v>
      </c>
      <c r="AY341" s="233" t="s">
        <v>129</v>
      </c>
    </row>
    <row r="342" spans="1:51" s="14" customFormat="1" ht="12">
      <c r="A342" s="14"/>
      <c r="B342" s="234"/>
      <c r="C342" s="235"/>
      <c r="D342" s="218" t="s">
        <v>140</v>
      </c>
      <c r="E342" s="236" t="s">
        <v>19</v>
      </c>
      <c r="F342" s="237" t="s">
        <v>142</v>
      </c>
      <c r="G342" s="235"/>
      <c r="H342" s="238">
        <v>7.915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140</v>
      </c>
      <c r="AU342" s="244" t="s">
        <v>83</v>
      </c>
      <c r="AV342" s="14" t="s">
        <v>136</v>
      </c>
      <c r="AW342" s="14" t="s">
        <v>35</v>
      </c>
      <c r="AX342" s="14" t="s">
        <v>81</v>
      </c>
      <c r="AY342" s="244" t="s">
        <v>129</v>
      </c>
    </row>
    <row r="343" spans="1:65" s="2" customFormat="1" ht="16.5" customHeight="1">
      <c r="A343" s="39"/>
      <c r="B343" s="40"/>
      <c r="C343" s="205" t="s">
        <v>407</v>
      </c>
      <c r="D343" s="205" t="s">
        <v>131</v>
      </c>
      <c r="E343" s="206" t="s">
        <v>408</v>
      </c>
      <c r="F343" s="207" t="s">
        <v>409</v>
      </c>
      <c r="G343" s="208" t="s">
        <v>410</v>
      </c>
      <c r="H343" s="209">
        <v>43</v>
      </c>
      <c r="I343" s="210"/>
      <c r="J343" s="211">
        <f>ROUND(I343*H343,2)</f>
        <v>0</v>
      </c>
      <c r="K343" s="207" t="s">
        <v>135</v>
      </c>
      <c r="L343" s="45"/>
      <c r="M343" s="212" t="s">
        <v>19</v>
      </c>
      <c r="N343" s="213" t="s">
        <v>44</v>
      </c>
      <c r="O343" s="85"/>
      <c r="P343" s="214">
        <f>O343*H343</f>
        <v>0</v>
      </c>
      <c r="Q343" s="214">
        <v>0.00165</v>
      </c>
      <c r="R343" s="214">
        <f>Q343*H343</f>
        <v>0.07095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136</v>
      </c>
      <c r="AT343" s="216" t="s">
        <v>131</v>
      </c>
      <c r="AU343" s="216" t="s">
        <v>83</v>
      </c>
      <c r="AY343" s="18" t="s">
        <v>129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81</v>
      </c>
      <c r="BK343" s="217">
        <f>ROUND(I343*H343,2)</f>
        <v>0</v>
      </c>
      <c r="BL343" s="18" t="s">
        <v>136</v>
      </c>
      <c r="BM343" s="216" t="s">
        <v>411</v>
      </c>
    </row>
    <row r="344" spans="1:47" s="2" customFormat="1" ht="12">
      <c r="A344" s="39"/>
      <c r="B344" s="40"/>
      <c r="C344" s="41"/>
      <c r="D344" s="218" t="s">
        <v>138</v>
      </c>
      <c r="E344" s="41"/>
      <c r="F344" s="219" t="s">
        <v>412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138</v>
      </c>
      <c r="AU344" s="18" t="s">
        <v>83</v>
      </c>
    </row>
    <row r="345" spans="1:51" s="15" customFormat="1" ht="12">
      <c r="A345" s="15"/>
      <c r="B345" s="245"/>
      <c r="C345" s="246"/>
      <c r="D345" s="218" t="s">
        <v>140</v>
      </c>
      <c r="E345" s="247" t="s">
        <v>19</v>
      </c>
      <c r="F345" s="248" t="s">
        <v>413</v>
      </c>
      <c r="G345" s="246"/>
      <c r="H345" s="247" t="s">
        <v>19</v>
      </c>
      <c r="I345" s="249"/>
      <c r="J345" s="246"/>
      <c r="K345" s="246"/>
      <c r="L345" s="250"/>
      <c r="M345" s="251"/>
      <c r="N345" s="252"/>
      <c r="O345" s="252"/>
      <c r="P345" s="252"/>
      <c r="Q345" s="252"/>
      <c r="R345" s="252"/>
      <c r="S345" s="252"/>
      <c r="T345" s="25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4" t="s">
        <v>140</v>
      </c>
      <c r="AU345" s="254" t="s">
        <v>83</v>
      </c>
      <c r="AV345" s="15" t="s">
        <v>81</v>
      </c>
      <c r="AW345" s="15" t="s">
        <v>35</v>
      </c>
      <c r="AX345" s="15" t="s">
        <v>73</v>
      </c>
      <c r="AY345" s="254" t="s">
        <v>129</v>
      </c>
    </row>
    <row r="346" spans="1:51" s="15" customFormat="1" ht="12">
      <c r="A346" s="15"/>
      <c r="B346" s="245"/>
      <c r="C346" s="246"/>
      <c r="D346" s="218" t="s">
        <v>140</v>
      </c>
      <c r="E346" s="247" t="s">
        <v>19</v>
      </c>
      <c r="F346" s="248" t="s">
        <v>208</v>
      </c>
      <c r="G346" s="246"/>
      <c r="H346" s="247" t="s">
        <v>19</v>
      </c>
      <c r="I346" s="249"/>
      <c r="J346" s="246"/>
      <c r="K346" s="246"/>
      <c r="L346" s="250"/>
      <c r="M346" s="251"/>
      <c r="N346" s="252"/>
      <c r="O346" s="252"/>
      <c r="P346" s="252"/>
      <c r="Q346" s="252"/>
      <c r="R346" s="252"/>
      <c r="S346" s="252"/>
      <c r="T346" s="253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4" t="s">
        <v>140</v>
      </c>
      <c r="AU346" s="254" t="s">
        <v>83</v>
      </c>
      <c r="AV346" s="15" t="s">
        <v>81</v>
      </c>
      <c r="AW346" s="15" t="s">
        <v>35</v>
      </c>
      <c r="AX346" s="15" t="s">
        <v>73</v>
      </c>
      <c r="AY346" s="254" t="s">
        <v>129</v>
      </c>
    </row>
    <row r="347" spans="1:51" s="13" customFormat="1" ht="12">
      <c r="A347" s="13"/>
      <c r="B347" s="223"/>
      <c r="C347" s="224"/>
      <c r="D347" s="218" t="s">
        <v>140</v>
      </c>
      <c r="E347" s="225" t="s">
        <v>19</v>
      </c>
      <c r="F347" s="226" t="s">
        <v>183</v>
      </c>
      <c r="G347" s="224"/>
      <c r="H347" s="227">
        <v>6</v>
      </c>
      <c r="I347" s="228"/>
      <c r="J347" s="224"/>
      <c r="K347" s="224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140</v>
      </c>
      <c r="AU347" s="233" t="s">
        <v>83</v>
      </c>
      <c r="AV347" s="13" t="s">
        <v>83</v>
      </c>
      <c r="AW347" s="13" t="s">
        <v>35</v>
      </c>
      <c r="AX347" s="13" t="s">
        <v>73</v>
      </c>
      <c r="AY347" s="233" t="s">
        <v>129</v>
      </c>
    </row>
    <row r="348" spans="1:51" s="15" customFormat="1" ht="12">
      <c r="A348" s="15"/>
      <c r="B348" s="245"/>
      <c r="C348" s="246"/>
      <c r="D348" s="218" t="s">
        <v>140</v>
      </c>
      <c r="E348" s="247" t="s">
        <v>19</v>
      </c>
      <c r="F348" s="248" t="s">
        <v>210</v>
      </c>
      <c r="G348" s="246"/>
      <c r="H348" s="247" t="s">
        <v>19</v>
      </c>
      <c r="I348" s="249"/>
      <c r="J348" s="246"/>
      <c r="K348" s="246"/>
      <c r="L348" s="250"/>
      <c r="M348" s="251"/>
      <c r="N348" s="252"/>
      <c r="O348" s="252"/>
      <c r="P348" s="252"/>
      <c r="Q348" s="252"/>
      <c r="R348" s="252"/>
      <c r="S348" s="252"/>
      <c r="T348" s="253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4" t="s">
        <v>140</v>
      </c>
      <c r="AU348" s="254" t="s">
        <v>83</v>
      </c>
      <c r="AV348" s="15" t="s">
        <v>81</v>
      </c>
      <c r="AW348" s="15" t="s">
        <v>35</v>
      </c>
      <c r="AX348" s="15" t="s">
        <v>73</v>
      </c>
      <c r="AY348" s="254" t="s">
        <v>129</v>
      </c>
    </row>
    <row r="349" spans="1:51" s="13" customFormat="1" ht="12">
      <c r="A349" s="13"/>
      <c r="B349" s="223"/>
      <c r="C349" s="224"/>
      <c r="D349" s="218" t="s">
        <v>140</v>
      </c>
      <c r="E349" s="225" t="s">
        <v>19</v>
      </c>
      <c r="F349" s="226" t="s">
        <v>183</v>
      </c>
      <c r="G349" s="224"/>
      <c r="H349" s="227">
        <v>6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140</v>
      </c>
      <c r="AU349" s="233" t="s">
        <v>83</v>
      </c>
      <c r="AV349" s="13" t="s">
        <v>83</v>
      </c>
      <c r="AW349" s="13" t="s">
        <v>35</v>
      </c>
      <c r="AX349" s="13" t="s">
        <v>73</v>
      </c>
      <c r="AY349" s="233" t="s">
        <v>129</v>
      </c>
    </row>
    <row r="350" spans="1:51" s="15" customFormat="1" ht="12">
      <c r="A350" s="15"/>
      <c r="B350" s="245"/>
      <c r="C350" s="246"/>
      <c r="D350" s="218" t="s">
        <v>140</v>
      </c>
      <c r="E350" s="247" t="s">
        <v>19</v>
      </c>
      <c r="F350" s="248" t="s">
        <v>368</v>
      </c>
      <c r="G350" s="246"/>
      <c r="H350" s="247" t="s">
        <v>19</v>
      </c>
      <c r="I350" s="249"/>
      <c r="J350" s="246"/>
      <c r="K350" s="246"/>
      <c r="L350" s="250"/>
      <c r="M350" s="251"/>
      <c r="N350" s="252"/>
      <c r="O350" s="252"/>
      <c r="P350" s="252"/>
      <c r="Q350" s="252"/>
      <c r="R350" s="252"/>
      <c r="S350" s="252"/>
      <c r="T350" s="25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4" t="s">
        <v>140</v>
      </c>
      <c r="AU350" s="254" t="s">
        <v>83</v>
      </c>
      <c r="AV350" s="15" t="s">
        <v>81</v>
      </c>
      <c r="AW350" s="15" t="s">
        <v>35</v>
      </c>
      <c r="AX350" s="15" t="s">
        <v>73</v>
      </c>
      <c r="AY350" s="254" t="s">
        <v>129</v>
      </c>
    </row>
    <row r="351" spans="1:51" s="13" customFormat="1" ht="12">
      <c r="A351" s="13"/>
      <c r="B351" s="223"/>
      <c r="C351" s="224"/>
      <c r="D351" s="218" t="s">
        <v>140</v>
      </c>
      <c r="E351" s="225" t="s">
        <v>19</v>
      </c>
      <c r="F351" s="226" t="s">
        <v>376</v>
      </c>
      <c r="G351" s="224"/>
      <c r="H351" s="227">
        <v>31</v>
      </c>
      <c r="I351" s="228"/>
      <c r="J351" s="224"/>
      <c r="K351" s="224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140</v>
      </c>
      <c r="AU351" s="233" t="s">
        <v>83</v>
      </c>
      <c r="AV351" s="13" t="s">
        <v>83</v>
      </c>
      <c r="AW351" s="13" t="s">
        <v>35</v>
      </c>
      <c r="AX351" s="13" t="s">
        <v>73</v>
      </c>
      <c r="AY351" s="233" t="s">
        <v>129</v>
      </c>
    </row>
    <row r="352" spans="1:51" s="14" customFormat="1" ht="12">
      <c r="A352" s="14"/>
      <c r="B352" s="234"/>
      <c r="C352" s="235"/>
      <c r="D352" s="218" t="s">
        <v>140</v>
      </c>
      <c r="E352" s="236" t="s">
        <v>19</v>
      </c>
      <c r="F352" s="237" t="s">
        <v>142</v>
      </c>
      <c r="G352" s="235"/>
      <c r="H352" s="238">
        <v>43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140</v>
      </c>
      <c r="AU352" s="244" t="s">
        <v>83</v>
      </c>
      <c r="AV352" s="14" t="s">
        <v>136</v>
      </c>
      <c r="AW352" s="14" t="s">
        <v>35</v>
      </c>
      <c r="AX352" s="14" t="s">
        <v>81</v>
      </c>
      <c r="AY352" s="244" t="s">
        <v>129</v>
      </c>
    </row>
    <row r="353" spans="1:65" s="2" customFormat="1" ht="16.5" customHeight="1">
      <c r="A353" s="39"/>
      <c r="B353" s="40"/>
      <c r="C353" s="255" t="s">
        <v>414</v>
      </c>
      <c r="D353" s="255" t="s">
        <v>302</v>
      </c>
      <c r="E353" s="256" t="s">
        <v>415</v>
      </c>
      <c r="F353" s="257" t="s">
        <v>416</v>
      </c>
      <c r="G353" s="258" t="s">
        <v>410</v>
      </c>
      <c r="H353" s="259">
        <v>43</v>
      </c>
      <c r="I353" s="260"/>
      <c r="J353" s="261">
        <f>ROUND(I353*H353,2)</f>
        <v>0</v>
      </c>
      <c r="K353" s="257" t="s">
        <v>135</v>
      </c>
      <c r="L353" s="262"/>
      <c r="M353" s="263" t="s">
        <v>19</v>
      </c>
      <c r="N353" s="264" t="s">
        <v>44</v>
      </c>
      <c r="O353" s="85"/>
      <c r="P353" s="214">
        <f>O353*H353</f>
        <v>0</v>
      </c>
      <c r="Q353" s="214">
        <v>5.96</v>
      </c>
      <c r="R353" s="214">
        <f>Q353*H353</f>
        <v>256.28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203</v>
      </c>
      <c r="AT353" s="216" t="s">
        <v>302</v>
      </c>
      <c r="AU353" s="216" t="s">
        <v>83</v>
      </c>
      <c r="AY353" s="18" t="s">
        <v>129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81</v>
      </c>
      <c r="BK353" s="217">
        <f>ROUND(I353*H353,2)</f>
        <v>0</v>
      </c>
      <c r="BL353" s="18" t="s">
        <v>136</v>
      </c>
      <c r="BM353" s="216" t="s">
        <v>417</v>
      </c>
    </row>
    <row r="354" spans="1:47" s="2" customFormat="1" ht="12">
      <c r="A354" s="39"/>
      <c r="B354" s="40"/>
      <c r="C354" s="41"/>
      <c r="D354" s="218" t="s">
        <v>138</v>
      </c>
      <c r="E354" s="41"/>
      <c r="F354" s="219" t="s">
        <v>416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138</v>
      </c>
      <c r="AU354" s="18" t="s">
        <v>83</v>
      </c>
    </row>
    <row r="355" spans="1:51" s="13" customFormat="1" ht="12">
      <c r="A355" s="13"/>
      <c r="B355" s="223"/>
      <c r="C355" s="224"/>
      <c r="D355" s="218" t="s">
        <v>140</v>
      </c>
      <c r="E355" s="225" t="s">
        <v>19</v>
      </c>
      <c r="F355" s="226" t="s">
        <v>418</v>
      </c>
      <c r="G355" s="224"/>
      <c r="H355" s="227">
        <v>43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140</v>
      </c>
      <c r="AU355" s="233" t="s">
        <v>83</v>
      </c>
      <c r="AV355" s="13" t="s">
        <v>83</v>
      </c>
      <c r="AW355" s="13" t="s">
        <v>35</v>
      </c>
      <c r="AX355" s="13" t="s">
        <v>81</v>
      </c>
      <c r="AY355" s="233" t="s">
        <v>129</v>
      </c>
    </row>
    <row r="356" spans="1:63" s="12" customFormat="1" ht="22.8" customHeight="1">
      <c r="A356" s="12"/>
      <c r="B356" s="189"/>
      <c r="C356" s="190"/>
      <c r="D356" s="191" t="s">
        <v>72</v>
      </c>
      <c r="E356" s="203" t="s">
        <v>174</v>
      </c>
      <c r="F356" s="203" t="s">
        <v>419</v>
      </c>
      <c r="G356" s="190"/>
      <c r="H356" s="190"/>
      <c r="I356" s="193"/>
      <c r="J356" s="204">
        <f>BK356</f>
        <v>0</v>
      </c>
      <c r="K356" s="190"/>
      <c r="L356" s="195"/>
      <c r="M356" s="196"/>
      <c r="N356" s="197"/>
      <c r="O356" s="197"/>
      <c r="P356" s="198">
        <f>SUM(P357:P450)</f>
        <v>0</v>
      </c>
      <c r="Q356" s="197"/>
      <c r="R356" s="198">
        <f>SUM(R357:R450)</f>
        <v>342.8561744</v>
      </c>
      <c r="S356" s="197"/>
      <c r="T356" s="199">
        <f>SUM(T357:T450)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0" t="s">
        <v>81</v>
      </c>
      <c r="AT356" s="201" t="s">
        <v>72</v>
      </c>
      <c r="AU356" s="201" t="s">
        <v>81</v>
      </c>
      <c r="AY356" s="200" t="s">
        <v>129</v>
      </c>
      <c r="BK356" s="202">
        <f>SUM(BK357:BK450)</f>
        <v>0</v>
      </c>
    </row>
    <row r="357" spans="1:65" s="2" customFormat="1" ht="16.5" customHeight="1">
      <c r="A357" s="39"/>
      <c r="B357" s="40"/>
      <c r="C357" s="205" t="s">
        <v>420</v>
      </c>
      <c r="D357" s="205" t="s">
        <v>131</v>
      </c>
      <c r="E357" s="206" t="s">
        <v>421</v>
      </c>
      <c r="F357" s="207" t="s">
        <v>422</v>
      </c>
      <c r="G357" s="208" t="s">
        <v>134</v>
      </c>
      <c r="H357" s="209">
        <v>378</v>
      </c>
      <c r="I357" s="210"/>
      <c r="J357" s="211">
        <f>ROUND(I357*H357,2)</f>
        <v>0</v>
      </c>
      <c r="K357" s="207" t="s">
        <v>135</v>
      </c>
      <c r="L357" s="45"/>
      <c r="M357" s="212" t="s">
        <v>19</v>
      </c>
      <c r="N357" s="213" t="s">
        <v>44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136</v>
      </c>
      <c r="AT357" s="216" t="s">
        <v>131</v>
      </c>
      <c r="AU357" s="216" t="s">
        <v>83</v>
      </c>
      <c r="AY357" s="18" t="s">
        <v>129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81</v>
      </c>
      <c r="BK357" s="217">
        <f>ROUND(I357*H357,2)</f>
        <v>0</v>
      </c>
      <c r="BL357" s="18" t="s">
        <v>136</v>
      </c>
      <c r="BM357" s="216" t="s">
        <v>423</v>
      </c>
    </row>
    <row r="358" spans="1:47" s="2" customFormat="1" ht="12">
      <c r="A358" s="39"/>
      <c r="B358" s="40"/>
      <c r="C358" s="41"/>
      <c r="D358" s="218" t="s">
        <v>138</v>
      </c>
      <c r="E358" s="41"/>
      <c r="F358" s="219" t="s">
        <v>424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138</v>
      </c>
      <c r="AU358" s="18" t="s">
        <v>83</v>
      </c>
    </row>
    <row r="359" spans="1:51" s="15" customFormat="1" ht="12">
      <c r="A359" s="15"/>
      <c r="B359" s="245"/>
      <c r="C359" s="246"/>
      <c r="D359" s="218" t="s">
        <v>140</v>
      </c>
      <c r="E359" s="247" t="s">
        <v>19</v>
      </c>
      <c r="F359" s="248" t="s">
        <v>425</v>
      </c>
      <c r="G359" s="246"/>
      <c r="H359" s="247" t="s">
        <v>19</v>
      </c>
      <c r="I359" s="249"/>
      <c r="J359" s="246"/>
      <c r="K359" s="246"/>
      <c r="L359" s="250"/>
      <c r="M359" s="251"/>
      <c r="N359" s="252"/>
      <c r="O359" s="252"/>
      <c r="P359" s="252"/>
      <c r="Q359" s="252"/>
      <c r="R359" s="252"/>
      <c r="S359" s="252"/>
      <c r="T359" s="253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4" t="s">
        <v>140</v>
      </c>
      <c r="AU359" s="254" t="s">
        <v>83</v>
      </c>
      <c r="AV359" s="15" t="s">
        <v>81</v>
      </c>
      <c r="AW359" s="15" t="s">
        <v>35</v>
      </c>
      <c r="AX359" s="15" t="s">
        <v>73</v>
      </c>
      <c r="AY359" s="254" t="s">
        <v>129</v>
      </c>
    </row>
    <row r="360" spans="1:51" s="13" customFormat="1" ht="12">
      <c r="A360" s="13"/>
      <c r="B360" s="223"/>
      <c r="C360" s="224"/>
      <c r="D360" s="218" t="s">
        <v>140</v>
      </c>
      <c r="E360" s="225" t="s">
        <v>19</v>
      </c>
      <c r="F360" s="226" t="s">
        <v>426</v>
      </c>
      <c r="G360" s="224"/>
      <c r="H360" s="227">
        <v>378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140</v>
      </c>
      <c r="AU360" s="233" t="s">
        <v>83</v>
      </c>
      <c r="AV360" s="13" t="s">
        <v>83</v>
      </c>
      <c r="AW360" s="13" t="s">
        <v>35</v>
      </c>
      <c r="AX360" s="13" t="s">
        <v>73</v>
      </c>
      <c r="AY360" s="233" t="s">
        <v>129</v>
      </c>
    </row>
    <row r="361" spans="1:51" s="14" customFormat="1" ht="12">
      <c r="A361" s="14"/>
      <c r="B361" s="234"/>
      <c r="C361" s="235"/>
      <c r="D361" s="218" t="s">
        <v>140</v>
      </c>
      <c r="E361" s="236" t="s">
        <v>19</v>
      </c>
      <c r="F361" s="237" t="s">
        <v>142</v>
      </c>
      <c r="G361" s="235"/>
      <c r="H361" s="238">
        <v>378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140</v>
      </c>
      <c r="AU361" s="244" t="s">
        <v>83</v>
      </c>
      <c r="AV361" s="14" t="s">
        <v>136</v>
      </c>
      <c r="AW361" s="14" t="s">
        <v>35</v>
      </c>
      <c r="AX361" s="14" t="s">
        <v>81</v>
      </c>
      <c r="AY361" s="244" t="s">
        <v>129</v>
      </c>
    </row>
    <row r="362" spans="1:65" s="2" customFormat="1" ht="16.5" customHeight="1">
      <c r="A362" s="39"/>
      <c r="B362" s="40"/>
      <c r="C362" s="205" t="s">
        <v>427</v>
      </c>
      <c r="D362" s="205" t="s">
        <v>131</v>
      </c>
      <c r="E362" s="206" t="s">
        <v>428</v>
      </c>
      <c r="F362" s="207" t="s">
        <v>429</v>
      </c>
      <c r="G362" s="208" t="s">
        <v>134</v>
      </c>
      <c r="H362" s="209">
        <v>3025.029</v>
      </c>
      <c r="I362" s="210"/>
      <c r="J362" s="211">
        <f>ROUND(I362*H362,2)</f>
        <v>0</v>
      </c>
      <c r="K362" s="207" t="s">
        <v>19</v>
      </c>
      <c r="L362" s="45"/>
      <c r="M362" s="212" t="s">
        <v>19</v>
      </c>
      <c r="N362" s="213" t="s">
        <v>44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136</v>
      </c>
      <c r="AT362" s="216" t="s">
        <v>131</v>
      </c>
      <c r="AU362" s="216" t="s">
        <v>83</v>
      </c>
      <c r="AY362" s="18" t="s">
        <v>129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81</v>
      </c>
      <c r="BK362" s="217">
        <f>ROUND(I362*H362,2)</f>
        <v>0</v>
      </c>
      <c r="BL362" s="18" t="s">
        <v>136</v>
      </c>
      <c r="BM362" s="216" t="s">
        <v>430</v>
      </c>
    </row>
    <row r="363" spans="1:47" s="2" customFormat="1" ht="12">
      <c r="A363" s="39"/>
      <c r="B363" s="40"/>
      <c r="C363" s="41"/>
      <c r="D363" s="218" t="s">
        <v>138</v>
      </c>
      <c r="E363" s="41"/>
      <c r="F363" s="219" t="s">
        <v>431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138</v>
      </c>
      <c r="AU363" s="18" t="s">
        <v>83</v>
      </c>
    </row>
    <row r="364" spans="1:51" s="15" customFormat="1" ht="12">
      <c r="A364" s="15"/>
      <c r="B364" s="245"/>
      <c r="C364" s="246"/>
      <c r="D364" s="218" t="s">
        <v>140</v>
      </c>
      <c r="E364" s="247" t="s">
        <v>19</v>
      </c>
      <c r="F364" s="248" t="s">
        <v>432</v>
      </c>
      <c r="G364" s="246"/>
      <c r="H364" s="247" t="s">
        <v>19</v>
      </c>
      <c r="I364" s="249"/>
      <c r="J364" s="246"/>
      <c r="K364" s="246"/>
      <c r="L364" s="250"/>
      <c r="M364" s="251"/>
      <c r="N364" s="252"/>
      <c r="O364" s="252"/>
      <c r="P364" s="252"/>
      <c r="Q364" s="252"/>
      <c r="R364" s="252"/>
      <c r="S364" s="252"/>
      <c r="T364" s="253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4" t="s">
        <v>140</v>
      </c>
      <c r="AU364" s="254" t="s">
        <v>83</v>
      </c>
      <c r="AV364" s="15" t="s">
        <v>81</v>
      </c>
      <c r="AW364" s="15" t="s">
        <v>35</v>
      </c>
      <c r="AX364" s="15" t="s">
        <v>73</v>
      </c>
      <c r="AY364" s="254" t="s">
        <v>129</v>
      </c>
    </row>
    <row r="365" spans="1:51" s="15" customFormat="1" ht="12">
      <c r="A365" s="15"/>
      <c r="B365" s="245"/>
      <c r="C365" s="246"/>
      <c r="D365" s="218" t="s">
        <v>140</v>
      </c>
      <c r="E365" s="247" t="s">
        <v>19</v>
      </c>
      <c r="F365" s="248" t="s">
        <v>190</v>
      </c>
      <c r="G365" s="246"/>
      <c r="H365" s="247" t="s">
        <v>19</v>
      </c>
      <c r="I365" s="249"/>
      <c r="J365" s="246"/>
      <c r="K365" s="246"/>
      <c r="L365" s="250"/>
      <c r="M365" s="251"/>
      <c r="N365" s="252"/>
      <c r="O365" s="252"/>
      <c r="P365" s="252"/>
      <c r="Q365" s="252"/>
      <c r="R365" s="252"/>
      <c r="S365" s="252"/>
      <c r="T365" s="253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4" t="s">
        <v>140</v>
      </c>
      <c r="AU365" s="254" t="s">
        <v>83</v>
      </c>
      <c r="AV365" s="15" t="s">
        <v>81</v>
      </c>
      <c r="AW365" s="15" t="s">
        <v>35</v>
      </c>
      <c r="AX365" s="15" t="s">
        <v>73</v>
      </c>
      <c r="AY365" s="254" t="s">
        <v>129</v>
      </c>
    </row>
    <row r="366" spans="1:51" s="13" customFormat="1" ht="12">
      <c r="A366" s="13"/>
      <c r="B366" s="223"/>
      <c r="C366" s="224"/>
      <c r="D366" s="218" t="s">
        <v>140</v>
      </c>
      <c r="E366" s="225" t="s">
        <v>19</v>
      </c>
      <c r="F366" s="226" t="s">
        <v>433</v>
      </c>
      <c r="G366" s="224"/>
      <c r="H366" s="227">
        <v>419.888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3" t="s">
        <v>140</v>
      </c>
      <c r="AU366" s="233" t="s">
        <v>83</v>
      </c>
      <c r="AV366" s="13" t="s">
        <v>83</v>
      </c>
      <c r="AW366" s="13" t="s">
        <v>35</v>
      </c>
      <c r="AX366" s="13" t="s">
        <v>73</v>
      </c>
      <c r="AY366" s="233" t="s">
        <v>129</v>
      </c>
    </row>
    <row r="367" spans="1:51" s="15" customFormat="1" ht="12">
      <c r="A367" s="15"/>
      <c r="B367" s="245"/>
      <c r="C367" s="246"/>
      <c r="D367" s="218" t="s">
        <v>140</v>
      </c>
      <c r="E367" s="247" t="s">
        <v>19</v>
      </c>
      <c r="F367" s="248" t="s">
        <v>434</v>
      </c>
      <c r="G367" s="246"/>
      <c r="H367" s="247" t="s">
        <v>19</v>
      </c>
      <c r="I367" s="249"/>
      <c r="J367" s="246"/>
      <c r="K367" s="246"/>
      <c r="L367" s="250"/>
      <c r="M367" s="251"/>
      <c r="N367" s="252"/>
      <c r="O367" s="252"/>
      <c r="P367" s="252"/>
      <c r="Q367" s="252"/>
      <c r="R367" s="252"/>
      <c r="S367" s="252"/>
      <c r="T367" s="253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4" t="s">
        <v>140</v>
      </c>
      <c r="AU367" s="254" t="s">
        <v>83</v>
      </c>
      <c r="AV367" s="15" t="s">
        <v>81</v>
      </c>
      <c r="AW367" s="15" t="s">
        <v>35</v>
      </c>
      <c r="AX367" s="15" t="s">
        <v>73</v>
      </c>
      <c r="AY367" s="254" t="s">
        <v>129</v>
      </c>
    </row>
    <row r="368" spans="1:51" s="13" customFormat="1" ht="12">
      <c r="A368" s="13"/>
      <c r="B368" s="223"/>
      <c r="C368" s="224"/>
      <c r="D368" s="218" t="s">
        <v>140</v>
      </c>
      <c r="E368" s="225" t="s">
        <v>19</v>
      </c>
      <c r="F368" s="226" t="s">
        <v>318</v>
      </c>
      <c r="G368" s="224"/>
      <c r="H368" s="227">
        <v>1638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140</v>
      </c>
      <c r="AU368" s="233" t="s">
        <v>83</v>
      </c>
      <c r="AV368" s="13" t="s">
        <v>83</v>
      </c>
      <c r="AW368" s="13" t="s">
        <v>35</v>
      </c>
      <c r="AX368" s="13" t="s">
        <v>73</v>
      </c>
      <c r="AY368" s="233" t="s">
        <v>129</v>
      </c>
    </row>
    <row r="369" spans="1:51" s="15" customFormat="1" ht="12">
      <c r="A369" s="15"/>
      <c r="B369" s="245"/>
      <c r="C369" s="246"/>
      <c r="D369" s="218" t="s">
        <v>140</v>
      </c>
      <c r="E369" s="247" t="s">
        <v>19</v>
      </c>
      <c r="F369" s="248" t="s">
        <v>192</v>
      </c>
      <c r="G369" s="246"/>
      <c r="H369" s="247" t="s">
        <v>19</v>
      </c>
      <c r="I369" s="249"/>
      <c r="J369" s="246"/>
      <c r="K369" s="246"/>
      <c r="L369" s="250"/>
      <c r="M369" s="251"/>
      <c r="N369" s="252"/>
      <c r="O369" s="252"/>
      <c r="P369" s="252"/>
      <c r="Q369" s="252"/>
      <c r="R369" s="252"/>
      <c r="S369" s="252"/>
      <c r="T369" s="253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4" t="s">
        <v>140</v>
      </c>
      <c r="AU369" s="254" t="s">
        <v>83</v>
      </c>
      <c r="AV369" s="15" t="s">
        <v>81</v>
      </c>
      <c r="AW369" s="15" t="s">
        <v>35</v>
      </c>
      <c r="AX369" s="15" t="s">
        <v>73</v>
      </c>
      <c r="AY369" s="254" t="s">
        <v>129</v>
      </c>
    </row>
    <row r="370" spans="1:51" s="13" customFormat="1" ht="12">
      <c r="A370" s="13"/>
      <c r="B370" s="223"/>
      <c r="C370" s="224"/>
      <c r="D370" s="218" t="s">
        <v>140</v>
      </c>
      <c r="E370" s="225" t="s">
        <v>19</v>
      </c>
      <c r="F370" s="226" t="s">
        <v>435</v>
      </c>
      <c r="G370" s="224"/>
      <c r="H370" s="227">
        <v>551.341</v>
      </c>
      <c r="I370" s="228"/>
      <c r="J370" s="224"/>
      <c r="K370" s="224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140</v>
      </c>
      <c r="AU370" s="233" t="s">
        <v>83</v>
      </c>
      <c r="AV370" s="13" t="s">
        <v>83</v>
      </c>
      <c r="AW370" s="13" t="s">
        <v>35</v>
      </c>
      <c r="AX370" s="13" t="s">
        <v>73</v>
      </c>
      <c r="AY370" s="233" t="s">
        <v>129</v>
      </c>
    </row>
    <row r="371" spans="1:51" s="15" customFormat="1" ht="12">
      <c r="A371" s="15"/>
      <c r="B371" s="245"/>
      <c r="C371" s="246"/>
      <c r="D371" s="218" t="s">
        <v>140</v>
      </c>
      <c r="E371" s="247" t="s">
        <v>19</v>
      </c>
      <c r="F371" s="248" t="s">
        <v>436</v>
      </c>
      <c r="G371" s="246"/>
      <c r="H371" s="247" t="s">
        <v>19</v>
      </c>
      <c r="I371" s="249"/>
      <c r="J371" s="246"/>
      <c r="K371" s="246"/>
      <c r="L371" s="250"/>
      <c r="M371" s="251"/>
      <c r="N371" s="252"/>
      <c r="O371" s="252"/>
      <c r="P371" s="252"/>
      <c r="Q371" s="252"/>
      <c r="R371" s="252"/>
      <c r="S371" s="252"/>
      <c r="T371" s="253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4" t="s">
        <v>140</v>
      </c>
      <c r="AU371" s="254" t="s">
        <v>83</v>
      </c>
      <c r="AV371" s="15" t="s">
        <v>81</v>
      </c>
      <c r="AW371" s="15" t="s">
        <v>35</v>
      </c>
      <c r="AX371" s="15" t="s">
        <v>73</v>
      </c>
      <c r="AY371" s="254" t="s">
        <v>129</v>
      </c>
    </row>
    <row r="372" spans="1:51" s="13" customFormat="1" ht="12">
      <c r="A372" s="13"/>
      <c r="B372" s="223"/>
      <c r="C372" s="224"/>
      <c r="D372" s="218" t="s">
        <v>140</v>
      </c>
      <c r="E372" s="225" t="s">
        <v>19</v>
      </c>
      <c r="F372" s="226" t="s">
        <v>437</v>
      </c>
      <c r="G372" s="224"/>
      <c r="H372" s="227">
        <v>415.8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3" t="s">
        <v>140</v>
      </c>
      <c r="AU372" s="233" t="s">
        <v>83</v>
      </c>
      <c r="AV372" s="13" t="s">
        <v>83</v>
      </c>
      <c r="AW372" s="13" t="s">
        <v>35</v>
      </c>
      <c r="AX372" s="13" t="s">
        <v>73</v>
      </c>
      <c r="AY372" s="233" t="s">
        <v>129</v>
      </c>
    </row>
    <row r="373" spans="1:51" s="14" customFormat="1" ht="12">
      <c r="A373" s="14"/>
      <c r="B373" s="234"/>
      <c r="C373" s="235"/>
      <c r="D373" s="218" t="s">
        <v>140</v>
      </c>
      <c r="E373" s="236" t="s">
        <v>19</v>
      </c>
      <c r="F373" s="237" t="s">
        <v>142</v>
      </c>
      <c r="G373" s="235"/>
      <c r="H373" s="238">
        <v>3025.029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140</v>
      </c>
      <c r="AU373" s="244" t="s">
        <v>83</v>
      </c>
      <c r="AV373" s="14" t="s">
        <v>136</v>
      </c>
      <c r="AW373" s="14" t="s">
        <v>35</v>
      </c>
      <c r="AX373" s="14" t="s">
        <v>81</v>
      </c>
      <c r="AY373" s="244" t="s">
        <v>129</v>
      </c>
    </row>
    <row r="374" spans="1:65" s="2" customFormat="1" ht="16.5" customHeight="1">
      <c r="A374" s="39"/>
      <c r="B374" s="40"/>
      <c r="C374" s="205" t="s">
        <v>438</v>
      </c>
      <c r="D374" s="205" t="s">
        <v>131</v>
      </c>
      <c r="E374" s="206" t="s">
        <v>439</v>
      </c>
      <c r="F374" s="207" t="s">
        <v>440</v>
      </c>
      <c r="G374" s="208" t="s">
        <v>134</v>
      </c>
      <c r="H374" s="209">
        <v>2817.818</v>
      </c>
      <c r="I374" s="210"/>
      <c r="J374" s="211">
        <f>ROUND(I374*H374,2)</f>
        <v>0</v>
      </c>
      <c r="K374" s="207" t="s">
        <v>135</v>
      </c>
      <c r="L374" s="45"/>
      <c r="M374" s="212" t="s">
        <v>19</v>
      </c>
      <c r="N374" s="213" t="s">
        <v>44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136</v>
      </c>
      <c r="AT374" s="216" t="s">
        <v>131</v>
      </c>
      <c r="AU374" s="216" t="s">
        <v>83</v>
      </c>
      <c r="AY374" s="18" t="s">
        <v>129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81</v>
      </c>
      <c r="BK374" s="217">
        <f>ROUND(I374*H374,2)</f>
        <v>0</v>
      </c>
      <c r="BL374" s="18" t="s">
        <v>136</v>
      </c>
      <c r="BM374" s="216" t="s">
        <v>441</v>
      </c>
    </row>
    <row r="375" spans="1:47" s="2" customFormat="1" ht="12">
      <c r="A375" s="39"/>
      <c r="B375" s="40"/>
      <c r="C375" s="41"/>
      <c r="D375" s="218" t="s">
        <v>138</v>
      </c>
      <c r="E375" s="41"/>
      <c r="F375" s="219" t="s">
        <v>442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138</v>
      </c>
      <c r="AU375" s="18" t="s">
        <v>83</v>
      </c>
    </row>
    <row r="376" spans="1:51" s="15" customFormat="1" ht="12">
      <c r="A376" s="15"/>
      <c r="B376" s="245"/>
      <c r="C376" s="246"/>
      <c r="D376" s="218" t="s">
        <v>140</v>
      </c>
      <c r="E376" s="247" t="s">
        <v>19</v>
      </c>
      <c r="F376" s="248" t="s">
        <v>443</v>
      </c>
      <c r="G376" s="246"/>
      <c r="H376" s="247" t="s">
        <v>19</v>
      </c>
      <c r="I376" s="249"/>
      <c r="J376" s="246"/>
      <c r="K376" s="246"/>
      <c r="L376" s="250"/>
      <c r="M376" s="251"/>
      <c r="N376" s="252"/>
      <c r="O376" s="252"/>
      <c r="P376" s="252"/>
      <c r="Q376" s="252"/>
      <c r="R376" s="252"/>
      <c r="S376" s="252"/>
      <c r="T376" s="253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4" t="s">
        <v>140</v>
      </c>
      <c r="AU376" s="254" t="s">
        <v>83</v>
      </c>
      <c r="AV376" s="15" t="s">
        <v>81</v>
      </c>
      <c r="AW376" s="15" t="s">
        <v>35</v>
      </c>
      <c r="AX376" s="15" t="s">
        <v>73</v>
      </c>
      <c r="AY376" s="254" t="s">
        <v>129</v>
      </c>
    </row>
    <row r="377" spans="1:51" s="13" customFormat="1" ht="12">
      <c r="A377" s="13"/>
      <c r="B377" s="223"/>
      <c r="C377" s="224"/>
      <c r="D377" s="218" t="s">
        <v>140</v>
      </c>
      <c r="E377" s="225" t="s">
        <v>19</v>
      </c>
      <c r="F377" s="226" t="s">
        <v>444</v>
      </c>
      <c r="G377" s="224"/>
      <c r="H377" s="227">
        <v>402.27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140</v>
      </c>
      <c r="AU377" s="233" t="s">
        <v>83</v>
      </c>
      <c r="AV377" s="13" t="s">
        <v>83</v>
      </c>
      <c r="AW377" s="13" t="s">
        <v>35</v>
      </c>
      <c r="AX377" s="13" t="s">
        <v>73</v>
      </c>
      <c r="AY377" s="233" t="s">
        <v>129</v>
      </c>
    </row>
    <row r="378" spans="1:51" s="15" customFormat="1" ht="12">
      <c r="A378" s="15"/>
      <c r="B378" s="245"/>
      <c r="C378" s="246"/>
      <c r="D378" s="218" t="s">
        <v>140</v>
      </c>
      <c r="E378" s="247" t="s">
        <v>19</v>
      </c>
      <c r="F378" s="248" t="s">
        <v>445</v>
      </c>
      <c r="G378" s="246"/>
      <c r="H378" s="247" t="s">
        <v>19</v>
      </c>
      <c r="I378" s="249"/>
      <c r="J378" s="246"/>
      <c r="K378" s="246"/>
      <c r="L378" s="250"/>
      <c r="M378" s="251"/>
      <c r="N378" s="252"/>
      <c r="O378" s="252"/>
      <c r="P378" s="252"/>
      <c r="Q378" s="252"/>
      <c r="R378" s="252"/>
      <c r="S378" s="252"/>
      <c r="T378" s="253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4" t="s">
        <v>140</v>
      </c>
      <c r="AU378" s="254" t="s">
        <v>83</v>
      </c>
      <c r="AV378" s="15" t="s">
        <v>81</v>
      </c>
      <c r="AW378" s="15" t="s">
        <v>35</v>
      </c>
      <c r="AX378" s="15" t="s">
        <v>73</v>
      </c>
      <c r="AY378" s="254" t="s">
        <v>129</v>
      </c>
    </row>
    <row r="379" spans="1:51" s="13" customFormat="1" ht="12">
      <c r="A379" s="13"/>
      <c r="B379" s="223"/>
      <c r="C379" s="224"/>
      <c r="D379" s="218" t="s">
        <v>140</v>
      </c>
      <c r="E379" s="225" t="s">
        <v>19</v>
      </c>
      <c r="F379" s="226" t="s">
        <v>446</v>
      </c>
      <c r="G379" s="224"/>
      <c r="H379" s="227">
        <v>1890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140</v>
      </c>
      <c r="AU379" s="233" t="s">
        <v>83</v>
      </c>
      <c r="AV379" s="13" t="s">
        <v>83</v>
      </c>
      <c r="AW379" s="13" t="s">
        <v>35</v>
      </c>
      <c r="AX379" s="13" t="s">
        <v>73</v>
      </c>
      <c r="AY379" s="233" t="s">
        <v>129</v>
      </c>
    </row>
    <row r="380" spans="1:51" s="15" customFormat="1" ht="12">
      <c r="A380" s="15"/>
      <c r="B380" s="245"/>
      <c r="C380" s="246"/>
      <c r="D380" s="218" t="s">
        <v>140</v>
      </c>
      <c r="E380" s="247" t="s">
        <v>19</v>
      </c>
      <c r="F380" s="248" t="s">
        <v>192</v>
      </c>
      <c r="G380" s="246"/>
      <c r="H380" s="247" t="s">
        <v>19</v>
      </c>
      <c r="I380" s="249"/>
      <c r="J380" s="246"/>
      <c r="K380" s="246"/>
      <c r="L380" s="250"/>
      <c r="M380" s="251"/>
      <c r="N380" s="252"/>
      <c r="O380" s="252"/>
      <c r="P380" s="252"/>
      <c r="Q380" s="252"/>
      <c r="R380" s="252"/>
      <c r="S380" s="252"/>
      <c r="T380" s="25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4" t="s">
        <v>140</v>
      </c>
      <c r="AU380" s="254" t="s">
        <v>83</v>
      </c>
      <c r="AV380" s="15" t="s">
        <v>81</v>
      </c>
      <c r="AW380" s="15" t="s">
        <v>35</v>
      </c>
      <c r="AX380" s="15" t="s">
        <v>73</v>
      </c>
      <c r="AY380" s="254" t="s">
        <v>129</v>
      </c>
    </row>
    <row r="381" spans="1:51" s="13" customFormat="1" ht="12">
      <c r="A381" s="13"/>
      <c r="B381" s="223"/>
      <c r="C381" s="224"/>
      <c r="D381" s="218" t="s">
        <v>140</v>
      </c>
      <c r="E381" s="225" t="s">
        <v>19</v>
      </c>
      <c r="F381" s="226" t="s">
        <v>447</v>
      </c>
      <c r="G381" s="224"/>
      <c r="H381" s="227">
        <v>525.548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140</v>
      </c>
      <c r="AU381" s="233" t="s">
        <v>83</v>
      </c>
      <c r="AV381" s="13" t="s">
        <v>83</v>
      </c>
      <c r="AW381" s="13" t="s">
        <v>35</v>
      </c>
      <c r="AX381" s="13" t="s">
        <v>73</v>
      </c>
      <c r="AY381" s="233" t="s">
        <v>129</v>
      </c>
    </row>
    <row r="382" spans="1:51" s="14" customFormat="1" ht="12">
      <c r="A382" s="14"/>
      <c r="B382" s="234"/>
      <c r="C382" s="235"/>
      <c r="D382" s="218" t="s">
        <v>140</v>
      </c>
      <c r="E382" s="236" t="s">
        <v>19</v>
      </c>
      <c r="F382" s="237" t="s">
        <v>142</v>
      </c>
      <c r="G382" s="235"/>
      <c r="H382" s="238">
        <v>2817.818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140</v>
      </c>
      <c r="AU382" s="244" t="s">
        <v>83</v>
      </c>
      <c r="AV382" s="14" t="s">
        <v>136</v>
      </c>
      <c r="AW382" s="14" t="s">
        <v>35</v>
      </c>
      <c r="AX382" s="14" t="s">
        <v>81</v>
      </c>
      <c r="AY382" s="244" t="s">
        <v>129</v>
      </c>
    </row>
    <row r="383" spans="1:65" s="2" customFormat="1" ht="16.5" customHeight="1">
      <c r="A383" s="39"/>
      <c r="B383" s="40"/>
      <c r="C383" s="205" t="s">
        <v>448</v>
      </c>
      <c r="D383" s="205" t="s">
        <v>131</v>
      </c>
      <c r="E383" s="206" t="s">
        <v>449</v>
      </c>
      <c r="F383" s="207" t="s">
        <v>450</v>
      </c>
      <c r="G383" s="208" t="s">
        <v>134</v>
      </c>
      <c r="H383" s="209">
        <v>7483.333</v>
      </c>
      <c r="I383" s="210"/>
      <c r="J383" s="211">
        <f>ROUND(I383*H383,2)</f>
        <v>0</v>
      </c>
      <c r="K383" s="207" t="s">
        <v>135</v>
      </c>
      <c r="L383" s="45"/>
      <c r="M383" s="212" t="s">
        <v>19</v>
      </c>
      <c r="N383" s="213" t="s">
        <v>44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136</v>
      </c>
      <c r="AT383" s="216" t="s">
        <v>131</v>
      </c>
      <c r="AU383" s="216" t="s">
        <v>83</v>
      </c>
      <c r="AY383" s="18" t="s">
        <v>129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81</v>
      </c>
      <c r="BK383" s="217">
        <f>ROUND(I383*H383,2)</f>
        <v>0</v>
      </c>
      <c r="BL383" s="18" t="s">
        <v>136</v>
      </c>
      <c r="BM383" s="216" t="s">
        <v>451</v>
      </c>
    </row>
    <row r="384" spans="1:47" s="2" customFormat="1" ht="12">
      <c r="A384" s="39"/>
      <c r="B384" s="40"/>
      <c r="C384" s="41"/>
      <c r="D384" s="218" t="s">
        <v>138</v>
      </c>
      <c r="E384" s="41"/>
      <c r="F384" s="219" t="s">
        <v>452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138</v>
      </c>
      <c r="AU384" s="18" t="s">
        <v>83</v>
      </c>
    </row>
    <row r="385" spans="1:51" s="15" customFormat="1" ht="12">
      <c r="A385" s="15"/>
      <c r="B385" s="245"/>
      <c r="C385" s="246"/>
      <c r="D385" s="218" t="s">
        <v>140</v>
      </c>
      <c r="E385" s="247" t="s">
        <v>19</v>
      </c>
      <c r="F385" s="248" t="s">
        <v>453</v>
      </c>
      <c r="G385" s="246"/>
      <c r="H385" s="247" t="s">
        <v>19</v>
      </c>
      <c r="I385" s="249"/>
      <c r="J385" s="246"/>
      <c r="K385" s="246"/>
      <c r="L385" s="250"/>
      <c r="M385" s="251"/>
      <c r="N385" s="252"/>
      <c r="O385" s="252"/>
      <c r="P385" s="252"/>
      <c r="Q385" s="252"/>
      <c r="R385" s="252"/>
      <c r="S385" s="252"/>
      <c r="T385" s="253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4" t="s">
        <v>140</v>
      </c>
      <c r="AU385" s="254" t="s">
        <v>83</v>
      </c>
      <c r="AV385" s="15" t="s">
        <v>81</v>
      </c>
      <c r="AW385" s="15" t="s">
        <v>35</v>
      </c>
      <c r="AX385" s="15" t="s">
        <v>73</v>
      </c>
      <c r="AY385" s="254" t="s">
        <v>129</v>
      </c>
    </row>
    <row r="386" spans="1:51" s="13" customFormat="1" ht="12">
      <c r="A386" s="13"/>
      <c r="B386" s="223"/>
      <c r="C386" s="224"/>
      <c r="D386" s="218" t="s">
        <v>140</v>
      </c>
      <c r="E386" s="225" t="s">
        <v>19</v>
      </c>
      <c r="F386" s="226" t="s">
        <v>454</v>
      </c>
      <c r="G386" s="224"/>
      <c r="H386" s="227">
        <v>7483.333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140</v>
      </c>
      <c r="AU386" s="233" t="s">
        <v>83</v>
      </c>
      <c r="AV386" s="13" t="s">
        <v>83</v>
      </c>
      <c r="AW386" s="13" t="s">
        <v>35</v>
      </c>
      <c r="AX386" s="13" t="s">
        <v>73</v>
      </c>
      <c r="AY386" s="233" t="s">
        <v>129</v>
      </c>
    </row>
    <row r="387" spans="1:51" s="14" customFormat="1" ht="12">
      <c r="A387" s="14"/>
      <c r="B387" s="234"/>
      <c r="C387" s="235"/>
      <c r="D387" s="218" t="s">
        <v>140</v>
      </c>
      <c r="E387" s="236" t="s">
        <v>19</v>
      </c>
      <c r="F387" s="237" t="s">
        <v>142</v>
      </c>
      <c r="G387" s="235"/>
      <c r="H387" s="238">
        <v>7483.333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140</v>
      </c>
      <c r="AU387" s="244" t="s">
        <v>83</v>
      </c>
      <c r="AV387" s="14" t="s">
        <v>136</v>
      </c>
      <c r="AW387" s="14" t="s">
        <v>35</v>
      </c>
      <c r="AX387" s="14" t="s">
        <v>81</v>
      </c>
      <c r="AY387" s="244" t="s">
        <v>129</v>
      </c>
    </row>
    <row r="388" spans="1:65" s="2" customFormat="1" ht="16.5" customHeight="1">
      <c r="A388" s="39"/>
      <c r="B388" s="40"/>
      <c r="C388" s="205" t="s">
        <v>455</v>
      </c>
      <c r="D388" s="205" t="s">
        <v>131</v>
      </c>
      <c r="E388" s="206" t="s">
        <v>456</v>
      </c>
      <c r="F388" s="207" t="s">
        <v>457</v>
      </c>
      <c r="G388" s="208" t="s">
        <v>134</v>
      </c>
      <c r="H388" s="209">
        <v>14868.988</v>
      </c>
      <c r="I388" s="210"/>
      <c r="J388" s="211">
        <f>ROUND(I388*H388,2)</f>
        <v>0</v>
      </c>
      <c r="K388" s="207" t="s">
        <v>135</v>
      </c>
      <c r="L388" s="45"/>
      <c r="M388" s="212" t="s">
        <v>19</v>
      </c>
      <c r="N388" s="213" t="s">
        <v>44</v>
      </c>
      <c r="O388" s="85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136</v>
      </c>
      <c r="AT388" s="216" t="s">
        <v>131</v>
      </c>
      <c r="AU388" s="216" t="s">
        <v>83</v>
      </c>
      <c r="AY388" s="18" t="s">
        <v>129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81</v>
      </c>
      <c r="BK388" s="217">
        <f>ROUND(I388*H388,2)</f>
        <v>0</v>
      </c>
      <c r="BL388" s="18" t="s">
        <v>136</v>
      </c>
      <c r="BM388" s="216" t="s">
        <v>458</v>
      </c>
    </row>
    <row r="389" spans="1:47" s="2" customFormat="1" ht="12">
      <c r="A389" s="39"/>
      <c r="B389" s="40"/>
      <c r="C389" s="41"/>
      <c r="D389" s="218" t="s">
        <v>138</v>
      </c>
      <c r="E389" s="41"/>
      <c r="F389" s="219" t="s">
        <v>459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138</v>
      </c>
      <c r="AU389" s="18" t="s">
        <v>83</v>
      </c>
    </row>
    <row r="390" spans="1:51" s="15" customFormat="1" ht="12">
      <c r="A390" s="15"/>
      <c r="B390" s="245"/>
      <c r="C390" s="246"/>
      <c r="D390" s="218" t="s">
        <v>140</v>
      </c>
      <c r="E390" s="247" t="s">
        <v>19</v>
      </c>
      <c r="F390" s="248" t="s">
        <v>460</v>
      </c>
      <c r="G390" s="246"/>
      <c r="H390" s="247" t="s">
        <v>19</v>
      </c>
      <c r="I390" s="249"/>
      <c r="J390" s="246"/>
      <c r="K390" s="246"/>
      <c r="L390" s="250"/>
      <c r="M390" s="251"/>
      <c r="N390" s="252"/>
      <c r="O390" s="252"/>
      <c r="P390" s="252"/>
      <c r="Q390" s="252"/>
      <c r="R390" s="252"/>
      <c r="S390" s="252"/>
      <c r="T390" s="25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4" t="s">
        <v>140</v>
      </c>
      <c r="AU390" s="254" t="s">
        <v>83</v>
      </c>
      <c r="AV390" s="15" t="s">
        <v>81</v>
      </c>
      <c r="AW390" s="15" t="s">
        <v>35</v>
      </c>
      <c r="AX390" s="15" t="s">
        <v>73</v>
      </c>
      <c r="AY390" s="254" t="s">
        <v>129</v>
      </c>
    </row>
    <row r="391" spans="1:51" s="13" customFormat="1" ht="12">
      <c r="A391" s="13"/>
      <c r="B391" s="223"/>
      <c r="C391" s="224"/>
      <c r="D391" s="218" t="s">
        <v>140</v>
      </c>
      <c r="E391" s="225" t="s">
        <v>19</v>
      </c>
      <c r="F391" s="226" t="s">
        <v>461</v>
      </c>
      <c r="G391" s="224"/>
      <c r="H391" s="227">
        <v>14868.988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3" t="s">
        <v>140</v>
      </c>
      <c r="AU391" s="233" t="s">
        <v>83</v>
      </c>
      <c r="AV391" s="13" t="s">
        <v>83</v>
      </c>
      <c r="AW391" s="13" t="s">
        <v>35</v>
      </c>
      <c r="AX391" s="13" t="s">
        <v>73</v>
      </c>
      <c r="AY391" s="233" t="s">
        <v>129</v>
      </c>
    </row>
    <row r="392" spans="1:51" s="14" customFormat="1" ht="12">
      <c r="A392" s="14"/>
      <c r="B392" s="234"/>
      <c r="C392" s="235"/>
      <c r="D392" s="218" t="s">
        <v>140</v>
      </c>
      <c r="E392" s="236" t="s">
        <v>19</v>
      </c>
      <c r="F392" s="237" t="s">
        <v>142</v>
      </c>
      <c r="G392" s="235"/>
      <c r="H392" s="238">
        <v>14868.988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140</v>
      </c>
      <c r="AU392" s="244" t="s">
        <v>83</v>
      </c>
      <c r="AV392" s="14" t="s">
        <v>136</v>
      </c>
      <c r="AW392" s="14" t="s">
        <v>35</v>
      </c>
      <c r="AX392" s="14" t="s">
        <v>81</v>
      </c>
      <c r="AY392" s="244" t="s">
        <v>129</v>
      </c>
    </row>
    <row r="393" spans="1:65" s="2" customFormat="1" ht="16.5" customHeight="1">
      <c r="A393" s="39"/>
      <c r="B393" s="40"/>
      <c r="C393" s="205" t="s">
        <v>462</v>
      </c>
      <c r="D393" s="205" t="s">
        <v>131</v>
      </c>
      <c r="E393" s="206" t="s">
        <v>463</v>
      </c>
      <c r="F393" s="207" t="s">
        <v>464</v>
      </c>
      <c r="G393" s="208" t="s">
        <v>134</v>
      </c>
      <c r="H393" s="209">
        <v>10770.574</v>
      </c>
      <c r="I393" s="210"/>
      <c r="J393" s="211">
        <f>ROUND(I393*H393,2)</f>
        <v>0</v>
      </c>
      <c r="K393" s="207" t="s">
        <v>135</v>
      </c>
      <c r="L393" s="45"/>
      <c r="M393" s="212" t="s">
        <v>19</v>
      </c>
      <c r="N393" s="213" t="s">
        <v>44</v>
      </c>
      <c r="O393" s="85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136</v>
      </c>
      <c r="AT393" s="216" t="s">
        <v>131</v>
      </c>
      <c r="AU393" s="216" t="s">
        <v>83</v>
      </c>
      <c r="AY393" s="18" t="s">
        <v>129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81</v>
      </c>
      <c r="BK393" s="217">
        <f>ROUND(I393*H393,2)</f>
        <v>0</v>
      </c>
      <c r="BL393" s="18" t="s">
        <v>136</v>
      </c>
      <c r="BM393" s="216" t="s">
        <v>465</v>
      </c>
    </row>
    <row r="394" spans="1:47" s="2" customFormat="1" ht="12">
      <c r="A394" s="39"/>
      <c r="B394" s="40"/>
      <c r="C394" s="41"/>
      <c r="D394" s="218" t="s">
        <v>138</v>
      </c>
      <c r="E394" s="41"/>
      <c r="F394" s="219" t="s">
        <v>466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138</v>
      </c>
      <c r="AU394" s="18" t="s">
        <v>83</v>
      </c>
    </row>
    <row r="395" spans="1:51" s="15" customFormat="1" ht="12">
      <c r="A395" s="15"/>
      <c r="B395" s="245"/>
      <c r="C395" s="246"/>
      <c r="D395" s="218" t="s">
        <v>140</v>
      </c>
      <c r="E395" s="247" t="s">
        <v>19</v>
      </c>
      <c r="F395" s="248" t="s">
        <v>467</v>
      </c>
      <c r="G395" s="246"/>
      <c r="H395" s="247" t="s">
        <v>19</v>
      </c>
      <c r="I395" s="249"/>
      <c r="J395" s="246"/>
      <c r="K395" s="246"/>
      <c r="L395" s="250"/>
      <c r="M395" s="251"/>
      <c r="N395" s="252"/>
      <c r="O395" s="252"/>
      <c r="P395" s="252"/>
      <c r="Q395" s="252"/>
      <c r="R395" s="252"/>
      <c r="S395" s="252"/>
      <c r="T395" s="25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4" t="s">
        <v>140</v>
      </c>
      <c r="AU395" s="254" t="s">
        <v>83</v>
      </c>
      <c r="AV395" s="15" t="s">
        <v>81</v>
      </c>
      <c r="AW395" s="15" t="s">
        <v>35</v>
      </c>
      <c r="AX395" s="15" t="s">
        <v>73</v>
      </c>
      <c r="AY395" s="254" t="s">
        <v>129</v>
      </c>
    </row>
    <row r="396" spans="1:51" s="13" customFormat="1" ht="12">
      <c r="A396" s="13"/>
      <c r="B396" s="223"/>
      <c r="C396" s="224"/>
      <c r="D396" s="218" t="s">
        <v>140</v>
      </c>
      <c r="E396" s="225" t="s">
        <v>19</v>
      </c>
      <c r="F396" s="226" t="s">
        <v>468</v>
      </c>
      <c r="G396" s="224"/>
      <c r="H396" s="227">
        <v>10770.574</v>
      </c>
      <c r="I396" s="228"/>
      <c r="J396" s="224"/>
      <c r="K396" s="224"/>
      <c r="L396" s="229"/>
      <c r="M396" s="230"/>
      <c r="N396" s="231"/>
      <c r="O396" s="231"/>
      <c r="P396" s="231"/>
      <c r="Q396" s="231"/>
      <c r="R396" s="231"/>
      <c r="S396" s="231"/>
      <c r="T396" s="23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3" t="s">
        <v>140</v>
      </c>
      <c r="AU396" s="233" t="s">
        <v>83</v>
      </c>
      <c r="AV396" s="13" t="s">
        <v>83</v>
      </c>
      <c r="AW396" s="13" t="s">
        <v>35</v>
      </c>
      <c r="AX396" s="13" t="s">
        <v>73</v>
      </c>
      <c r="AY396" s="233" t="s">
        <v>129</v>
      </c>
    </row>
    <row r="397" spans="1:51" s="14" customFormat="1" ht="12">
      <c r="A397" s="14"/>
      <c r="B397" s="234"/>
      <c r="C397" s="235"/>
      <c r="D397" s="218" t="s">
        <v>140</v>
      </c>
      <c r="E397" s="236" t="s">
        <v>19</v>
      </c>
      <c r="F397" s="237" t="s">
        <v>142</v>
      </c>
      <c r="G397" s="235"/>
      <c r="H397" s="238">
        <v>10770.574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140</v>
      </c>
      <c r="AU397" s="244" t="s">
        <v>83</v>
      </c>
      <c r="AV397" s="14" t="s">
        <v>136</v>
      </c>
      <c r="AW397" s="14" t="s">
        <v>35</v>
      </c>
      <c r="AX397" s="14" t="s">
        <v>81</v>
      </c>
      <c r="AY397" s="244" t="s">
        <v>129</v>
      </c>
    </row>
    <row r="398" spans="1:65" s="2" customFormat="1" ht="16.5" customHeight="1">
      <c r="A398" s="39"/>
      <c r="B398" s="40"/>
      <c r="C398" s="205" t="s">
        <v>418</v>
      </c>
      <c r="D398" s="205" t="s">
        <v>131</v>
      </c>
      <c r="E398" s="206" t="s">
        <v>469</v>
      </c>
      <c r="F398" s="207" t="s">
        <v>470</v>
      </c>
      <c r="G398" s="208" t="s">
        <v>134</v>
      </c>
      <c r="H398" s="209">
        <v>1128.732</v>
      </c>
      <c r="I398" s="210"/>
      <c r="J398" s="211">
        <f>ROUND(I398*H398,2)</f>
        <v>0</v>
      </c>
      <c r="K398" s="207" t="s">
        <v>135</v>
      </c>
      <c r="L398" s="45"/>
      <c r="M398" s="212" t="s">
        <v>19</v>
      </c>
      <c r="N398" s="213" t="s">
        <v>44</v>
      </c>
      <c r="O398" s="85"/>
      <c r="P398" s="214">
        <f>O398*H398</f>
        <v>0</v>
      </c>
      <c r="Q398" s="214">
        <v>0.23</v>
      </c>
      <c r="R398" s="214">
        <f>Q398*H398</f>
        <v>259.60836</v>
      </c>
      <c r="S398" s="214">
        <v>0</v>
      </c>
      <c r="T398" s="215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6" t="s">
        <v>136</v>
      </c>
      <c r="AT398" s="216" t="s">
        <v>131</v>
      </c>
      <c r="AU398" s="216" t="s">
        <v>83</v>
      </c>
      <c r="AY398" s="18" t="s">
        <v>129</v>
      </c>
      <c r="BE398" s="217">
        <f>IF(N398="základní",J398,0)</f>
        <v>0</v>
      </c>
      <c r="BF398" s="217">
        <f>IF(N398="snížená",J398,0)</f>
        <v>0</v>
      </c>
      <c r="BG398" s="217">
        <f>IF(N398="zákl. přenesená",J398,0)</f>
        <v>0</v>
      </c>
      <c r="BH398" s="217">
        <f>IF(N398="sníž. přenesená",J398,0)</f>
        <v>0</v>
      </c>
      <c r="BI398" s="217">
        <f>IF(N398="nulová",J398,0)</f>
        <v>0</v>
      </c>
      <c r="BJ398" s="18" t="s">
        <v>81</v>
      </c>
      <c r="BK398" s="217">
        <f>ROUND(I398*H398,2)</f>
        <v>0</v>
      </c>
      <c r="BL398" s="18" t="s">
        <v>136</v>
      </c>
      <c r="BM398" s="216" t="s">
        <v>471</v>
      </c>
    </row>
    <row r="399" spans="1:47" s="2" customFormat="1" ht="12">
      <c r="A399" s="39"/>
      <c r="B399" s="40"/>
      <c r="C399" s="41"/>
      <c r="D399" s="218" t="s">
        <v>138</v>
      </c>
      <c r="E399" s="41"/>
      <c r="F399" s="219" t="s">
        <v>472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138</v>
      </c>
      <c r="AU399" s="18" t="s">
        <v>83</v>
      </c>
    </row>
    <row r="400" spans="1:51" s="15" customFormat="1" ht="12">
      <c r="A400" s="15"/>
      <c r="B400" s="245"/>
      <c r="C400" s="246"/>
      <c r="D400" s="218" t="s">
        <v>140</v>
      </c>
      <c r="E400" s="247" t="s">
        <v>19</v>
      </c>
      <c r="F400" s="248" t="s">
        <v>473</v>
      </c>
      <c r="G400" s="246"/>
      <c r="H400" s="247" t="s">
        <v>19</v>
      </c>
      <c r="I400" s="249"/>
      <c r="J400" s="246"/>
      <c r="K400" s="246"/>
      <c r="L400" s="250"/>
      <c r="M400" s="251"/>
      <c r="N400" s="252"/>
      <c r="O400" s="252"/>
      <c r="P400" s="252"/>
      <c r="Q400" s="252"/>
      <c r="R400" s="252"/>
      <c r="S400" s="252"/>
      <c r="T400" s="253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4" t="s">
        <v>140</v>
      </c>
      <c r="AU400" s="254" t="s">
        <v>83</v>
      </c>
      <c r="AV400" s="15" t="s">
        <v>81</v>
      </c>
      <c r="AW400" s="15" t="s">
        <v>35</v>
      </c>
      <c r="AX400" s="15" t="s">
        <v>73</v>
      </c>
      <c r="AY400" s="254" t="s">
        <v>129</v>
      </c>
    </row>
    <row r="401" spans="1:51" s="13" customFormat="1" ht="12">
      <c r="A401" s="13"/>
      <c r="B401" s="223"/>
      <c r="C401" s="224"/>
      <c r="D401" s="218" t="s">
        <v>140</v>
      </c>
      <c r="E401" s="225" t="s">
        <v>19</v>
      </c>
      <c r="F401" s="226" t="s">
        <v>474</v>
      </c>
      <c r="G401" s="224"/>
      <c r="H401" s="227">
        <v>1128.732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3" t="s">
        <v>140</v>
      </c>
      <c r="AU401" s="233" t="s">
        <v>83</v>
      </c>
      <c r="AV401" s="13" t="s">
        <v>83</v>
      </c>
      <c r="AW401" s="13" t="s">
        <v>35</v>
      </c>
      <c r="AX401" s="13" t="s">
        <v>73</v>
      </c>
      <c r="AY401" s="233" t="s">
        <v>129</v>
      </c>
    </row>
    <row r="402" spans="1:51" s="14" customFormat="1" ht="12">
      <c r="A402" s="14"/>
      <c r="B402" s="234"/>
      <c r="C402" s="235"/>
      <c r="D402" s="218" t="s">
        <v>140</v>
      </c>
      <c r="E402" s="236" t="s">
        <v>19</v>
      </c>
      <c r="F402" s="237" t="s">
        <v>142</v>
      </c>
      <c r="G402" s="235"/>
      <c r="H402" s="238">
        <v>1128.732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140</v>
      </c>
      <c r="AU402" s="244" t="s">
        <v>83</v>
      </c>
      <c r="AV402" s="14" t="s">
        <v>136</v>
      </c>
      <c r="AW402" s="14" t="s">
        <v>35</v>
      </c>
      <c r="AX402" s="14" t="s">
        <v>81</v>
      </c>
      <c r="AY402" s="244" t="s">
        <v>129</v>
      </c>
    </row>
    <row r="403" spans="1:65" s="2" customFormat="1" ht="16.5" customHeight="1">
      <c r="A403" s="39"/>
      <c r="B403" s="40"/>
      <c r="C403" s="205" t="s">
        <v>475</v>
      </c>
      <c r="D403" s="205" t="s">
        <v>131</v>
      </c>
      <c r="E403" s="206" t="s">
        <v>476</v>
      </c>
      <c r="F403" s="207" t="s">
        <v>477</v>
      </c>
      <c r="G403" s="208" t="s">
        <v>134</v>
      </c>
      <c r="H403" s="209">
        <v>2323.6</v>
      </c>
      <c r="I403" s="210"/>
      <c r="J403" s="211">
        <f>ROUND(I403*H403,2)</f>
        <v>0</v>
      </c>
      <c r="K403" s="207" t="s">
        <v>135</v>
      </c>
      <c r="L403" s="45"/>
      <c r="M403" s="212" t="s">
        <v>19</v>
      </c>
      <c r="N403" s="213" t="s">
        <v>44</v>
      </c>
      <c r="O403" s="85"/>
      <c r="P403" s="214">
        <f>O403*H403</f>
        <v>0</v>
      </c>
      <c r="Q403" s="214">
        <v>0</v>
      </c>
      <c r="R403" s="214">
        <f>Q403*H403</f>
        <v>0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136</v>
      </c>
      <c r="AT403" s="216" t="s">
        <v>131</v>
      </c>
      <c r="AU403" s="216" t="s">
        <v>83</v>
      </c>
      <c r="AY403" s="18" t="s">
        <v>129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81</v>
      </c>
      <c r="BK403" s="217">
        <f>ROUND(I403*H403,2)</f>
        <v>0</v>
      </c>
      <c r="BL403" s="18" t="s">
        <v>136</v>
      </c>
      <c r="BM403" s="216" t="s">
        <v>478</v>
      </c>
    </row>
    <row r="404" spans="1:47" s="2" customFormat="1" ht="12">
      <c r="A404" s="39"/>
      <c r="B404" s="40"/>
      <c r="C404" s="41"/>
      <c r="D404" s="218" t="s">
        <v>138</v>
      </c>
      <c r="E404" s="41"/>
      <c r="F404" s="219" t="s">
        <v>479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138</v>
      </c>
      <c r="AU404" s="18" t="s">
        <v>83</v>
      </c>
    </row>
    <row r="405" spans="1:51" s="15" customFormat="1" ht="12">
      <c r="A405" s="15"/>
      <c r="B405" s="245"/>
      <c r="C405" s="246"/>
      <c r="D405" s="218" t="s">
        <v>140</v>
      </c>
      <c r="E405" s="247" t="s">
        <v>19</v>
      </c>
      <c r="F405" s="248" t="s">
        <v>480</v>
      </c>
      <c r="G405" s="246"/>
      <c r="H405" s="247" t="s">
        <v>19</v>
      </c>
      <c r="I405" s="249"/>
      <c r="J405" s="246"/>
      <c r="K405" s="246"/>
      <c r="L405" s="250"/>
      <c r="M405" s="251"/>
      <c r="N405" s="252"/>
      <c r="O405" s="252"/>
      <c r="P405" s="252"/>
      <c r="Q405" s="252"/>
      <c r="R405" s="252"/>
      <c r="S405" s="252"/>
      <c r="T405" s="25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4" t="s">
        <v>140</v>
      </c>
      <c r="AU405" s="254" t="s">
        <v>83</v>
      </c>
      <c r="AV405" s="15" t="s">
        <v>81</v>
      </c>
      <c r="AW405" s="15" t="s">
        <v>35</v>
      </c>
      <c r="AX405" s="15" t="s">
        <v>73</v>
      </c>
      <c r="AY405" s="254" t="s">
        <v>129</v>
      </c>
    </row>
    <row r="406" spans="1:51" s="15" customFormat="1" ht="12">
      <c r="A406" s="15"/>
      <c r="B406" s="245"/>
      <c r="C406" s="246"/>
      <c r="D406" s="218" t="s">
        <v>140</v>
      </c>
      <c r="E406" s="247" t="s">
        <v>19</v>
      </c>
      <c r="F406" s="248" t="s">
        <v>481</v>
      </c>
      <c r="G406" s="246"/>
      <c r="H406" s="247" t="s">
        <v>19</v>
      </c>
      <c r="I406" s="249"/>
      <c r="J406" s="246"/>
      <c r="K406" s="246"/>
      <c r="L406" s="250"/>
      <c r="M406" s="251"/>
      <c r="N406" s="252"/>
      <c r="O406" s="252"/>
      <c r="P406" s="252"/>
      <c r="Q406" s="252"/>
      <c r="R406" s="252"/>
      <c r="S406" s="252"/>
      <c r="T406" s="253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4" t="s">
        <v>140</v>
      </c>
      <c r="AU406" s="254" t="s">
        <v>83</v>
      </c>
      <c r="AV406" s="15" t="s">
        <v>81</v>
      </c>
      <c r="AW406" s="15" t="s">
        <v>35</v>
      </c>
      <c r="AX406" s="15" t="s">
        <v>73</v>
      </c>
      <c r="AY406" s="254" t="s">
        <v>129</v>
      </c>
    </row>
    <row r="407" spans="1:51" s="13" customFormat="1" ht="12">
      <c r="A407" s="13"/>
      <c r="B407" s="223"/>
      <c r="C407" s="224"/>
      <c r="D407" s="218" t="s">
        <v>140</v>
      </c>
      <c r="E407" s="225" t="s">
        <v>19</v>
      </c>
      <c r="F407" s="226" t="s">
        <v>482</v>
      </c>
      <c r="G407" s="224"/>
      <c r="H407" s="227">
        <v>386.4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3" t="s">
        <v>140</v>
      </c>
      <c r="AU407" s="233" t="s">
        <v>83</v>
      </c>
      <c r="AV407" s="13" t="s">
        <v>83</v>
      </c>
      <c r="AW407" s="13" t="s">
        <v>35</v>
      </c>
      <c r="AX407" s="13" t="s">
        <v>73</v>
      </c>
      <c r="AY407" s="233" t="s">
        <v>129</v>
      </c>
    </row>
    <row r="408" spans="1:51" s="15" customFormat="1" ht="12">
      <c r="A408" s="15"/>
      <c r="B408" s="245"/>
      <c r="C408" s="246"/>
      <c r="D408" s="218" t="s">
        <v>140</v>
      </c>
      <c r="E408" s="247" t="s">
        <v>19</v>
      </c>
      <c r="F408" s="248" t="s">
        <v>434</v>
      </c>
      <c r="G408" s="246"/>
      <c r="H408" s="247" t="s">
        <v>19</v>
      </c>
      <c r="I408" s="249"/>
      <c r="J408" s="246"/>
      <c r="K408" s="246"/>
      <c r="L408" s="250"/>
      <c r="M408" s="251"/>
      <c r="N408" s="252"/>
      <c r="O408" s="252"/>
      <c r="P408" s="252"/>
      <c r="Q408" s="252"/>
      <c r="R408" s="252"/>
      <c r="S408" s="252"/>
      <c r="T408" s="253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4" t="s">
        <v>140</v>
      </c>
      <c r="AU408" s="254" t="s">
        <v>83</v>
      </c>
      <c r="AV408" s="15" t="s">
        <v>81</v>
      </c>
      <c r="AW408" s="15" t="s">
        <v>35</v>
      </c>
      <c r="AX408" s="15" t="s">
        <v>73</v>
      </c>
      <c r="AY408" s="254" t="s">
        <v>129</v>
      </c>
    </row>
    <row r="409" spans="1:51" s="13" customFormat="1" ht="12">
      <c r="A409" s="13"/>
      <c r="B409" s="223"/>
      <c r="C409" s="224"/>
      <c r="D409" s="218" t="s">
        <v>140</v>
      </c>
      <c r="E409" s="225" t="s">
        <v>19</v>
      </c>
      <c r="F409" s="226" t="s">
        <v>483</v>
      </c>
      <c r="G409" s="224"/>
      <c r="H409" s="227">
        <v>1386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140</v>
      </c>
      <c r="AU409" s="233" t="s">
        <v>83</v>
      </c>
      <c r="AV409" s="13" t="s">
        <v>83</v>
      </c>
      <c r="AW409" s="13" t="s">
        <v>35</v>
      </c>
      <c r="AX409" s="13" t="s">
        <v>73</v>
      </c>
      <c r="AY409" s="233" t="s">
        <v>129</v>
      </c>
    </row>
    <row r="410" spans="1:51" s="15" customFormat="1" ht="12">
      <c r="A410" s="15"/>
      <c r="B410" s="245"/>
      <c r="C410" s="246"/>
      <c r="D410" s="218" t="s">
        <v>140</v>
      </c>
      <c r="E410" s="247" t="s">
        <v>19</v>
      </c>
      <c r="F410" s="248" t="s">
        <v>484</v>
      </c>
      <c r="G410" s="246"/>
      <c r="H410" s="247" t="s">
        <v>19</v>
      </c>
      <c r="I410" s="249"/>
      <c r="J410" s="246"/>
      <c r="K410" s="246"/>
      <c r="L410" s="250"/>
      <c r="M410" s="251"/>
      <c r="N410" s="252"/>
      <c r="O410" s="252"/>
      <c r="P410" s="252"/>
      <c r="Q410" s="252"/>
      <c r="R410" s="252"/>
      <c r="S410" s="252"/>
      <c r="T410" s="253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4" t="s">
        <v>140</v>
      </c>
      <c r="AU410" s="254" t="s">
        <v>83</v>
      </c>
      <c r="AV410" s="15" t="s">
        <v>81</v>
      </c>
      <c r="AW410" s="15" t="s">
        <v>35</v>
      </c>
      <c r="AX410" s="15" t="s">
        <v>73</v>
      </c>
      <c r="AY410" s="254" t="s">
        <v>129</v>
      </c>
    </row>
    <row r="411" spans="1:51" s="13" customFormat="1" ht="12">
      <c r="A411" s="13"/>
      <c r="B411" s="223"/>
      <c r="C411" s="224"/>
      <c r="D411" s="218" t="s">
        <v>140</v>
      </c>
      <c r="E411" s="225" t="s">
        <v>19</v>
      </c>
      <c r="F411" s="226" t="s">
        <v>485</v>
      </c>
      <c r="G411" s="224"/>
      <c r="H411" s="227">
        <v>551.2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3" t="s">
        <v>140</v>
      </c>
      <c r="AU411" s="233" t="s">
        <v>83</v>
      </c>
      <c r="AV411" s="13" t="s">
        <v>83</v>
      </c>
      <c r="AW411" s="13" t="s">
        <v>35</v>
      </c>
      <c r="AX411" s="13" t="s">
        <v>73</v>
      </c>
      <c r="AY411" s="233" t="s">
        <v>129</v>
      </c>
    </row>
    <row r="412" spans="1:51" s="14" customFormat="1" ht="12">
      <c r="A412" s="14"/>
      <c r="B412" s="234"/>
      <c r="C412" s="235"/>
      <c r="D412" s="218" t="s">
        <v>140</v>
      </c>
      <c r="E412" s="236" t="s">
        <v>19</v>
      </c>
      <c r="F412" s="237" t="s">
        <v>142</v>
      </c>
      <c r="G412" s="235"/>
      <c r="H412" s="238">
        <v>2323.6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140</v>
      </c>
      <c r="AU412" s="244" t="s">
        <v>83</v>
      </c>
      <c r="AV412" s="14" t="s">
        <v>136</v>
      </c>
      <c r="AW412" s="14" t="s">
        <v>35</v>
      </c>
      <c r="AX412" s="14" t="s">
        <v>81</v>
      </c>
      <c r="AY412" s="244" t="s">
        <v>129</v>
      </c>
    </row>
    <row r="413" spans="1:65" s="2" customFormat="1" ht="16.5" customHeight="1">
      <c r="A413" s="39"/>
      <c r="B413" s="40"/>
      <c r="C413" s="205" t="s">
        <v>486</v>
      </c>
      <c r="D413" s="205" t="s">
        <v>131</v>
      </c>
      <c r="E413" s="206" t="s">
        <v>487</v>
      </c>
      <c r="F413" s="207" t="s">
        <v>488</v>
      </c>
      <c r="G413" s="208" t="s">
        <v>134</v>
      </c>
      <c r="H413" s="209">
        <v>378</v>
      </c>
      <c r="I413" s="210"/>
      <c r="J413" s="211">
        <f>ROUND(I413*H413,2)</f>
        <v>0</v>
      </c>
      <c r="K413" s="207" t="s">
        <v>135</v>
      </c>
      <c r="L413" s="45"/>
      <c r="M413" s="212" t="s">
        <v>19</v>
      </c>
      <c r="N413" s="213" t="s">
        <v>44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136</v>
      </c>
      <c r="AT413" s="216" t="s">
        <v>131</v>
      </c>
      <c r="AU413" s="216" t="s">
        <v>83</v>
      </c>
      <c r="AY413" s="18" t="s">
        <v>129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81</v>
      </c>
      <c r="BK413" s="217">
        <f>ROUND(I413*H413,2)</f>
        <v>0</v>
      </c>
      <c r="BL413" s="18" t="s">
        <v>136</v>
      </c>
      <c r="BM413" s="216" t="s">
        <v>489</v>
      </c>
    </row>
    <row r="414" spans="1:47" s="2" customFormat="1" ht="12">
      <c r="A414" s="39"/>
      <c r="B414" s="40"/>
      <c r="C414" s="41"/>
      <c r="D414" s="218" t="s">
        <v>138</v>
      </c>
      <c r="E414" s="41"/>
      <c r="F414" s="219" t="s">
        <v>490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138</v>
      </c>
      <c r="AU414" s="18" t="s">
        <v>83</v>
      </c>
    </row>
    <row r="415" spans="1:51" s="15" customFormat="1" ht="12">
      <c r="A415" s="15"/>
      <c r="B415" s="245"/>
      <c r="C415" s="246"/>
      <c r="D415" s="218" t="s">
        <v>140</v>
      </c>
      <c r="E415" s="247" t="s">
        <v>19</v>
      </c>
      <c r="F415" s="248" t="s">
        <v>491</v>
      </c>
      <c r="G415" s="246"/>
      <c r="H415" s="247" t="s">
        <v>19</v>
      </c>
      <c r="I415" s="249"/>
      <c r="J415" s="246"/>
      <c r="K415" s="246"/>
      <c r="L415" s="250"/>
      <c r="M415" s="251"/>
      <c r="N415" s="252"/>
      <c r="O415" s="252"/>
      <c r="P415" s="252"/>
      <c r="Q415" s="252"/>
      <c r="R415" s="252"/>
      <c r="S415" s="252"/>
      <c r="T415" s="253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4" t="s">
        <v>140</v>
      </c>
      <c r="AU415" s="254" t="s">
        <v>83</v>
      </c>
      <c r="AV415" s="15" t="s">
        <v>81</v>
      </c>
      <c r="AW415" s="15" t="s">
        <v>35</v>
      </c>
      <c r="AX415" s="15" t="s">
        <v>73</v>
      </c>
      <c r="AY415" s="254" t="s">
        <v>129</v>
      </c>
    </row>
    <row r="416" spans="1:51" s="13" customFormat="1" ht="12">
      <c r="A416" s="13"/>
      <c r="B416" s="223"/>
      <c r="C416" s="224"/>
      <c r="D416" s="218" t="s">
        <v>140</v>
      </c>
      <c r="E416" s="225" t="s">
        <v>19</v>
      </c>
      <c r="F416" s="226" t="s">
        <v>426</v>
      </c>
      <c r="G416" s="224"/>
      <c r="H416" s="227">
        <v>378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140</v>
      </c>
      <c r="AU416" s="233" t="s">
        <v>83</v>
      </c>
      <c r="AV416" s="13" t="s">
        <v>83</v>
      </c>
      <c r="AW416" s="13" t="s">
        <v>35</v>
      </c>
      <c r="AX416" s="13" t="s">
        <v>73</v>
      </c>
      <c r="AY416" s="233" t="s">
        <v>129</v>
      </c>
    </row>
    <row r="417" spans="1:51" s="14" customFormat="1" ht="12">
      <c r="A417" s="14"/>
      <c r="B417" s="234"/>
      <c r="C417" s="235"/>
      <c r="D417" s="218" t="s">
        <v>140</v>
      </c>
      <c r="E417" s="236" t="s">
        <v>19</v>
      </c>
      <c r="F417" s="237" t="s">
        <v>142</v>
      </c>
      <c r="G417" s="235"/>
      <c r="H417" s="238">
        <v>378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140</v>
      </c>
      <c r="AU417" s="244" t="s">
        <v>83</v>
      </c>
      <c r="AV417" s="14" t="s">
        <v>136</v>
      </c>
      <c r="AW417" s="14" t="s">
        <v>35</v>
      </c>
      <c r="AX417" s="14" t="s">
        <v>81</v>
      </c>
      <c r="AY417" s="244" t="s">
        <v>129</v>
      </c>
    </row>
    <row r="418" spans="1:65" s="2" customFormat="1" ht="16.5" customHeight="1">
      <c r="A418" s="39"/>
      <c r="B418" s="40"/>
      <c r="C418" s="205" t="s">
        <v>492</v>
      </c>
      <c r="D418" s="205" t="s">
        <v>131</v>
      </c>
      <c r="E418" s="206" t="s">
        <v>493</v>
      </c>
      <c r="F418" s="207" t="s">
        <v>494</v>
      </c>
      <c r="G418" s="208" t="s">
        <v>134</v>
      </c>
      <c r="H418" s="209">
        <v>2323.6</v>
      </c>
      <c r="I418" s="210"/>
      <c r="J418" s="211">
        <f>ROUND(I418*H418,2)</f>
        <v>0</v>
      </c>
      <c r="K418" s="207" t="s">
        <v>135</v>
      </c>
      <c r="L418" s="45"/>
      <c r="M418" s="212" t="s">
        <v>19</v>
      </c>
      <c r="N418" s="213" t="s">
        <v>44</v>
      </c>
      <c r="O418" s="85"/>
      <c r="P418" s="214">
        <f>O418*H418</f>
        <v>0</v>
      </c>
      <c r="Q418" s="214">
        <v>0</v>
      </c>
      <c r="R418" s="214">
        <f>Q418*H418</f>
        <v>0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136</v>
      </c>
      <c r="AT418" s="216" t="s">
        <v>131</v>
      </c>
      <c r="AU418" s="216" t="s">
        <v>83</v>
      </c>
      <c r="AY418" s="18" t="s">
        <v>129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81</v>
      </c>
      <c r="BK418" s="217">
        <f>ROUND(I418*H418,2)</f>
        <v>0</v>
      </c>
      <c r="BL418" s="18" t="s">
        <v>136</v>
      </c>
      <c r="BM418" s="216" t="s">
        <v>495</v>
      </c>
    </row>
    <row r="419" spans="1:47" s="2" customFormat="1" ht="12">
      <c r="A419" s="39"/>
      <c r="B419" s="40"/>
      <c r="C419" s="41"/>
      <c r="D419" s="218" t="s">
        <v>138</v>
      </c>
      <c r="E419" s="41"/>
      <c r="F419" s="219" t="s">
        <v>496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138</v>
      </c>
      <c r="AU419" s="18" t="s">
        <v>83</v>
      </c>
    </row>
    <row r="420" spans="1:51" s="15" customFormat="1" ht="12">
      <c r="A420" s="15"/>
      <c r="B420" s="245"/>
      <c r="C420" s="246"/>
      <c r="D420" s="218" t="s">
        <v>140</v>
      </c>
      <c r="E420" s="247" t="s">
        <v>19</v>
      </c>
      <c r="F420" s="248" t="s">
        <v>497</v>
      </c>
      <c r="G420" s="246"/>
      <c r="H420" s="247" t="s">
        <v>19</v>
      </c>
      <c r="I420" s="249"/>
      <c r="J420" s="246"/>
      <c r="K420" s="246"/>
      <c r="L420" s="250"/>
      <c r="M420" s="251"/>
      <c r="N420" s="252"/>
      <c r="O420" s="252"/>
      <c r="P420" s="252"/>
      <c r="Q420" s="252"/>
      <c r="R420" s="252"/>
      <c r="S420" s="252"/>
      <c r="T420" s="253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4" t="s">
        <v>140</v>
      </c>
      <c r="AU420" s="254" t="s">
        <v>83</v>
      </c>
      <c r="AV420" s="15" t="s">
        <v>81</v>
      </c>
      <c r="AW420" s="15" t="s">
        <v>35</v>
      </c>
      <c r="AX420" s="15" t="s">
        <v>73</v>
      </c>
      <c r="AY420" s="254" t="s">
        <v>129</v>
      </c>
    </row>
    <row r="421" spans="1:51" s="15" customFormat="1" ht="12">
      <c r="A421" s="15"/>
      <c r="B421" s="245"/>
      <c r="C421" s="246"/>
      <c r="D421" s="218" t="s">
        <v>140</v>
      </c>
      <c r="E421" s="247" t="s">
        <v>19</v>
      </c>
      <c r="F421" s="248" t="s">
        <v>481</v>
      </c>
      <c r="G421" s="246"/>
      <c r="H421" s="247" t="s">
        <v>19</v>
      </c>
      <c r="I421" s="249"/>
      <c r="J421" s="246"/>
      <c r="K421" s="246"/>
      <c r="L421" s="250"/>
      <c r="M421" s="251"/>
      <c r="N421" s="252"/>
      <c r="O421" s="252"/>
      <c r="P421" s="252"/>
      <c r="Q421" s="252"/>
      <c r="R421" s="252"/>
      <c r="S421" s="252"/>
      <c r="T421" s="253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54" t="s">
        <v>140</v>
      </c>
      <c r="AU421" s="254" t="s">
        <v>83</v>
      </c>
      <c r="AV421" s="15" t="s">
        <v>81</v>
      </c>
      <c r="AW421" s="15" t="s">
        <v>35</v>
      </c>
      <c r="AX421" s="15" t="s">
        <v>73</v>
      </c>
      <c r="AY421" s="254" t="s">
        <v>129</v>
      </c>
    </row>
    <row r="422" spans="1:51" s="13" customFormat="1" ht="12">
      <c r="A422" s="13"/>
      <c r="B422" s="223"/>
      <c r="C422" s="224"/>
      <c r="D422" s="218" t="s">
        <v>140</v>
      </c>
      <c r="E422" s="225" t="s">
        <v>19</v>
      </c>
      <c r="F422" s="226" t="s">
        <v>482</v>
      </c>
      <c r="G422" s="224"/>
      <c r="H422" s="227">
        <v>386.4</v>
      </c>
      <c r="I422" s="228"/>
      <c r="J422" s="224"/>
      <c r="K422" s="224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140</v>
      </c>
      <c r="AU422" s="233" t="s">
        <v>83</v>
      </c>
      <c r="AV422" s="13" t="s">
        <v>83</v>
      </c>
      <c r="AW422" s="13" t="s">
        <v>35</v>
      </c>
      <c r="AX422" s="13" t="s">
        <v>73</v>
      </c>
      <c r="AY422" s="233" t="s">
        <v>129</v>
      </c>
    </row>
    <row r="423" spans="1:51" s="15" customFormat="1" ht="12">
      <c r="A423" s="15"/>
      <c r="B423" s="245"/>
      <c r="C423" s="246"/>
      <c r="D423" s="218" t="s">
        <v>140</v>
      </c>
      <c r="E423" s="247" t="s">
        <v>19</v>
      </c>
      <c r="F423" s="248" t="s">
        <v>434</v>
      </c>
      <c r="G423" s="246"/>
      <c r="H423" s="247" t="s">
        <v>19</v>
      </c>
      <c r="I423" s="249"/>
      <c r="J423" s="246"/>
      <c r="K423" s="246"/>
      <c r="L423" s="250"/>
      <c r="M423" s="251"/>
      <c r="N423" s="252"/>
      <c r="O423" s="252"/>
      <c r="P423" s="252"/>
      <c r="Q423" s="252"/>
      <c r="R423" s="252"/>
      <c r="S423" s="252"/>
      <c r="T423" s="253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4" t="s">
        <v>140</v>
      </c>
      <c r="AU423" s="254" t="s">
        <v>83</v>
      </c>
      <c r="AV423" s="15" t="s">
        <v>81</v>
      </c>
      <c r="AW423" s="15" t="s">
        <v>35</v>
      </c>
      <c r="AX423" s="15" t="s">
        <v>73</v>
      </c>
      <c r="AY423" s="254" t="s">
        <v>129</v>
      </c>
    </row>
    <row r="424" spans="1:51" s="13" customFormat="1" ht="12">
      <c r="A424" s="13"/>
      <c r="B424" s="223"/>
      <c r="C424" s="224"/>
      <c r="D424" s="218" t="s">
        <v>140</v>
      </c>
      <c r="E424" s="225" t="s">
        <v>19</v>
      </c>
      <c r="F424" s="226" t="s">
        <v>483</v>
      </c>
      <c r="G424" s="224"/>
      <c r="H424" s="227">
        <v>1386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140</v>
      </c>
      <c r="AU424" s="233" t="s">
        <v>83</v>
      </c>
      <c r="AV424" s="13" t="s">
        <v>83</v>
      </c>
      <c r="AW424" s="13" t="s">
        <v>35</v>
      </c>
      <c r="AX424" s="13" t="s">
        <v>73</v>
      </c>
      <c r="AY424" s="233" t="s">
        <v>129</v>
      </c>
    </row>
    <row r="425" spans="1:51" s="15" customFormat="1" ht="12">
      <c r="A425" s="15"/>
      <c r="B425" s="245"/>
      <c r="C425" s="246"/>
      <c r="D425" s="218" t="s">
        <v>140</v>
      </c>
      <c r="E425" s="247" t="s">
        <v>19</v>
      </c>
      <c r="F425" s="248" t="s">
        <v>484</v>
      </c>
      <c r="G425" s="246"/>
      <c r="H425" s="247" t="s">
        <v>19</v>
      </c>
      <c r="I425" s="249"/>
      <c r="J425" s="246"/>
      <c r="K425" s="246"/>
      <c r="L425" s="250"/>
      <c r="M425" s="251"/>
      <c r="N425" s="252"/>
      <c r="O425" s="252"/>
      <c r="P425" s="252"/>
      <c r="Q425" s="252"/>
      <c r="R425" s="252"/>
      <c r="S425" s="252"/>
      <c r="T425" s="253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4" t="s">
        <v>140</v>
      </c>
      <c r="AU425" s="254" t="s">
        <v>83</v>
      </c>
      <c r="AV425" s="15" t="s">
        <v>81</v>
      </c>
      <c r="AW425" s="15" t="s">
        <v>35</v>
      </c>
      <c r="AX425" s="15" t="s">
        <v>73</v>
      </c>
      <c r="AY425" s="254" t="s">
        <v>129</v>
      </c>
    </row>
    <row r="426" spans="1:51" s="13" customFormat="1" ht="12">
      <c r="A426" s="13"/>
      <c r="B426" s="223"/>
      <c r="C426" s="224"/>
      <c r="D426" s="218" t="s">
        <v>140</v>
      </c>
      <c r="E426" s="225" t="s">
        <v>19</v>
      </c>
      <c r="F426" s="226" t="s">
        <v>485</v>
      </c>
      <c r="G426" s="224"/>
      <c r="H426" s="227">
        <v>551.2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140</v>
      </c>
      <c r="AU426" s="233" t="s">
        <v>83</v>
      </c>
      <c r="AV426" s="13" t="s">
        <v>83</v>
      </c>
      <c r="AW426" s="13" t="s">
        <v>35</v>
      </c>
      <c r="AX426" s="13" t="s">
        <v>73</v>
      </c>
      <c r="AY426" s="233" t="s">
        <v>129</v>
      </c>
    </row>
    <row r="427" spans="1:51" s="14" customFormat="1" ht="12">
      <c r="A427" s="14"/>
      <c r="B427" s="234"/>
      <c r="C427" s="235"/>
      <c r="D427" s="218" t="s">
        <v>140</v>
      </c>
      <c r="E427" s="236" t="s">
        <v>19</v>
      </c>
      <c r="F427" s="237" t="s">
        <v>142</v>
      </c>
      <c r="G427" s="235"/>
      <c r="H427" s="238">
        <v>2323.6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140</v>
      </c>
      <c r="AU427" s="244" t="s">
        <v>83</v>
      </c>
      <c r="AV427" s="14" t="s">
        <v>136</v>
      </c>
      <c r="AW427" s="14" t="s">
        <v>35</v>
      </c>
      <c r="AX427" s="14" t="s">
        <v>81</v>
      </c>
      <c r="AY427" s="244" t="s">
        <v>129</v>
      </c>
    </row>
    <row r="428" spans="1:65" s="2" customFormat="1" ht="16.5" customHeight="1">
      <c r="A428" s="39"/>
      <c r="B428" s="40"/>
      <c r="C428" s="205" t="s">
        <v>498</v>
      </c>
      <c r="D428" s="205" t="s">
        <v>131</v>
      </c>
      <c r="E428" s="206" t="s">
        <v>499</v>
      </c>
      <c r="F428" s="207" t="s">
        <v>500</v>
      </c>
      <c r="G428" s="208" t="s">
        <v>134</v>
      </c>
      <c r="H428" s="209">
        <v>30255.523</v>
      </c>
      <c r="I428" s="210"/>
      <c r="J428" s="211">
        <f>ROUND(I428*H428,2)</f>
        <v>0</v>
      </c>
      <c r="K428" s="207" t="s">
        <v>135</v>
      </c>
      <c r="L428" s="45"/>
      <c r="M428" s="212" t="s">
        <v>19</v>
      </c>
      <c r="N428" s="213" t="s">
        <v>44</v>
      </c>
      <c r="O428" s="85"/>
      <c r="P428" s="214">
        <f>O428*H428</f>
        <v>0</v>
      </c>
      <c r="Q428" s="214">
        <v>0</v>
      </c>
      <c r="R428" s="214">
        <f>Q428*H428</f>
        <v>0</v>
      </c>
      <c r="S428" s="214">
        <v>0</v>
      </c>
      <c r="T428" s="215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16" t="s">
        <v>136</v>
      </c>
      <c r="AT428" s="216" t="s">
        <v>131</v>
      </c>
      <c r="AU428" s="216" t="s">
        <v>83</v>
      </c>
      <c r="AY428" s="18" t="s">
        <v>129</v>
      </c>
      <c r="BE428" s="217">
        <f>IF(N428="základní",J428,0)</f>
        <v>0</v>
      </c>
      <c r="BF428" s="217">
        <f>IF(N428="snížená",J428,0)</f>
        <v>0</v>
      </c>
      <c r="BG428" s="217">
        <f>IF(N428="zákl. přenesená",J428,0)</f>
        <v>0</v>
      </c>
      <c r="BH428" s="217">
        <f>IF(N428="sníž. přenesená",J428,0)</f>
        <v>0</v>
      </c>
      <c r="BI428" s="217">
        <f>IF(N428="nulová",J428,0)</f>
        <v>0</v>
      </c>
      <c r="BJ428" s="18" t="s">
        <v>81</v>
      </c>
      <c r="BK428" s="217">
        <f>ROUND(I428*H428,2)</f>
        <v>0</v>
      </c>
      <c r="BL428" s="18" t="s">
        <v>136</v>
      </c>
      <c r="BM428" s="216" t="s">
        <v>501</v>
      </c>
    </row>
    <row r="429" spans="1:47" s="2" customFormat="1" ht="12">
      <c r="A429" s="39"/>
      <c r="B429" s="40"/>
      <c r="C429" s="41"/>
      <c r="D429" s="218" t="s">
        <v>138</v>
      </c>
      <c r="E429" s="41"/>
      <c r="F429" s="219" t="s">
        <v>502</v>
      </c>
      <c r="G429" s="41"/>
      <c r="H429" s="41"/>
      <c r="I429" s="220"/>
      <c r="J429" s="41"/>
      <c r="K429" s="41"/>
      <c r="L429" s="45"/>
      <c r="M429" s="221"/>
      <c r="N429" s="222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138</v>
      </c>
      <c r="AU429" s="18" t="s">
        <v>83</v>
      </c>
    </row>
    <row r="430" spans="1:51" s="15" customFormat="1" ht="12">
      <c r="A430" s="15"/>
      <c r="B430" s="245"/>
      <c r="C430" s="246"/>
      <c r="D430" s="218" t="s">
        <v>140</v>
      </c>
      <c r="E430" s="247" t="s">
        <v>19</v>
      </c>
      <c r="F430" s="248" t="s">
        <v>503</v>
      </c>
      <c r="G430" s="246"/>
      <c r="H430" s="247" t="s">
        <v>19</v>
      </c>
      <c r="I430" s="249"/>
      <c r="J430" s="246"/>
      <c r="K430" s="246"/>
      <c r="L430" s="250"/>
      <c r="M430" s="251"/>
      <c r="N430" s="252"/>
      <c r="O430" s="252"/>
      <c r="P430" s="252"/>
      <c r="Q430" s="252"/>
      <c r="R430" s="252"/>
      <c r="S430" s="252"/>
      <c r="T430" s="253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4" t="s">
        <v>140</v>
      </c>
      <c r="AU430" s="254" t="s">
        <v>83</v>
      </c>
      <c r="AV430" s="15" t="s">
        <v>81</v>
      </c>
      <c r="AW430" s="15" t="s">
        <v>35</v>
      </c>
      <c r="AX430" s="15" t="s">
        <v>73</v>
      </c>
      <c r="AY430" s="254" t="s">
        <v>129</v>
      </c>
    </row>
    <row r="431" spans="1:51" s="13" customFormat="1" ht="12">
      <c r="A431" s="13"/>
      <c r="B431" s="223"/>
      <c r="C431" s="224"/>
      <c r="D431" s="218" t="s">
        <v>140</v>
      </c>
      <c r="E431" s="225" t="s">
        <v>19</v>
      </c>
      <c r="F431" s="226" t="s">
        <v>504</v>
      </c>
      <c r="G431" s="224"/>
      <c r="H431" s="227">
        <v>14868.988</v>
      </c>
      <c r="I431" s="228"/>
      <c r="J431" s="224"/>
      <c r="K431" s="224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140</v>
      </c>
      <c r="AU431" s="233" t="s">
        <v>83</v>
      </c>
      <c r="AV431" s="13" t="s">
        <v>83</v>
      </c>
      <c r="AW431" s="13" t="s">
        <v>35</v>
      </c>
      <c r="AX431" s="13" t="s">
        <v>73</v>
      </c>
      <c r="AY431" s="233" t="s">
        <v>129</v>
      </c>
    </row>
    <row r="432" spans="1:51" s="15" customFormat="1" ht="12">
      <c r="A432" s="15"/>
      <c r="B432" s="245"/>
      <c r="C432" s="246"/>
      <c r="D432" s="218" t="s">
        <v>140</v>
      </c>
      <c r="E432" s="247" t="s">
        <v>19</v>
      </c>
      <c r="F432" s="248" t="s">
        <v>505</v>
      </c>
      <c r="G432" s="246"/>
      <c r="H432" s="247" t="s">
        <v>19</v>
      </c>
      <c r="I432" s="249"/>
      <c r="J432" s="246"/>
      <c r="K432" s="246"/>
      <c r="L432" s="250"/>
      <c r="M432" s="251"/>
      <c r="N432" s="252"/>
      <c r="O432" s="252"/>
      <c r="P432" s="252"/>
      <c r="Q432" s="252"/>
      <c r="R432" s="252"/>
      <c r="S432" s="252"/>
      <c r="T432" s="253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4" t="s">
        <v>140</v>
      </c>
      <c r="AU432" s="254" t="s">
        <v>83</v>
      </c>
      <c r="AV432" s="15" t="s">
        <v>81</v>
      </c>
      <c r="AW432" s="15" t="s">
        <v>35</v>
      </c>
      <c r="AX432" s="15" t="s">
        <v>73</v>
      </c>
      <c r="AY432" s="254" t="s">
        <v>129</v>
      </c>
    </row>
    <row r="433" spans="1:51" s="13" customFormat="1" ht="12">
      <c r="A433" s="13"/>
      <c r="B433" s="223"/>
      <c r="C433" s="224"/>
      <c r="D433" s="218" t="s">
        <v>140</v>
      </c>
      <c r="E433" s="225" t="s">
        <v>19</v>
      </c>
      <c r="F433" s="226" t="s">
        <v>506</v>
      </c>
      <c r="G433" s="224"/>
      <c r="H433" s="227">
        <v>15386.535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140</v>
      </c>
      <c r="AU433" s="233" t="s">
        <v>83</v>
      </c>
      <c r="AV433" s="13" t="s">
        <v>83</v>
      </c>
      <c r="AW433" s="13" t="s">
        <v>35</v>
      </c>
      <c r="AX433" s="13" t="s">
        <v>73</v>
      </c>
      <c r="AY433" s="233" t="s">
        <v>129</v>
      </c>
    </row>
    <row r="434" spans="1:51" s="14" customFormat="1" ht="12">
      <c r="A434" s="14"/>
      <c r="B434" s="234"/>
      <c r="C434" s="235"/>
      <c r="D434" s="218" t="s">
        <v>140</v>
      </c>
      <c r="E434" s="236" t="s">
        <v>19</v>
      </c>
      <c r="F434" s="237" t="s">
        <v>142</v>
      </c>
      <c r="G434" s="235"/>
      <c r="H434" s="238">
        <v>30255.523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140</v>
      </c>
      <c r="AU434" s="244" t="s">
        <v>83</v>
      </c>
      <c r="AV434" s="14" t="s">
        <v>136</v>
      </c>
      <c r="AW434" s="14" t="s">
        <v>35</v>
      </c>
      <c r="AX434" s="14" t="s">
        <v>81</v>
      </c>
      <c r="AY434" s="244" t="s">
        <v>129</v>
      </c>
    </row>
    <row r="435" spans="1:65" s="2" customFormat="1" ht="21.75" customHeight="1">
      <c r="A435" s="39"/>
      <c r="B435" s="40"/>
      <c r="C435" s="205" t="s">
        <v>507</v>
      </c>
      <c r="D435" s="205" t="s">
        <v>131</v>
      </c>
      <c r="E435" s="206" t="s">
        <v>508</v>
      </c>
      <c r="F435" s="207" t="s">
        <v>509</v>
      </c>
      <c r="G435" s="208" t="s">
        <v>134</v>
      </c>
      <c r="H435" s="209">
        <v>13987.759</v>
      </c>
      <c r="I435" s="210"/>
      <c r="J435" s="211">
        <f>ROUND(I435*H435,2)</f>
        <v>0</v>
      </c>
      <c r="K435" s="207" t="s">
        <v>135</v>
      </c>
      <c r="L435" s="45"/>
      <c r="M435" s="212" t="s">
        <v>19</v>
      </c>
      <c r="N435" s="213" t="s">
        <v>44</v>
      </c>
      <c r="O435" s="85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136</v>
      </c>
      <c r="AT435" s="216" t="s">
        <v>131</v>
      </c>
      <c r="AU435" s="216" t="s">
        <v>83</v>
      </c>
      <c r="AY435" s="18" t="s">
        <v>129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81</v>
      </c>
      <c r="BK435" s="217">
        <f>ROUND(I435*H435,2)</f>
        <v>0</v>
      </c>
      <c r="BL435" s="18" t="s">
        <v>136</v>
      </c>
      <c r="BM435" s="216" t="s">
        <v>510</v>
      </c>
    </row>
    <row r="436" spans="1:47" s="2" customFormat="1" ht="12">
      <c r="A436" s="39"/>
      <c r="B436" s="40"/>
      <c r="C436" s="41"/>
      <c r="D436" s="218" t="s">
        <v>138</v>
      </c>
      <c r="E436" s="41"/>
      <c r="F436" s="219" t="s">
        <v>511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138</v>
      </c>
      <c r="AU436" s="18" t="s">
        <v>83</v>
      </c>
    </row>
    <row r="437" spans="1:51" s="15" customFormat="1" ht="12">
      <c r="A437" s="15"/>
      <c r="B437" s="245"/>
      <c r="C437" s="246"/>
      <c r="D437" s="218" t="s">
        <v>140</v>
      </c>
      <c r="E437" s="247" t="s">
        <v>19</v>
      </c>
      <c r="F437" s="248" t="s">
        <v>512</v>
      </c>
      <c r="G437" s="246"/>
      <c r="H437" s="247" t="s">
        <v>19</v>
      </c>
      <c r="I437" s="249"/>
      <c r="J437" s="246"/>
      <c r="K437" s="246"/>
      <c r="L437" s="250"/>
      <c r="M437" s="251"/>
      <c r="N437" s="252"/>
      <c r="O437" s="252"/>
      <c r="P437" s="252"/>
      <c r="Q437" s="252"/>
      <c r="R437" s="252"/>
      <c r="S437" s="252"/>
      <c r="T437" s="253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4" t="s">
        <v>140</v>
      </c>
      <c r="AU437" s="254" t="s">
        <v>83</v>
      </c>
      <c r="AV437" s="15" t="s">
        <v>81</v>
      </c>
      <c r="AW437" s="15" t="s">
        <v>35</v>
      </c>
      <c r="AX437" s="15" t="s">
        <v>73</v>
      </c>
      <c r="AY437" s="254" t="s">
        <v>129</v>
      </c>
    </row>
    <row r="438" spans="1:51" s="13" customFormat="1" ht="12">
      <c r="A438" s="13"/>
      <c r="B438" s="223"/>
      <c r="C438" s="224"/>
      <c r="D438" s="218" t="s">
        <v>140</v>
      </c>
      <c r="E438" s="225" t="s">
        <v>19</v>
      </c>
      <c r="F438" s="226" t="s">
        <v>513</v>
      </c>
      <c r="G438" s="224"/>
      <c r="H438" s="227">
        <v>13987.759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140</v>
      </c>
      <c r="AU438" s="233" t="s">
        <v>83</v>
      </c>
      <c r="AV438" s="13" t="s">
        <v>83</v>
      </c>
      <c r="AW438" s="13" t="s">
        <v>35</v>
      </c>
      <c r="AX438" s="13" t="s">
        <v>73</v>
      </c>
      <c r="AY438" s="233" t="s">
        <v>129</v>
      </c>
    </row>
    <row r="439" spans="1:51" s="14" customFormat="1" ht="12">
      <c r="A439" s="14"/>
      <c r="B439" s="234"/>
      <c r="C439" s="235"/>
      <c r="D439" s="218" t="s">
        <v>140</v>
      </c>
      <c r="E439" s="236" t="s">
        <v>19</v>
      </c>
      <c r="F439" s="237" t="s">
        <v>142</v>
      </c>
      <c r="G439" s="235"/>
      <c r="H439" s="238">
        <v>13987.759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140</v>
      </c>
      <c r="AU439" s="244" t="s">
        <v>83</v>
      </c>
      <c r="AV439" s="14" t="s">
        <v>136</v>
      </c>
      <c r="AW439" s="14" t="s">
        <v>35</v>
      </c>
      <c r="AX439" s="14" t="s">
        <v>81</v>
      </c>
      <c r="AY439" s="244" t="s">
        <v>129</v>
      </c>
    </row>
    <row r="440" spans="1:65" s="2" customFormat="1" ht="16.5" customHeight="1">
      <c r="A440" s="39"/>
      <c r="B440" s="40"/>
      <c r="C440" s="205" t="s">
        <v>514</v>
      </c>
      <c r="D440" s="205" t="s">
        <v>131</v>
      </c>
      <c r="E440" s="206" t="s">
        <v>515</v>
      </c>
      <c r="F440" s="207" t="s">
        <v>516</v>
      </c>
      <c r="G440" s="208" t="s">
        <v>134</v>
      </c>
      <c r="H440" s="209">
        <v>97.184</v>
      </c>
      <c r="I440" s="210"/>
      <c r="J440" s="211">
        <f>ROUND(I440*H440,2)</f>
        <v>0</v>
      </c>
      <c r="K440" s="207" t="s">
        <v>135</v>
      </c>
      <c r="L440" s="45"/>
      <c r="M440" s="212" t="s">
        <v>19</v>
      </c>
      <c r="N440" s="213" t="s">
        <v>44</v>
      </c>
      <c r="O440" s="85"/>
      <c r="P440" s="214">
        <f>O440*H440</f>
        <v>0</v>
      </c>
      <c r="Q440" s="214">
        <v>0.8566</v>
      </c>
      <c r="R440" s="214">
        <f>Q440*H440</f>
        <v>83.2478144</v>
      </c>
      <c r="S440" s="214">
        <v>0</v>
      </c>
      <c r="T440" s="21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6" t="s">
        <v>136</v>
      </c>
      <c r="AT440" s="216" t="s">
        <v>131</v>
      </c>
      <c r="AU440" s="216" t="s">
        <v>83</v>
      </c>
      <c r="AY440" s="18" t="s">
        <v>129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8" t="s">
        <v>81</v>
      </c>
      <c r="BK440" s="217">
        <f>ROUND(I440*H440,2)</f>
        <v>0</v>
      </c>
      <c r="BL440" s="18" t="s">
        <v>136</v>
      </c>
      <c r="BM440" s="216" t="s">
        <v>517</v>
      </c>
    </row>
    <row r="441" spans="1:47" s="2" customFormat="1" ht="12">
      <c r="A441" s="39"/>
      <c r="B441" s="40"/>
      <c r="C441" s="41"/>
      <c r="D441" s="218" t="s">
        <v>138</v>
      </c>
      <c r="E441" s="41"/>
      <c r="F441" s="219" t="s">
        <v>518</v>
      </c>
      <c r="G441" s="41"/>
      <c r="H441" s="41"/>
      <c r="I441" s="220"/>
      <c r="J441" s="41"/>
      <c r="K441" s="41"/>
      <c r="L441" s="45"/>
      <c r="M441" s="221"/>
      <c r="N441" s="222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138</v>
      </c>
      <c r="AU441" s="18" t="s">
        <v>83</v>
      </c>
    </row>
    <row r="442" spans="1:51" s="15" customFormat="1" ht="12">
      <c r="A442" s="15"/>
      <c r="B442" s="245"/>
      <c r="C442" s="246"/>
      <c r="D442" s="218" t="s">
        <v>140</v>
      </c>
      <c r="E442" s="247" t="s">
        <v>19</v>
      </c>
      <c r="F442" s="248" t="s">
        <v>519</v>
      </c>
      <c r="G442" s="246"/>
      <c r="H442" s="247" t="s">
        <v>19</v>
      </c>
      <c r="I442" s="249"/>
      <c r="J442" s="246"/>
      <c r="K442" s="246"/>
      <c r="L442" s="250"/>
      <c r="M442" s="251"/>
      <c r="N442" s="252"/>
      <c r="O442" s="252"/>
      <c r="P442" s="252"/>
      <c r="Q442" s="252"/>
      <c r="R442" s="252"/>
      <c r="S442" s="252"/>
      <c r="T442" s="253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4" t="s">
        <v>140</v>
      </c>
      <c r="AU442" s="254" t="s">
        <v>83</v>
      </c>
      <c r="AV442" s="15" t="s">
        <v>81</v>
      </c>
      <c r="AW442" s="15" t="s">
        <v>35</v>
      </c>
      <c r="AX442" s="15" t="s">
        <v>73</v>
      </c>
      <c r="AY442" s="254" t="s">
        <v>129</v>
      </c>
    </row>
    <row r="443" spans="1:51" s="15" customFormat="1" ht="12">
      <c r="A443" s="15"/>
      <c r="B443" s="245"/>
      <c r="C443" s="246"/>
      <c r="D443" s="218" t="s">
        <v>140</v>
      </c>
      <c r="E443" s="247" t="s">
        <v>19</v>
      </c>
      <c r="F443" s="248" t="s">
        <v>520</v>
      </c>
      <c r="G443" s="246"/>
      <c r="H443" s="247" t="s">
        <v>19</v>
      </c>
      <c r="I443" s="249"/>
      <c r="J443" s="246"/>
      <c r="K443" s="246"/>
      <c r="L443" s="250"/>
      <c r="M443" s="251"/>
      <c r="N443" s="252"/>
      <c r="O443" s="252"/>
      <c r="P443" s="252"/>
      <c r="Q443" s="252"/>
      <c r="R443" s="252"/>
      <c r="S443" s="252"/>
      <c r="T443" s="253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4" t="s">
        <v>140</v>
      </c>
      <c r="AU443" s="254" t="s">
        <v>83</v>
      </c>
      <c r="AV443" s="15" t="s">
        <v>81</v>
      </c>
      <c r="AW443" s="15" t="s">
        <v>35</v>
      </c>
      <c r="AX443" s="15" t="s">
        <v>73</v>
      </c>
      <c r="AY443" s="254" t="s">
        <v>129</v>
      </c>
    </row>
    <row r="444" spans="1:51" s="15" customFormat="1" ht="12">
      <c r="A444" s="15"/>
      <c r="B444" s="245"/>
      <c r="C444" s="246"/>
      <c r="D444" s="218" t="s">
        <v>140</v>
      </c>
      <c r="E444" s="247" t="s">
        <v>19</v>
      </c>
      <c r="F444" s="248" t="s">
        <v>208</v>
      </c>
      <c r="G444" s="246"/>
      <c r="H444" s="247" t="s">
        <v>19</v>
      </c>
      <c r="I444" s="249"/>
      <c r="J444" s="246"/>
      <c r="K444" s="246"/>
      <c r="L444" s="250"/>
      <c r="M444" s="251"/>
      <c r="N444" s="252"/>
      <c r="O444" s="252"/>
      <c r="P444" s="252"/>
      <c r="Q444" s="252"/>
      <c r="R444" s="252"/>
      <c r="S444" s="252"/>
      <c r="T444" s="253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4" t="s">
        <v>140</v>
      </c>
      <c r="AU444" s="254" t="s">
        <v>83</v>
      </c>
      <c r="AV444" s="15" t="s">
        <v>81</v>
      </c>
      <c r="AW444" s="15" t="s">
        <v>35</v>
      </c>
      <c r="AX444" s="15" t="s">
        <v>73</v>
      </c>
      <c r="AY444" s="254" t="s">
        <v>129</v>
      </c>
    </row>
    <row r="445" spans="1:51" s="13" customFormat="1" ht="12">
      <c r="A445" s="13"/>
      <c r="B445" s="223"/>
      <c r="C445" s="224"/>
      <c r="D445" s="218" t="s">
        <v>140</v>
      </c>
      <c r="E445" s="225" t="s">
        <v>19</v>
      </c>
      <c r="F445" s="226" t="s">
        <v>521</v>
      </c>
      <c r="G445" s="224"/>
      <c r="H445" s="227">
        <v>14.94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140</v>
      </c>
      <c r="AU445" s="233" t="s">
        <v>83</v>
      </c>
      <c r="AV445" s="13" t="s">
        <v>83</v>
      </c>
      <c r="AW445" s="13" t="s">
        <v>35</v>
      </c>
      <c r="AX445" s="13" t="s">
        <v>73</v>
      </c>
      <c r="AY445" s="233" t="s">
        <v>129</v>
      </c>
    </row>
    <row r="446" spans="1:51" s="15" customFormat="1" ht="12">
      <c r="A446" s="15"/>
      <c r="B446" s="245"/>
      <c r="C446" s="246"/>
      <c r="D446" s="218" t="s">
        <v>140</v>
      </c>
      <c r="E446" s="247" t="s">
        <v>19</v>
      </c>
      <c r="F446" s="248" t="s">
        <v>210</v>
      </c>
      <c r="G446" s="246"/>
      <c r="H446" s="247" t="s">
        <v>19</v>
      </c>
      <c r="I446" s="249"/>
      <c r="J446" s="246"/>
      <c r="K446" s="246"/>
      <c r="L446" s="250"/>
      <c r="M446" s="251"/>
      <c r="N446" s="252"/>
      <c r="O446" s="252"/>
      <c r="P446" s="252"/>
      <c r="Q446" s="252"/>
      <c r="R446" s="252"/>
      <c r="S446" s="252"/>
      <c r="T446" s="253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4" t="s">
        <v>140</v>
      </c>
      <c r="AU446" s="254" t="s">
        <v>83</v>
      </c>
      <c r="AV446" s="15" t="s">
        <v>81</v>
      </c>
      <c r="AW446" s="15" t="s">
        <v>35</v>
      </c>
      <c r="AX446" s="15" t="s">
        <v>73</v>
      </c>
      <c r="AY446" s="254" t="s">
        <v>129</v>
      </c>
    </row>
    <row r="447" spans="1:51" s="13" customFormat="1" ht="12">
      <c r="A447" s="13"/>
      <c r="B447" s="223"/>
      <c r="C447" s="224"/>
      <c r="D447" s="218" t="s">
        <v>140</v>
      </c>
      <c r="E447" s="225" t="s">
        <v>19</v>
      </c>
      <c r="F447" s="226" t="s">
        <v>522</v>
      </c>
      <c r="G447" s="224"/>
      <c r="H447" s="227">
        <v>16.885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3" t="s">
        <v>140</v>
      </c>
      <c r="AU447" s="233" t="s">
        <v>83</v>
      </c>
      <c r="AV447" s="13" t="s">
        <v>83</v>
      </c>
      <c r="AW447" s="13" t="s">
        <v>35</v>
      </c>
      <c r="AX447" s="13" t="s">
        <v>73</v>
      </c>
      <c r="AY447" s="233" t="s">
        <v>129</v>
      </c>
    </row>
    <row r="448" spans="1:51" s="15" customFormat="1" ht="12">
      <c r="A448" s="15"/>
      <c r="B448" s="245"/>
      <c r="C448" s="246"/>
      <c r="D448" s="218" t="s">
        <v>140</v>
      </c>
      <c r="E448" s="247" t="s">
        <v>19</v>
      </c>
      <c r="F448" s="248" t="s">
        <v>237</v>
      </c>
      <c r="G448" s="246"/>
      <c r="H448" s="247" t="s">
        <v>19</v>
      </c>
      <c r="I448" s="249"/>
      <c r="J448" s="246"/>
      <c r="K448" s="246"/>
      <c r="L448" s="250"/>
      <c r="M448" s="251"/>
      <c r="N448" s="252"/>
      <c r="O448" s="252"/>
      <c r="P448" s="252"/>
      <c r="Q448" s="252"/>
      <c r="R448" s="252"/>
      <c r="S448" s="252"/>
      <c r="T448" s="253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4" t="s">
        <v>140</v>
      </c>
      <c r="AU448" s="254" t="s">
        <v>83</v>
      </c>
      <c r="AV448" s="15" t="s">
        <v>81</v>
      </c>
      <c r="AW448" s="15" t="s">
        <v>35</v>
      </c>
      <c r="AX448" s="15" t="s">
        <v>73</v>
      </c>
      <c r="AY448" s="254" t="s">
        <v>129</v>
      </c>
    </row>
    <row r="449" spans="1:51" s="13" customFormat="1" ht="12">
      <c r="A449" s="13"/>
      <c r="B449" s="223"/>
      <c r="C449" s="224"/>
      <c r="D449" s="218" t="s">
        <v>140</v>
      </c>
      <c r="E449" s="225" t="s">
        <v>19</v>
      </c>
      <c r="F449" s="226" t="s">
        <v>523</v>
      </c>
      <c r="G449" s="224"/>
      <c r="H449" s="227">
        <v>65.359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140</v>
      </c>
      <c r="AU449" s="233" t="s">
        <v>83</v>
      </c>
      <c r="AV449" s="13" t="s">
        <v>83</v>
      </c>
      <c r="AW449" s="13" t="s">
        <v>35</v>
      </c>
      <c r="AX449" s="13" t="s">
        <v>73</v>
      </c>
      <c r="AY449" s="233" t="s">
        <v>129</v>
      </c>
    </row>
    <row r="450" spans="1:51" s="14" customFormat="1" ht="12">
      <c r="A450" s="14"/>
      <c r="B450" s="234"/>
      <c r="C450" s="235"/>
      <c r="D450" s="218" t="s">
        <v>140</v>
      </c>
      <c r="E450" s="236" t="s">
        <v>19</v>
      </c>
      <c r="F450" s="237" t="s">
        <v>142</v>
      </c>
      <c r="G450" s="235"/>
      <c r="H450" s="238">
        <v>97.184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140</v>
      </c>
      <c r="AU450" s="244" t="s">
        <v>83</v>
      </c>
      <c r="AV450" s="14" t="s">
        <v>136</v>
      </c>
      <c r="AW450" s="14" t="s">
        <v>35</v>
      </c>
      <c r="AX450" s="14" t="s">
        <v>81</v>
      </c>
      <c r="AY450" s="244" t="s">
        <v>129</v>
      </c>
    </row>
    <row r="451" spans="1:63" s="12" customFormat="1" ht="22.8" customHeight="1">
      <c r="A451" s="12"/>
      <c r="B451" s="189"/>
      <c r="C451" s="190"/>
      <c r="D451" s="191" t="s">
        <v>72</v>
      </c>
      <c r="E451" s="203" t="s">
        <v>203</v>
      </c>
      <c r="F451" s="203" t="s">
        <v>524</v>
      </c>
      <c r="G451" s="190"/>
      <c r="H451" s="190"/>
      <c r="I451" s="193"/>
      <c r="J451" s="204">
        <f>BK451</f>
        <v>0</v>
      </c>
      <c r="K451" s="190"/>
      <c r="L451" s="195"/>
      <c r="M451" s="196"/>
      <c r="N451" s="197"/>
      <c r="O451" s="197"/>
      <c r="P451" s="198">
        <f>SUM(P452:P463)</f>
        <v>0</v>
      </c>
      <c r="Q451" s="197"/>
      <c r="R451" s="198">
        <f>SUM(R452:R463)</f>
        <v>0.048054</v>
      </c>
      <c r="S451" s="197"/>
      <c r="T451" s="199">
        <f>SUM(T452:T463)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00" t="s">
        <v>81</v>
      </c>
      <c r="AT451" s="201" t="s">
        <v>72</v>
      </c>
      <c r="AU451" s="201" t="s">
        <v>81</v>
      </c>
      <c r="AY451" s="200" t="s">
        <v>129</v>
      </c>
      <c r="BK451" s="202">
        <f>SUM(BK452:BK463)</f>
        <v>0</v>
      </c>
    </row>
    <row r="452" spans="1:65" s="2" customFormat="1" ht="16.5" customHeight="1">
      <c r="A452" s="39"/>
      <c r="B452" s="40"/>
      <c r="C452" s="205" t="s">
        <v>525</v>
      </c>
      <c r="D452" s="205" t="s">
        <v>131</v>
      </c>
      <c r="E452" s="206" t="s">
        <v>526</v>
      </c>
      <c r="F452" s="207" t="s">
        <v>527</v>
      </c>
      <c r="G452" s="208" t="s">
        <v>410</v>
      </c>
      <c r="H452" s="209">
        <v>2</v>
      </c>
      <c r="I452" s="210"/>
      <c r="J452" s="211">
        <f>ROUND(I452*H452,2)</f>
        <v>0</v>
      </c>
      <c r="K452" s="207" t="s">
        <v>135</v>
      </c>
      <c r="L452" s="45"/>
      <c r="M452" s="212" t="s">
        <v>19</v>
      </c>
      <c r="N452" s="213" t="s">
        <v>44</v>
      </c>
      <c r="O452" s="85"/>
      <c r="P452" s="214">
        <f>O452*H452</f>
        <v>0</v>
      </c>
      <c r="Q452" s="214">
        <v>0.00024</v>
      </c>
      <c r="R452" s="214">
        <f>Q452*H452</f>
        <v>0.00048</v>
      </c>
      <c r="S452" s="214">
        <v>0</v>
      </c>
      <c r="T452" s="21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6" t="s">
        <v>136</v>
      </c>
      <c r="AT452" s="216" t="s">
        <v>131</v>
      </c>
      <c r="AU452" s="216" t="s">
        <v>83</v>
      </c>
      <c r="AY452" s="18" t="s">
        <v>129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8" t="s">
        <v>81</v>
      </c>
      <c r="BK452" s="217">
        <f>ROUND(I452*H452,2)</f>
        <v>0</v>
      </c>
      <c r="BL452" s="18" t="s">
        <v>136</v>
      </c>
      <c r="BM452" s="216" t="s">
        <v>528</v>
      </c>
    </row>
    <row r="453" spans="1:47" s="2" customFormat="1" ht="12">
      <c r="A453" s="39"/>
      <c r="B453" s="40"/>
      <c r="C453" s="41"/>
      <c r="D453" s="218" t="s">
        <v>138</v>
      </c>
      <c r="E453" s="41"/>
      <c r="F453" s="219" t="s">
        <v>529</v>
      </c>
      <c r="G453" s="41"/>
      <c r="H453" s="41"/>
      <c r="I453" s="220"/>
      <c r="J453" s="41"/>
      <c r="K453" s="41"/>
      <c r="L453" s="45"/>
      <c r="M453" s="221"/>
      <c r="N453" s="222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138</v>
      </c>
      <c r="AU453" s="18" t="s">
        <v>83</v>
      </c>
    </row>
    <row r="454" spans="1:51" s="13" customFormat="1" ht="12">
      <c r="A454" s="13"/>
      <c r="B454" s="223"/>
      <c r="C454" s="224"/>
      <c r="D454" s="218" t="s">
        <v>140</v>
      </c>
      <c r="E454" s="225" t="s">
        <v>19</v>
      </c>
      <c r="F454" s="226" t="s">
        <v>83</v>
      </c>
      <c r="G454" s="224"/>
      <c r="H454" s="227">
        <v>2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140</v>
      </c>
      <c r="AU454" s="233" t="s">
        <v>83</v>
      </c>
      <c r="AV454" s="13" t="s">
        <v>83</v>
      </c>
      <c r="AW454" s="13" t="s">
        <v>35</v>
      </c>
      <c r="AX454" s="13" t="s">
        <v>73</v>
      </c>
      <c r="AY454" s="233" t="s">
        <v>129</v>
      </c>
    </row>
    <row r="455" spans="1:51" s="14" customFormat="1" ht="12">
      <c r="A455" s="14"/>
      <c r="B455" s="234"/>
      <c r="C455" s="235"/>
      <c r="D455" s="218" t="s">
        <v>140</v>
      </c>
      <c r="E455" s="236" t="s">
        <v>19</v>
      </c>
      <c r="F455" s="237" t="s">
        <v>142</v>
      </c>
      <c r="G455" s="235"/>
      <c r="H455" s="238">
        <v>2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4" t="s">
        <v>140</v>
      </c>
      <c r="AU455" s="244" t="s">
        <v>83</v>
      </c>
      <c r="AV455" s="14" t="s">
        <v>136</v>
      </c>
      <c r="AW455" s="14" t="s">
        <v>35</v>
      </c>
      <c r="AX455" s="14" t="s">
        <v>81</v>
      </c>
      <c r="AY455" s="244" t="s">
        <v>129</v>
      </c>
    </row>
    <row r="456" spans="1:65" s="2" customFormat="1" ht="16.5" customHeight="1">
      <c r="A456" s="39"/>
      <c r="B456" s="40"/>
      <c r="C456" s="205" t="s">
        <v>530</v>
      </c>
      <c r="D456" s="205" t="s">
        <v>131</v>
      </c>
      <c r="E456" s="206" t="s">
        <v>531</v>
      </c>
      <c r="F456" s="207" t="s">
        <v>532</v>
      </c>
      <c r="G456" s="208" t="s">
        <v>533</v>
      </c>
      <c r="H456" s="209">
        <v>2.7</v>
      </c>
      <c r="I456" s="210"/>
      <c r="J456" s="211">
        <f>ROUND(I456*H456,2)</f>
        <v>0</v>
      </c>
      <c r="K456" s="207" t="s">
        <v>135</v>
      </c>
      <c r="L456" s="45"/>
      <c r="M456" s="212" t="s">
        <v>19</v>
      </c>
      <c r="N456" s="213" t="s">
        <v>44</v>
      </c>
      <c r="O456" s="85"/>
      <c r="P456" s="214">
        <f>O456*H456</f>
        <v>0</v>
      </c>
      <c r="Q456" s="214">
        <v>0.00047</v>
      </c>
      <c r="R456" s="214">
        <f>Q456*H456</f>
        <v>0.001269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136</v>
      </c>
      <c r="AT456" s="216" t="s">
        <v>131</v>
      </c>
      <c r="AU456" s="216" t="s">
        <v>83</v>
      </c>
      <c r="AY456" s="18" t="s">
        <v>129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81</v>
      </c>
      <c r="BK456" s="217">
        <f>ROUND(I456*H456,2)</f>
        <v>0</v>
      </c>
      <c r="BL456" s="18" t="s">
        <v>136</v>
      </c>
      <c r="BM456" s="216" t="s">
        <v>534</v>
      </c>
    </row>
    <row r="457" spans="1:47" s="2" customFormat="1" ht="12">
      <c r="A457" s="39"/>
      <c r="B457" s="40"/>
      <c r="C457" s="41"/>
      <c r="D457" s="218" t="s">
        <v>138</v>
      </c>
      <c r="E457" s="41"/>
      <c r="F457" s="219" t="s">
        <v>535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138</v>
      </c>
      <c r="AU457" s="18" t="s">
        <v>83</v>
      </c>
    </row>
    <row r="458" spans="1:51" s="13" customFormat="1" ht="12">
      <c r="A458" s="13"/>
      <c r="B458" s="223"/>
      <c r="C458" s="224"/>
      <c r="D458" s="218" t="s">
        <v>140</v>
      </c>
      <c r="E458" s="225" t="s">
        <v>19</v>
      </c>
      <c r="F458" s="226" t="s">
        <v>536</v>
      </c>
      <c r="G458" s="224"/>
      <c r="H458" s="227">
        <v>2.7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140</v>
      </c>
      <c r="AU458" s="233" t="s">
        <v>83</v>
      </c>
      <c r="AV458" s="13" t="s">
        <v>83</v>
      </c>
      <c r="AW458" s="13" t="s">
        <v>35</v>
      </c>
      <c r="AX458" s="13" t="s">
        <v>73</v>
      </c>
      <c r="AY458" s="233" t="s">
        <v>129</v>
      </c>
    </row>
    <row r="459" spans="1:51" s="14" customFormat="1" ht="12">
      <c r="A459" s="14"/>
      <c r="B459" s="234"/>
      <c r="C459" s="235"/>
      <c r="D459" s="218" t="s">
        <v>140</v>
      </c>
      <c r="E459" s="236" t="s">
        <v>19</v>
      </c>
      <c r="F459" s="237" t="s">
        <v>142</v>
      </c>
      <c r="G459" s="235"/>
      <c r="H459" s="238">
        <v>2.7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140</v>
      </c>
      <c r="AU459" s="244" t="s">
        <v>83</v>
      </c>
      <c r="AV459" s="14" t="s">
        <v>136</v>
      </c>
      <c r="AW459" s="14" t="s">
        <v>35</v>
      </c>
      <c r="AX459" s="14" t="s">
        <v>81</v>
      </c>
      <c r="AY459" s="244" t="s">
        <v>129</v>
      </c>
    </row>
    <row r="460" spans="1:65" s="2" customFormat="1" ht="16.5" customHeight="1">
      <c r="A460" s="39"/>
      <c r="B460" s="40"/>
      <c r="C460" s="255" t="s">
        <v>537</v>
      </c>
      <c r="D460" s="255" t="s">
        <v>302</v>
      </c>
      <c r="E460" s="256" t="s">
        <v>538</v>
      </c>
      <c r="F460" s="257" t="s">
        <v>539</v>
      </c>
      <c r="G460" s="258" t="s">
        <v>533</v>
      </c>
      <c r="H460" s="259">
        <v>2.7</v>
      </c>
      <c r="I460" s="260"/>
      <c r="J460" s="261">
        <f>ROUND(I460*H460,2)</f>
        <v>0</v>
      </c>
      <c r="K460" s="257" t="s">
        <v>135</v>
      </c>
      <c r="L460" s="262"/>
      <c r="M460" s="263" t="s">
        <v>19</v>
      </c>
      <c r="N460" s="264" t="s">
        <v>44</v>
      </c>
      <c r="O460" s="85"/>
      <c r="P460" s="214">
        <f>O460*H460</f>
        <v>0</v>
      </c>
      <c r="Q460" s="214">
        <v>0.01715</v>
      </c>
      <c r="R460" s="214">
        <f>Q460*H460</f>
        <v>0.046305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203</v>
      </c>
      <c r="AT460" s="216" t="s">
        <v>302</v>
      </c>
      <c r="AU460" s="216" t="s">
        <v>83</v>
      </c>
      <c r="AY460" s="18" t="s">
        <v>129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81</v>
      </c>
      <c r="BK460" s="217">
        <f>ROUND(I460*H460,2)</f>
        <v>0</v>
      </c>
      <c r="BL460" s="18" t="s">
        <v>136</v>
      </c>
      <c r="BM460" s="216" t="s">
        <v>540</v>
      </c>
    </row>
    <row r="461" spans="1:47" s="2" customFormat="1" ht="12">
      <c r="A461" s="39"/>
      <c r="B461" s="40"/>
      <c r="C461" s="41"/>
      <c r="D461" s="218" t="s">
        <v>138</v>
      </c>
      <c r="E461" s="41"/>
      <c r="F461" s="219" t="s">
        <v>539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138</v>
      </c>
      <c r="AU461" s="18" t="s">
        <v>83</v>
      </c>
    </row>
    <row r="462" spans="1:51" s="13" customFormat="1" ht="12">
      <c r="A462" s="13"/>
      <c r="B462" s="223"/>
      <c r="C462" s="224"/>
      <c r="D462" s="218" t="s">
        <v>140</v>
      </c>
      <c r="E462" s="225" t="s">
        <v>19</v>
      </c>
      <c r="F462" s="226" t="s">
        <v>536</v>
      </c>
      <c r="G462" s="224"/>
      <c r="H462" s="227">
        <v>2.7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140</v>
      </c>
      <c r="AU462" s="233" t="s">
        <v>83</v>
      </c>
      <c r="AV462" s="13" t="s">
        <v>83</v>
      </c>
      <c r="AW462" s="13" t="s">
        <v>35</v>
      </c>
      <c r="AX462" s="13" t="s">
        <v>73</v>
      </c>
      <c r="AY462" s="233" t="s">
        <v>129</v>
      </c>
    </row>
    <row r="463" spans="1:51" s="14" customFormat="1" ht="12">
      <c r="A463" s="14"/>
      <c r="B463" s="234"/>
      <c r="C463" s="235"/>
      <c r="D463" s="218" t="s">
        <v>140</v>
      </c>
      <c r="E463" s="236" t="s">
        <v>19</v>
      </c>
      <c r="F463" s="237" t="s">
        <v>142</v>
      </c>
      <c r="G463" s="235"/>
      <c r="H463" s="238">
        <v>2.7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140</v>
      </c>
      <c r="AU463" s="244" t="s">
        <v>83</v>
      </c>
      <c r="AV463" s="14" t="s">
        <v>136</v>
      </c>
      <c r="AW463" s="14" t="s">
        <v>35</v>
      </c>
      <c r="AX463" s="14" t="s">
        <v>81</v>
      </c>
      <c r="AY463" s="244" t="s">
        <v>129</v>
      </c>
    </row>
    <row r="464" spans="1:63" s="12" customFormat="1" ht="22.8" customHeight="1">
      <c r="A464" s="12"/>
      <c r="B464" s="189"/>
      <c r="C464" s="190"/>
      <c r="D464" s="191" t="s">
        <v>72</v>
      </c>
      <c r="E464" s="203" t="s">
        <v>214</v>
      </c>
      <c r="F464" s="203" t="s">
        <v>541</v>
      </c>
      <c r="G464" s="190"/>
      <c r="H464" s="190"/>
      <c r="I464" s="193"/>
      <c r="J464" s="204">
        <f>BK464</f>
        <v>0</v>
      </c>
      <c r="K464" s="190"/>
      <c r="L464" s="195"/>
      <c r="M464" s="196"/>
      <c r="N464" s="197"/>
      <c r="O464" s="197"/>
      <c r="P464" s="198">
        <f>SUM(P465:P519)</f>
        <v>0</v>
      </c>
      <c r="Q464" s="197"/>
      <c r="R464" s="198">
        <f>SUM(R465:R519)</f>
        <v>136.95417874999998</v>
      </c>
      <c r="S464" s="197"/>
      <c r="T464" s="199">
        <f>SUM(T465:T519)</f>
        <v>786.92308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0" t="s">
        <v>81</v>
      </c>
      <c r="AT464" s="201" t="s">
        <v>72</v>
      </c>
      <c r="AU464" s="201" t="s">
        <v>81</v>
      </c>
      <c r="AY464" s="200" t="s">
        <v>129</v>
      </c>
      <c r="BK464" s="202">
        <f>SUM(BK465:BK519)</f>
        <v>0</v>
      </c>
    </row>
    <row r="465" spans="1:65" s="2" customFormat="1" ht="16.5" customHeight="1">
      <c r="A465" s="39"/>
      <c r="B465" s="40"/>
      <c r="C465" s="205" t="s">
        <v>542</v>
      </c>
      <c r="D465" s="205" t="s">
        <v>131</v>
      </c>
      <c r="E465" s="206" t="s">
        <v>543</v>
      </c>
      <c r="F465" s="207" t="s">
        <v>544</v>
      </c>
      <c r="G465" s="208" t="s">
        <v>533</v>
      </c>
      <c r="H465" s="209">
        <v>35</v>
      </c>
      <c r="I465" s="210"/>
      <c r="J465" s="211">
        <f>ROUND(I465*H465,2)</f>
        <v>0</v>
      </c>
      <c r="K465" s="207" t="s">
        <v>135</v>
      </c>
      <c r="L465" s="45"/>
      <c r="M465" s="212" t="s">
        <v>19</v>
      </c>
      <c r="N465" s="213" t="s">
        <v>44</v>
      </c>
      <c r="O465" s="85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136</v>
      </c>
      <c r="AT465" s="216" t="s">
        <v>131</v>
      </c>
      <c r="AU465" s="216" t="s">
        <v>83</v>
      </c>
      <c r="AY465" s="18" t="s">
        <v>129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81</v>
      </c>
      <c r="BK465" s="217">
        <f>ROUND(I465*H465,2)</f>
        <v>0</v>
      </c>
      <c r="BL465" s="18" t="s">
        <v>136</v>
      </c>
      <c r="BM465" s="216" t="s">
        <v>545</v>
      </c>
    </row>
    <row r="466" spans="1:47" s="2" customFormat="1" ht="12">
      <c r="A466" s="39"/>
      <c r="B466" s="40"/>
      <c r="C466" s="41"/>
      <c r="D466" s="218" t="s">
        <v>138</v>
      </c>
      <c r="E466" s="41"/>
      <c r="F466" s="219" t="s">
        <v>546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138</v>
      </c>
      <c r="AU466" s="18" t="s">
        <v>83</v>
      </c>
    </row>
    <row r="467" spans="1:51" s="13" customFormat="1" ht="12">
      <c r="A467" s="13"/>
      <c r="B467" s="223"/>
      <c r="C467" s="224"/>
      <c r="D467" s="218" t="s">
        <v>140</v>
      </c>
      <c r="E467" s="225" t="s">
        <v>19</v>
      </c>
      <c r="F467" s="226" t="s">
        <v>547</v>
      </c>
      <c r="G467" s="224"/>
      <c r="H467" s="227">
        <v>35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140</v>
      </c>
      <c r="AU467" s="233" t="s">
        <v>83</v>
      </c>
      <c r="AV467" s="13" t="s">
        <v>83</v>
      </c>
      <c r="AW467" s="13" t="s">
        <v>35</v>
      </c>
      <c r="AX467" s="13" t="s">
        <v>73</v>
      </c>
      <c r="AY467" s="233" t="s">
        <v>129</v>
      </c>
    </row>
    <row r="468" spans="1:51" s="14" customFormat="1" ht="12">
      <c r="A468" s="14"/>
      <c r="B468" s="234"/>
      <c r="C468" s="235"/>
      <c r="D468" s="218" t="s">
        <v>140</v>
      </c>
      <c r="E468" s="236" t="s">
        <v>19</v>
      </c>
      <c r="F468" s="237" t="s">
        <v>142</v>
      </c>
      <c r="G468" s="235"/>
      <c r="H468" s="238">
        <v>35</v>
      </c>
      <c r="I468" s="239"/>
      <c r="J468" s="235"/>
      <c r="K468" s="235"/>
      <c r="L468" s="240"/>
      <c r="M468" s="241"/>
      <c r="N468" s="242"/>
      <c r="O468" s="242"/>
      <c r="P468" s="242"/>
      <c r="Q468" s="242"/>
      <c r="R468" s="242"/>
      <c r="S468" s="242"/>
      <c r="T468" s="24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4" t="s">
        <v>140</v>
      </c>
      <c r="AU468" s="244" t="s">
        <v>83</v>
      </c>
      <c r="AV468" s="14" t="s">
        <v>136</v>
      </c>
      <c r="AW468" s="14" t="s">
        <v>35</v>
      </c>
      <c r="AX468" s="14" t="s">
        <v>81</v>
      </c>
      <c r="AY468" s="244" t="s">
        <v>129</v>
      </c>
    </row>
    <row r="469" spans="1:65" s="2" customFormat="1" ht="16.5" customHeight="1">
      <c r="A469" s="39"/>
      <c r="B469" s="40"/>
      <c r="C469" s="205" t="s">
        <v>548</v>
      </c>
      <c r="D469" s="205" t="s">
        <v>131</v>
      </c>
      <c r="E469" s="206" t="s">
        <v>549</v>
      </c>
      <c r="F469" s="207" t="s">
        <v>550</v>
      </c>
      <c r="G469" s="208" t="s">
        <v>533</v>
      </c>
      <c r="H469" s="209">
        <v>35</v>
      </c>
      <c r="I469" s="210"/>
      <c r="J469" s="211">
        <f>ROUND(I469*H469,2)</f>
        <v>0</v>
      </c>
      <c r="K469" s="207" t="s">
        <v>135</v>
      </c>
      <c r="L469" s="45"/>
      <c r="M469" s="212" t="s">
        <v>19</v>
      </c>
      <c r="N469" s="213" t="s">
        <v>44</v>
      </c>
      <c r="O469" s="85"/>
      <c r="P469" s="214">
        <f>O469*H469</f>
        <v>0</v>
      </c>
      <c r="Q469" s="214">
        <v>0.00011</v>
      </c>
      <c r="R469" s="214">
        <f>Q469*H469</f>
        <v>0.00385</v>
      </c>
      <c r="S469" s="214">
        <v>0</v>
      </c>
      <c r="T469" s="215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6" t="s">
        <v>136</v>
      </c>
      <c r="AT469" s="216" t="s">
        <v>131</v>
      </c>
      <c r="AU469" s="216" t="s">
        <v>83</v>
      </c>
      <c r="AY469" s="18" t="s">
        <v>129</v>
      </c>
      <c r="BE469" s="217">
        <f>IF(N469="základní",J469,0)</f>
        <v>0</v>
      </c>
      <c r="BF469" s="217">
        <f>IF(N469="snížená",J469,0)</f>
        <v>0</v>
      </c>
      <c r="BG469" s="217">
        <f>IF(N469="zákl. přenesená",J469,0)</f>
        <v>0</v>
      </c>
      <c r="BH469" s="217">
        <f>IF(N469="sníž. přenesená",J469,0)</f>
        <v>0</v>
      </c>
      <c r="BI469" s="217">
        <f>IF(N469="nulová",J469,0)</f>
        <v>0</v>
      </c>
      <c r="BJ469" s="18" t="s">
        <v>81</v>
      </c>
      <c r="BK469" s="217">
        <f>ROUND(I469*H469,2)</f>
        <v>0</v>
      </c>
      <c r="BL469" s="18" t="s">
        <v>136</v>
      </c>
      <c r="BM469" s="216" t="s">
        <v>551</v>
      </c>
    </row>
    <row r="470" spans="1:47" s="2" customFormat="1" ht="12">
      <c r="A470" s="39"/>
      <c r="B470" s="40"/>
      <c r="C470" s="41"/>
      <c r="D470" s="218" t="s">
        <v>138</v>
      </c>
      <c r="E470" s="41"/>
      <c r="F470" s="219" t="s">
        <v>552</v>
      </c>
      <c r="G470" s="41"/>
      <c r="H470" s="41"/>
      <c r="I470" s="220"/>
      <c r="J470" s="41"/>
      <c r="K470" s="41"/>
      <c r="L470" s="45"/>
      <c r="M470" s="221"/>
      <c r="N470" s="222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138</v>
      </c>
      <c r="AU470" s="18" t="s">
        <v>83</v>
      </c>
    </row>
    <row r="471" spans="1:51" s="13" customFormat="1" ht="12">
      <c r="A471" s="13"/>
      <c r="B471" s="223"/>
      <c r="C471" s="224"/>
      <c r="D471" s="218" t="s">
        <v>140</v>
      </c>
      <c r="E471" s="225" t="s">
        <v>19</v>
      </c>
      <c r="F471" s="226" t="s">
        <v>547</v>
      </c>
      <c r="G471" s="224"/>
      <c r="H471" s="227">
        <v>35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140</v>
      </c>
      <c r="AU471" s="233" t="s">
        <v>83</v>
      </c>
      <c r="AV471" s="13" t="s">
        <v>83</v>
      </c>
      <c r="AW471" s="13" t="s">
        <v>35</v>
      </c>
      <c r="AX471" s="13" t="s">
        <v>73</v>
      </c>
      <c r="AY471" s="233" t="s">
        <v>129</v>
      </c>
    </row>
    <row r="472" spans="1:51" s="14" customFormat="1" ht="12">
      <c r="A472" s="14"/>
      <c r="B472" s="234"/>
      <c r="C472" s="235"/>
      <c r="D472" s="218" t="s">
        <v>140</v>
      </c>
      <c r="E472" s="236" t="s">
        <v>19</v>
      </c>
      <c r="F472" s="237" t="s">
        <v>142</v>
      </c>
      <c r="G472" s="235"/>
      <c r="H472" s="238">
        <v>35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140</v>
      </c>
      <c r="AU472" s="244" t="s">
        <v>83</v>
      </c>
      <c r="AV472" s="14" t="s">
        <v>136</v>
      </c>
      <c r="AW472" s="14" t="s">
        <v>35</v>
      </c>
      <c r="AX472" s="14" t="s">
        <v>81</v>
      </c>
      <c r="AY472" s="244" t="s">
        <v>129</v>
      </c>
    </row>
    <row r="473" spans="1:65" s="2" customFormat="1" ht="16.5" customHeight="1">
      <c r="A473" s="39"/>
      <c r="B473" s="40"/>
      <c r="C473" s="205" t="s">
        <v>553</v>
      </c>
      <c r="D473" s="205" t="s">
        <v>131</v>
      </c>
      <c r="E473" s="206" t="s">
        <v>554</v>
      </c>
      <c r="F473" s="207" t="s">
        <v>555</v>
      </c>
      <c r="G473" s="208" t="s">
        <v>533</v>
      </c>
      <c r="H473" s="209">
        <v>40.24</v>
      </c>
      <c r="I473" s="210"/>
      <c r="J473" s="211">
        <f>ROUND(I473*H473,2)</f>
        <v>0</v>
      </c>
      <c r="K473" s="207" t="s">
        <v>135</v>
      </c>
      <c r="L473" s="45"/>
      <c r="M473" s="212" t="s">
        <v>19</v>
      </c>
      <c r="N473" s="213" t="s">
        <v>44</v>
      </c>
      <c r="O473" s="85"/>
      <c r="P473" s="214">
        <f>O473*H473</f>
        <v>0</v>
      </c>
      <c r="Q473" s="214">
        <v>0.74932</v>
      </c>
      <c r="R473" s="214">
        <f>Q473*H473</f>
        <v>30.1526368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136</v>
      </c>
      <c r="AT473" s="216" t="s">
        <v>131</v>
      </c>
      <c r="AU473" s="216" t="s">
        <v>83</v>
      </c>
      <c r="AY473" s="18" t="s">
        <v>129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81</v>
      </c>
      <c r="BK473" s="217">
        <f>ROUND(I473*H473,2)</f>
        <v>0</v>
      </c>
      <c r="BL473" s="18" t="s">
        <v>136</v>
      </c>
      <c r="BM473" s="216" t="s">
        <v>556</v>
      </c>
    </row>
    <row r="474" spans="1:47" s="2" customFormat="1" ht="12">
      <c r="A474" s="39"/>
      <c r="B474" s="40"/>
      <c r="C474" s="41"/>
      <c r="D474" s="218" t="s">
        <v>138</v>
      </c>
      <c r="E474" s="41"/>
      <c r="F474" s="219" t="s">
        <v>557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138</v>
      </c>
      <c r="AU474" s="18" t="s">
        <v>83</v>
      </c>
    </row>
    <row r="475" spans="1:51" s="15" customFormat="1" ht="12">
      <c r="A475" s="15"/>
      <c r="B475" s="245"/>
      <c r="C475" s="246"/>
      <c r="D475" s="218" t="s">
        <v>140</v>
      </c>
      <c r="E475" s="247" t="s">
        <v>19</v>
      </c>
      <c r="F475" s="248" t="s">
        <v>558</v>
      </c>
      <c r="G475" s="246"/>
      <c r="H475" s="247" t="s">
        <v>19</v>
      </c>
      <c r="I475" s="249"/>
      <c r="J475" s="246"/>
      <c r="K475" s="246"/>
      <c r="L475" s="250"/>
      <c r="M475" s="251"/>
      <c r="N475" s="252"/>
      <c r="O475" s="252"/>
      <c r="P475" s="252"/>
      <c r="Q475" s="252"/>
      <c r="R475" s="252"/>
      <c r="S475" s="252"/>
      <c r="T475" s="253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4" t="s">
        <v>140</v>
      </c>
      <c r="AU475" s="254" t="s">
        <v>83</v>
      </c>
      <c r="AV475" s="15" t="s">
        <v>81</v>
      </c>
      <c r="AW475" s="15" t="s">
        <v>35</v>
      </c>
      <c r="AX475" s="15" t="s">
        <v>73</v>
      </c>
      <c r="AY475" s="254" t="s">
        <v>129</v>
      </c>
    </row>
    <row r="476" spans="1:51" s="13" customFormat="1" ht="12">
      <c r="A476" s="13"/>
      <c r="B476" s="223"/>
      <c r="C476" s="224"/>
      <c r="D476" s="218" t="s">
        <v>140</v>
      </c>
      <c r="E476" s="225" t="s">
        <v>19</v>
      </c>
      <c r="F476" s="226" t="s">
        <v>559</v>
      </c>
      <c r="G476" s="224"/>
      <c r="H476" s="227">
        <v>40.24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3" t="s">
        <v>140</v>
      </c>
      <c r="AU476" s="233" t="s">
        <v>83</v>
      </c>
      <c r="AV476" s="13" t="s">
        <v>83</v>
      </c>
      <c r="AW476" s="13" t="s">
        <v>35</v>
      </c>
      <c r="AX476" s="13" t="s">
        <v>73</v>
      </c>
      <c r="AY476" s="233" t="s">
        <v>129</v>
      </c>
    </row>
    <row r="477" spans="1:51" s="14" customFormat="1" ht="12">
      <c r="A477" s="14"/>
      <c r="B477" s="234"/>
      <c r="C477" s="235"/>
      <c r="D477" s="218" t="s">
        <v>140</v>
      </c>
      <c r="E477" s="236" t="s">
        <v>19</v>
      </c>
      <c r="F477" s="237" t="s">
        <v>142</v>
      </c>
      <c r="G477" s="235"/>
      <c r="H477" s="238">
        <v>40.24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140</v>
      </c>
      <c r="AU477" s="244" t="s">
        <v>83</v>
      </c>
      <c r="AV477" s="14" t="s">
        <v>136</v>
      </c>
      <c r="AW477" s="14" t="s">
        <v>35</v>
      </c>
      <c r="AX477" s="14" t="s">
        <v>81</v>
      </c>
      <c r="AY477" s="244" t="s">
        <v>129</v>
      </c>
    </row>
    <row r="478" spans="1:65" s="2" customFormat="1" ht="16.5" customHeight="1">
      <c r="A478" s="39"/>
      <c r="B478" s="40"/>
      <c r="C478" s="255" t="s">
        <v>560</v>
      </c>
      <c r="D478" s="255" t="s">
        <v>302</v>
      </c>
      <c r="E478" s="256" t="s">
        <v>561</v>
      </c>
      <c r="F478" s="257" t="s">
        <v>562</v>
      </c>
      <c r="G478" s="258" t="s">
        <v>533</v>
      </c>
      <c r="H478" s="259">
        <v>40.24</v>
      </c>
      <c r="I478" s="260"/>
      <c r="J478" s="261">
        <f>ROUND(I478*H478,2)</f>
        <v>0</v>
      </c>
      <c r="K478" s="257" t="s">
        <v>135</v>
      </c>
      <c r="L478" s="262"/>
      <c r="M478" s="263" t="s">
        <v>19</v>
      </c>
      <c r="N478" s="264" t="s">
        <v>44</v>
      </c>
      <c r="O478" s="85"/>
      <c r="P478" s="214">
        <f>O478*H478</f>
        <v>0</v>
      </c>
      <c r="Q478" s="214">
        <v>0.416</v>
      </c>
      <c r="R478" s="214">
        <f>Q478*H478</f>
        <v>16.73984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203</v>
      </c>
      <c r="AT478" s="216" t="s">
        <v>302</v>
      </c>
      <c r="AU478" s="216" t="s">
        <v>83</v>
      </c>
      <c r="AY478" s="18" t="s">
        <v>129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81</v>
      </c>
      <c r="BK478" s="217">
        <f>ROUND(I478*H478,2)</f>
        <v>0</v>
      </c>
      <c r="BL478" s="18" t="s">
        <v>136</v>
      </c>
      <c r="BM478" s="216" t="s">
        <v>563</v>
      </c>
    </row>
    <row r="479" spans="1:47" s="2" customFormat="1" ht="12">
      <c r="A479" s="39"/>
      <c r="B479" s="40"/>
      <c r="C479" s="41"/>
      <c r="D479" s="218" t="s">
        <v>138</v>
      </c>
      <c r="E479" s="41"/>
      <c r="F479" s="219" t="s">
        <v>562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138</v>
      </c>
      <c r="AU479" s="18" t="s">
        <v>83</v>
      </c>
    </row>
    <row r="480" spans="1:65" s="2" customFormat="1" ht="16.5" customHeight="1">
      <c r="A480" s="39"/>
      <c r="B480" s="40"/>
      <c r="C480" s="205" t="s">
        <v>564</v>
      </c>
      <c r="D480" s="205" t="s">
        <v>131</v>
      </c>
      <c r="E480" s="206" t="s">
        <v>565</v>
      </c>
      <c r="F480" s="207" t="s">
        <v>566</v>
      </c>
      <c r="G480" s="208" t="s">
        <v>533</v>
      </c>
      <c r="H480" s="209">
        <v>15.6</v>
      </c>
      <c r="I480" s="210"/>
      <c r="J480" s="211">
        <f>ROUND(I480*H480,2)</f>
        <v>0</v>
      </c>
      <c r="K480" s="207" t="s">
        <v>135</v>
      </c>
      <c r="L480" s="45"/>
      <c r="M480" s="212" t="s">
        <v>19</v>
      </c>
      <c r="N480" s="213" t="s">
        <v>44</v>
      </c>
      <c r="O480" s="85"/>
      <c r="P480" s="214">
        <f>O480*H480</f>
        <v>0</v>
      </c>
      <c r="Q480" s="214">
        <v>1.36828</v>
      </c>
      <c r="R480" s="214">
        <f>Q480*H480</f>
        <v>21.345167999999997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136</v>
      </c>
      <c r="AT480" s="216" t="s">
        <v>131</v>
      </c>
      <c r="AU480" s="216" t="s">
        <v>83</v>
      </c>
      <c r="AY480" s="18" t="s">
        <v>129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81</v>
      </c>
      <c r="BK480" s="217">
        <f>ROUND(I480*H480,2)</f>
        <v>0</v>
      </c>
      <c r="BL480" s="18" t="s">
        <v>136</v>
      </c>
      <c r="BM480" s="216" t="s">
        <v>567</v>
      </c>
    </row>
    <row r="481" spans="1:47" s="2" customFormat="1" ht="12">
      <c r="A481" s="39"/>
      <c r="B481" s="40"/>
      <c r="C481" s="41"/>
      <c r="D481" s="218" t="s">
        <v>138</v>
      </c>
      <c r="E481" s="41"/>
      <c r="F481" s="219" t="s">
        <v>568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138</v>
      </c>
      <c r="AU481" s="18" t="s">
        <v>83</v>
      </c>
    </row>
    <row r="482" spans="1:51" s="15" customFormat="1" ht="12">
      <c r="A482" s="15"/>
      <c r="B482" s="245"/>
      <c r="C482" s="246"/>
      <c r="D482" s="218" t="s">
        <v>140</v>
      </c>
      <c r="E482" s="247" t="s">
        <v>19</v>
      </c>
      <c r="F482" s="248" t="s">
        <v>208</v>
      </c>
      <c r="G482" s="246"/>
      <c r="H482" s="247" t="s">
        <v>19</v>
      </c>
      <c r="I482" s="249"/>
      <c r="J482" s="246"/>
      <c r="K482" s="246"/>
      <c r="L482" s="250"/>
      <c r="M482" s="251"/>
      <c r="N482" s="252"/>
      <c r="O482" s="252"/>
      <c r="P482" s="252"/>
      <c r="Q482" s="252"/>
      <c r="R482" s="252"/>
      <c r="S482" s="252"/>
      <c r="T482" s="25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4" t="s">
        <v>140</v>
      </c>
      <c r="AU482" s="254" t="s">
        <v>83</v>
      </c>
      <c r="AV482" s="15" t="s">
        <v>81</v>
      </c>
      <c r="AW482" s="15" t="s">
        <v>35</v>
      </c>
      <c r="AX482" s="15" t="s">
        <v>73</v>
      </c>
      <c r="AY482" s="254" t="s">
        <v>129</v>
      </c>
    </row>
    <row r="483" spans="1:51" s="13" customFormat="1" ht="12">
      <c r="A483" s="13"/>
      <c r="B483" s="223"/>
      <c r="C483" s="224"/>
      <c r="D483" s="218" t="s">
        <v>140</v>
      </c>
      <c r="E483" s="225" t="s">
        <v>19</v>
      </c>
      <c r="F483" s="226" t="s">
        <v>569</v>
      </c>
      <c r="G483" s="224"/>
      <c r="H483" s="227">
        <v>7.8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140</v>
      </c>
      <c r="AU483" s="233" t="s">
        <v>83</v>
      </c>
      <c r="AV483" s="13" t="s">
        <v>83</v>
      </c>
      <c r="AW483" s="13" t="s">
        <v>35</v>
      </c>
      <c r="AX483" s="13" t="s">
        <v>73</v>
      </c>
      <c r="AY483" s="233" t="s">
        <v>129</v>
      </c>
    </row>
    <row r="484" spans="1:51" s="15" customFormat="1" ht="12">
      <c r="A484" s="15"/>
      <c r="B484" s="245"/>
      <c r="C484" s="246"/>
      <c r="D484" s="218" t="s">
        <v>140</v>
      </c>
      <c r="E484" s="247" t="s">
        <v>19</v>
      </c>
      <c r="F484" s="248" t="s">
        <v>210</v>
      </c>
      <c r="G484" s="246"/>
      <c r="H484" s="247" t="s">
        <v>19</v>
      </c>
      <c r="I484" s="249"/>
      <c r="J484" s="246"/>
      <c r="K484" s="246"/>
      <c r="L484" s="250"/>
      <c r="M484" s="251"/>
      <c r="N484" s="252"/>
      <c r="O484" s="252"/>
      <c r="P484" s="252"/>
      <c r="Q484" s="252"/>
      <c r="R484" s="252"/>
      <c r="S484" s="252"/>
      <c r="T484" s="253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4" t="s">
        <v>140</v>
      </c>
      <c r="AU484" s="254" t="s">
        <v>83</v>
      </c>
      <c r="AV484" s="15" t="s">
        <v>81</v>
      </c>
      <c r="AW484" s="15" t="s">
        <v>35</v>
      </c>
      <c r="AX484" s="15" t="s">
        <v>73</v>
      </c>
      <c r="AY484" s="254" t="s">
        <v>129</v>
      </c>
    </row>
    <row r="485" spans="1:51" s="13" customFormat="1" ht="12">
      <c r="A485" s="13"/>
      <c r="B485" s="223"/>
      <c r="C485" s="224"/>
      <c r="D485" s="218" t="s">
        <v>140</v>
      </c>
      <c r="E485" s="225" t="s">
        <v>19</v>
      </c>
      <c r="F485" s="226" t="s">
        <v>569</v>
      </c>
      <c r="G485" s="224"/>
      <c r="H485" s="227">
        <v>7.8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140</v>
      </c>
      <c r="AU485" s="233" t="s">
        <v>83</v>
      </c>
      <c r="AV485" s="13" t="s">
        <v>83</v>
      </c>
      <c r="AW485" s="13" t="s">
        <v>35</v>
      </c>
      <c r="AX485" s="13" t="s">
        <v>73</v>
      </c>
      <c r="AY485" s="233" t="s">
        <v>129</v>
      </c>
    </row>
    <row r="486" spans="1:51" s="14" customFormat="1" ht="12">
      <c r="A486" s="14"/>
      <c r="B486" s="234"/>
      <c r="C486" s="235"/>
      <c r="D486" s="218" t="s">
        <v>140</v>
      </c>
      <c r="E486" s="236" t="s">
        <v>19</v>
      </c>
      <c r="F486" s="237" t="s">
        <v>142</v>
      </c>
      <c r="G486" s="235"/>
      <c r="H486" s="238">
        <v>15.6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140</v>
      </c>
      <c r="AU486" s="244" t="s">
        <v>83</v>
      </c>
      <c r="AV486" s="14" t="s">
        <v>136</v>
      </c>
      <c r="AW486" s="14" t="s">
        <v>35</v>
      </c>
      <c r="AX486" s="14" t="s">
        <v>81</v>
      </c>
      <c r="AY486" s="244" t="s">
        <v>129</v>
      </c>
    </row>
    <row r="487" spans="1:65" s="2" customFormat="1" ht="16.5" customHeight="1">
      <c r="A487" s="39"/>
      <c r="B487" s="40"/>
      <c r="C487" s="255" t="s">
        <v>570</v>
      </c>
      <c r="D487" s="255" t="s">
        <v>302</v>
      </c>
      <c r="E487" s="256" t="s">
        <v>571</v>
      </c>
      <c r="F487" s="257" t="s">
        <v>572</v>
      </c>
      <c r="G487" s="258" t="s">
        <v>533</v>
      </c>
      <c r="H487" s="259">
        <v>15.6</v>
      </c>
      <c r="I487" s="260"/>
      <c r="J487" s="261">
        <f>ROUND(I487*H487,2)</f>
        <v>0</v>
      </c>
      <c r="K487" s="257" t="s">
        <v>135</v>
      </c>
      <c r="L487" s="262"/>
      <c r="M487" s="263" t="s">
        <v>19</v>
      </c>
      <c r="N487" s="264" t="s">
        <v>44</v>
      </c>
      <c r="O487" s="85"/>
      <c r="P487" s="214">
        <f>O487*H487</f>
        <v>0</v>
      </c>
      <c r="Q487" s="214">
        <v>0.98</v>
      </c>
      <c r="R487" s="214">
        <f>Q487*H487</f>
        <v>15.288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203</v>
      </c>
      <c r="AT487" s="216" t="s">
        <v>302</v>
      </c>
      <c r="AU487" s="216" t="s">
        <v>83</v>
      </c>
      <c r="AY487" s="18" t="s">
        <v>129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81</v>
      </c>
      <c r="BK487" s="217">
        <f>ROUND(I487*H487,2)</f>
        <v>0</v>
      </c>
      <c r="BL487" s="18" t="s">
        <v>136</v>
      </c>
      <c r="BM487" s="216" t="s">
        <v>573</v>
      </c>
    </row>
    <row r="488" spans="1:47" s="2" customFormat="1" ht="12">
      <c r="A488" s="39"/>
      <c r="B488" s="40"/>
      <c r="C488" s="41"/>
      <c r="D488" s="218" t="s">
        <v>138</v>
      </c>
      <c r="E488" s="41"/>
      <c r="F488" s="219" t="s">
        <v>572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138</v>
      </c>
      <c r="AU488" s="18" t="s">
        <v>83</v>
      </c>
    </row>
    <row r="489" spans="1:65" s="2" customFormat="1" ht="16.5" customHeight="1">
      <c r="A489" s="39"/>
      <c r="B489" s="40"/>
      <c r="C489" s="205" t="s">
        <v>574</v>
      </c>
      <c r="D489" s="205" t="s">
        <v>131</v>
      </c>
      <c r="E489" s="206" t="s">
        <v>575</v>
      </c>
      <c r="F489" s="207" t="s">
        <v>576</v>
      </c>
      <c r="G489" s="208" t="s">
        <v>186</v>
      </c>
      <c r="H489" s="209">
        <v>21.685</v>
      </c>
      <c r="I489" s="210"/>
      <c r="J489" s="211">
        <f>ROUND(I489*H489,2)</f>
        <v>0</v>
      </c>
      <c r="K489" s="207" t="s">
        <v>135</v>
      </c>
      <c r="L489" s="45"/>
      <c r="M489" s="212" t="s">
        <v>19</v>
      </c>
      <c r="N489" s="213" t="s">
        <v>44</v>
      </c>
      <c r="O489" s="85"/>
      <c r="P489" s="214">
        <f>O489*H489</f>
        <v>0</v>
      </c>
      <c r="Q489" s="214">
        <v>2.46367</v>
      </c>
      <c r="R489" s="214">
        <f>Q489*H489</f>
        <v>53.424683949999995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136</v>
      </c>
      <c r="AT489" s="216" t="s">
        <v>131</v>
      </c>
      <c r="AU489" s="216" t="s">
        <v>83</v>
      </c>
      <c r="AY489" s="18" t="s">
        <v>129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81</v>
      </c>
      <c r="BK489" s="217">
        <f>ROUND(I489*H489,2)</f>
        <v>0</v>
      </c>
      <c r="BL489" s="18" t="s">
        <v>136</v>
      </c>
      <c r="BM489" s="216" t="s">
        <v>577</v>
      </c>
    </row>
    <row r="490" spans="1:47" s="2" customFormat="1" ht="12">
      <c r="A490" s="39"/>
      <c r="B490" s="40"/>
      <c r="C490" s="41"/>
      <c r="D490" s="218" t="s">
        <v>138</v>
      </c>
      <c r="E490" s="41"/>
      <c r="F490" s="219" t="s">
        <v>578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138</v>
      </c>
      <c r="AU490" s="18" t="s">
        <v>83</v>
      </c>
    </row>
    <row r="491" spans="1:51" s="15" customFormat="1" ht="12">
      <c r="A491" s="15"/>
      <c r="B491" s="245"/>
      <c r="C491" s="246"/>
      <c r="D491" s="218" t="s">
        <v>140</v>
      </c>
      <c r="E491" s="247" t="s">
        <v>19</v>
      </c>
      <c r="F491" s="248" t="s">
        <v>579</v>
      </c>
      <c r="G491" s="246"/>
      <c r="H491" s="247" t="s">
        <v>19</v>
      </c>
      <c r="I491" s="249"/>
      <c r="J491" s="246"/>
      <c r="K491" s="246"/>
      <c r="L491" s="250"/>
      <c r="M491" s="251"/>
      <c r="N491" s="252"/>
      <c r="O491" s="252"/>
      <c r="P491" s="252"/>
      <c r="Q491" s="252"/>
      <c r="R491" s="252"/>
      <c r="S491" s="252"/>
      <c r="T491" s="253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4" t="s">
        <v>140</v>
      </c>
      <c r="AU491" s="254" t="s">
        <v>83</v>
      </c>
      <c r="AV491" s="15" t="s">
        <v>81</v>
      </c>
      <c r="AW491" s="15" t="s">
        <v>35</v>
      </c>
      <c r="AX491" s="15" t="s">
        <v>73</v>
      </c>
      <c r="AY491" s="254" t="s">
        <v>129</v>
      </c>
    </row>
    <row r="492" spans="1:51" s="13" customFormat="1" ht="12">
      <c r="A492" s="13"/>
      <c r="B492" s="223"/>
      <c r="C492" s="224"/>
      <c r="D492" s="218" t="s">
        <v>140</v>
      </c>
      <c r="E492" s="225" t="s">
        <v>19</v>
      </c>
      <c r="F492" s="226" t="s">
        <v>580</v>
      </c>
      <c r="G492" s="224"/>
      <c r="H492" s="227">
        <v>21.685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140</v>
      </c>
      <c r="AU492" s="233" t="s">
        <v>83</v>
      </c>
      <c r="AV492" s="13" t="s">
        <v>83</v>
      </c>
      <c r="AW492" s="13" t="s">
        <v>35</v>
      </c>
      <c r="AX492" s="13" t="s">
        <v>73</v>
      </c>
      <c r="AY492" s="233" t="s">
        <v>129</v>
      </c>
    </row>
    <row r="493" spans="1:51" s="14" customFormat="1" ht="12">
      <c r="A493" s="14"/>
      <c r="B493" s="234"/>
      <c r="C493" s="235"/>
      <c r="D493" s="218" t="s">
        <v>140</v>
      </c>
      <c r="E493" s="236" t="s">
        <v>19</v>
      </c>
      <c r="F493" s="237" t="s">
        <v>142</v>
      </c>
      <c r="G493" s="235"/>
      <c r="H493" s="238">
        <v>21.685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140</v>
      </c>
      <c r="AU493" s="244" t="s">
        <v>83</v>
      </c>
      <c r="AV493" s="14" t="s">
        <v>136</v>
      </c>
      <c r="AW493" s="14" t="s">
        <v>35</v>
      </c>
      <c r="AX493" s="14" t="s">
        <v>81</v>
      </c>
      <c r="AY493" s="244" t="s">
        <v>129</v>
      </c>
    </row>
    <row r="494" spans="1:65" s="2" customFormat="1" ht="16.5" customHeight="1">
      <c r="A494" s="39"/>
      <c r="B494" s="40"/>
      <c r="C494" s="205" t="s">
        <v>581</v>
      </c>
      <c r="D494" s="205" t="s">
        <v>131</v>
      </c>
      <c r="E494" s="206" t="s">
        <v>582</v>
      </c>
      <c r="F494" s="207" t="s">
        <v>583</v>
      </c>
      <c r="G494" s="208" t="s">
        <v>533</v>
      </c>
      <c r="H494" s="209">
        <v>35</v>
      </c>
      <c r="I494" s="210"/>
      <c r="J494" s="211">
        <f>ROUND(I494*H494,2)</f>
        <v>0</v>
      </c>
      <c r="K494" s="207" t="s">
        <v>135</v>
      </c>
      <c r="L494" s="45"/>
      <c r="M494" s="212" t="s">
        <v>19</v>
      </c>
      <c r="N494" s="213" t="s">
        <v>44</v>
      </c>
      <c r="O494" s="85"/>
      <c r="P494" s="214">
        <f>O494*H494</f>
        <v>0</v>
      </c>
      <c r="Q494" s="214">
        <v>0</v>
      </c>
      <c r="R494" s="214">
        <f>Q494*H494</f>
        <v>0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136</v>
      </c>
      <c r="AT494" s="216" t="s">
        <v>131</v>
      </c>
      <c r="AU494" s="216" t="s">
        <v>83</v>
      </c>
      <c r="AY494" s="18" t="s">
        <v>129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81</v>
      </c>
      <c r="BK494" s="217">
        <f>ROUND(I494*H494,2)</f>
        <v>0</v>
      </c>
      <c r="BL494" s="18" t="s">
        <v>136</v>
      </c>
      <c r="BM494" s="216" t="s">
        <v>584</v>
      </c>
    </row>
    <row r="495" spans="1:47" s="2" customFormat="1" ht="12">
      <c r="A495" s="39"/>
      <c r="B495" s="40"/>
      <c r="C495" s="41"/>
      <c r="D495" s="218" t="s">
        <v>138</v>
      </c>
      <c r="E495" s="41"/>
      <c r="F495" s="219" t="s">
        <v>585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138</v>
      </c>
      <c r="AU495" s="18" t="s">
        <v>83</v>
      </c>
    </row>
    <row r="496" spans="1:51" s="13" customFormat="1" ht="12">
      <c r="A496" s="13"/>
      <c r="B496" s="223"/>
      <c r="C496" s="224"/>
      <c r="D496" s="218" t="s">
        <v>140</v>
      </c>
      <c r="E496" s="225" t="s">
        <v>19</v>
      </c>
      <c r="F496" s="226" t="s">
        <v>547</v>
      </c>
      <c r="G496" s="224"/>
      <c r="H496" s="227">
        <v>35</v>
      </c>
      <c r="I496" s="228"/>
      <c r="J496" s="224"/>
      <c r="K496" s="224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140</v>
      </c>
      <c r="AU496" s="233" t="s">
        <v>83</v>
      </c>
      <c r="AV496" s="13" t="s">
        <v>83</v>
      </c>
      <c r="AW496" s="13" t="s">
        <v>35</v>
      </c>
      <c r="AX496" s="13" t="s">
        <v>73</v>
      </c>
      <c r="AY496" s="233" t="s">
        <v>129</v>
      </c>
    </row>
    <row r="497" spans="1:51" s="14" customFormat="1" ht="12">
      <c r="A497" s="14"/>
      <c r="B497" s="234"/>
      <c r="C497" s="235"/>
      <c r="D497" s="218" t="s">
        <v>140</v>
      </c>
      <c r="E497" s="236" t="s">
        <v>19</v>
      </c>
      <c r="F497" s="237" t="s">
        <v>142</v>
      </c>
      <c r="G497" s="235"/>
      <c r="H497" s="238">
        <v>35</v>
      </c>
      <c r="I497" s="239"/>
      <c r="J497" s="235"/>
      <c r="K497" s="235"/>
      <c r="L497" s="240"/>
      <c r="M497" s="241"/>
      <c r="N497" s="242"/>
      <c r="O497" s="242"/>
      <c r="P497" s="242"/>
      <c r="Q497" s="242"/>
      <c r="R497" s="242"/>
      <c r="S497" s="242"/>
      <c r="T497" s="24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4" t="s">
        <v>140</v>
      </c>
      <c r="AU497" s="244" t="s">
        <v>83</v>
      </c>
      <c r="AV497" s="14" t="s">
        <v>136</v>
      </c>
      <c r="AW497" s="14" t="s">
        <v>35</v>
      </c>
      <c r="AX497" s="14" t="s">
        <v>81</v>
      </c>
      <c r="AY497" s="244" t="s">
        <v>129</v>
      </c>
    </row>
    <row r="498" spans="1:65" s="2" customFormat="1" ht="16.5" customHeight="1">
      <c r="A498" s="39"/>
      <c r="B498" s="40"/>
      <c r="C498" s="205" t="s">
        <v>586</v>
      </c>
      <c r="D498" s="205" t="s">
        <v>131</v>
      </c>
      <c r="E498" s="206" t="s">
        <v>587</v>
      </c>
      <c r="F498" s="207" t="s">
        <v>588</v>
      </c>
      <c r="G498" s="208" t="s">
        <v>533</v>
      </c>
      <c r="H498" s="209">
        <v>60</v>
      </c>
      <c r="I498" s="210"/>
      <c r="J498" s="211">
        <f>ROUND(I498*H498,2)</f>
        <v>0</v>
      </c>
      <c r="K498" s="207" t="s">
        <v>135</v>
      </c>
      <c r="L498" s="45"/>
      <c r="M498" s="212" t="s">
        <v>19</v>
      </c>
      <c r="N498" s="213" t="s">
        <v>44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0.194</v>
      </c>
      <c r="T498" s="215">
        <f>S498*H498</f>
        <v>11.64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136</v>
      </c>
      <c r="AT498" s="216" t="s">
        <v>131</v>
      </c>
      <c r="AU498" s="216" t="s">
        <v>83</v>
      </c>
      <c r="AY498" s="18" t="s">
        <v>129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81</v>
      </c>
      <c r="BK498" s="217">
        <f>ROUND(I498*H498,2)</f>
        <v>0</v>
      </c>
      <c r="BL498" s="18" t="s">
        <v>136</v>
      </c>
      <c r="BM498" s="216" t="s">
        <v>589</v>
      </c>
    </row>
    <row r="499" spans="1:47" s="2" customFormat="1" ht="12">
      <c r="A499" s="39"/>
      <c r="B499" s="40"/>
      <c r="C499" s="41"/>
      <c r="D499" s="218" t="s">
        <v>138</v>
      </c>
      <c r="E499" s="41"/>
      <c r="F499" s="219" t="s">
        <v>590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138</v>
      </c>
      <c r="AU499" s="18" t="s">
        <v>83</v>
      </c>
    </row>
    <row r="500" spans="1:51" s="13" customFormat="1" ht="12">
      <c r="A500" s="13"/>
      <c r="B500" s="223"/>
      <c r="C500" s="224"/>
      <c r="D500" s="218" t="s">
        <v>140</v>
      </c>
      <c r="E500" s="225" t="s">
        <v>19</v>
      </c>
      <c r="F500" s="226" t="s">
        <v>581</v>
      </c>
      <c r="G500" s="224"/>
      <c r="H500" s="227">
        <v>60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3" t="s">
        <v>140</v>
      </c>
      <c r="AU500" s="233" t="s">
        <v>83</v>
      </c>
      <c r="AV500" s="13" t="s">
        <v>83</v>
      </c>
      <c r="AW500" s="13" t="s">
        <v>35</v>
      </c>
      <c r="AX500" s="13" t="s">
        <v>73</v>
      </c>
      <c r="AY500" s="233" t="s">
        <v>129</v>
      </c>
    </row>
    <row r="501" spans="1:51" s="14" customFormat="1" ht="12">
      <c r="A501" s="14"/>
      <c r="B501" s="234"/>
      <c r="C501" s="235"/>
      <c r="D501" s="218" t="s">
        <v>140</v>
      </c>
      <c r="E501" s="236" t="s">
        <v>19</v>
      </c>
      <c r="F501" s="237" t="s">
        <v>142</v>
      </c>
      <c r="G501" s="235"/>
      <c r="H501" s="238">
        <v>60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140</v>
      </c>
      <c r="AU501" s="244" t="s">
        <v>83</v>
      </c>
      <c r="AV501" s="14" t="s">
        <v>136</v>
      </c>
      <c r="AW501" s="14" t="s">
        <v>35</v>
      </c>
      <c r="AX501" s="14" t="s">
        <v>81</v>
      </c>
      <c r="AY501" s="244" t="s">
        <v>129</v>
      </c>
    </row>
    <row r="502" spans="1:65" s="2" customFormat="1" ht="16.5" customHeight="1">
      <c r="A502" s="39"/>
      <c r="B502" s="40"/>
      <c r="C502" s="205" t="s">
        <v>591</v>
      </c>
      <c r="D502" s="205" t="s">
        <v>131</v>
      </c>
      <c r="E502" s="206" t="s">
        <v>592</v>
      </c>
      <c r="F502" s="207" t="s">
        <v>593</v>
      </c>
      <c r="G502" s="208" t="s">
        <v>134</v>
      </c>
      <c r="H502" s="209">
        <v>6735</v>
      </c>
      <c r="I502" s="210"/>
      <c r="J502" s="211">
        <f>ROUND(I502*H502,2)</f>
        <v>0</v>
      </c>
      <c r="K502" s="207" t="s">
        <v>135</v>
      </c>
      <c r="L502" s="45"/>
      <c r="M502" s="212" t="s">
        <v>19</v>
      </c>
      <c r="N502" s="213" t="s">
        <v>44</v>
      </c>
      <c r="O502" s="85"/>
      <c r="P502" s="214">
        <f>O502*H502</f>
        <v>0</v>
      </c>
      <c r="Q502" s="214">
        <v>0</v>
      </c>
      <c r="R502" s="214">
        <f>Q502*H502</f>
        <v>0</v>
      </c>
      <c r="S502" s="214">
        <v>0.01</v>
      </c>
      <c r="T502" s="215">
        <f>S502*H502</f>
        <v>67.35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136</v>
      </c>
      <c r="AT502" s="216" t="s">
        <v>131</v>
      </c>
      <c r="AU502" s="216" t="s">
        <v>83</v>
      </c>
      <c r="AY502" s="18" t="s">
        <v>129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81</v>
      </c>
      <c r="BK502" s="217">
        <f>ROUND(I502*H502,2)</f>
        <v>0</v>
      </c>
      <c r="BL502" s="18" t="s">
        <v>136</v>
      </c>
      <c r="BM502" s="216" t="s">
        <v>594</v>
      </c>
    </row>
    <row r="503" spans="1:47" s="2" customFormat="1" ht="12">
      <c r="A503" s="39"/>
      <c r="B503" s="40"/>
      <c r="C503" s="41"/>
      <c r="D503" s="218" t="s">
        <v>138</v>
      </c>
      <c r="E503" s="41"/>
      <c r="F503" s="219" t="s">
        <v>595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138</v>
      </c>
      <c r="AU503" s="18" t="s">
        <v>83</v>
      </c>
    </row>
    <row r="504" spans="1:51" s="13" customFormat="1" ht="12">
      <c r="A504" s="13"/>
      <c r="B504" s="223"/>
      <c r="C504" s="224"/>
      <c r="D504" s="218" t="s">
        <v>140</v>
      </c>
      <c r="E504" s="225" t="s">
        <v>19</v>
      </c>
      <c r="F504" s="226" t="s">
        <v>596</v>
      </c>
      <c r="G504" s="224"/>
      <c r="H504" s="227">
        <v>6735</v>
      </c>
      <c r="I504" s="228"/>
      <c r="J504" s="224"/>
      <c r="K504" s="224"/>
      <c r="L504" s="229"/>
      <c r="M504" s="230"/>
      <c r="N504" s="231"/>
      <c r="O504" s="231"/>
      <c r="P504" s="231"/>
      <c r="Q504" s="231"/>
      <c r="R504" s="231"/>
      <c r="S504" s="231"/>
      <c r="T504" s="23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3" t="s">
        <v>140</v>
      </c>
      <c r="AU504" s="233" t="s">
        <v>83</v>
      </c>
      <c r="AV504" s="13" t="s">
        <v>83</v>
      </c>
      <c r="AW504" s="13" t="s">
        <v>35</v>
      </c>
      <c r="AX504" s="13" t="s">
        <v>73</v>
      </c>
      <c r="AY504" s="233" t="s">
        <v>129</v>
      </c>
    </row>
    <row r="505" spans="1:51" s="14" customFormat="1" ht="12">
      <c r="A505" s="14"/>
      <c r="B505" s="234"/>
      <c r="C505" s="235"/>
      <c r="D505" s="218" t="s">
        <v>140</v>
      </c>
      <c r="E505" s="236" t="s">
        <v>19</v>
      </c>
      <c r="F505" s="237" t="s">
        <v>142</v>
      </c>
      <c r="G505" s="235"/>
      <c r="H505" s="238">
        <v>6735</v>
      </c>
      <c r="I505" s="239"/>
      <c r="J505" s="235"/>
      <c r="K505" s="235"/>
      <c r="L505" s="240"/>
      <c r="M505" s="241"/>
      <c r="N505" s="242"/>
      <c r="O505" s="242"/>
      <c r="P505" s="242"/>
      <c r="Q505" s="242"/>
      <c r="R505" s="242"/>
      <c r="S505" s="242"/>
      <c r="T505" s="24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4" t="s">
        <v>140</v>
      </c>
      <c r="AU505" s="244" t="s">
        <v>83</v>
      </c>
      <c r="AV505" s="14" t="s">
        <v>136</v>
      </c>
      <c r="AW505" s="14" t="s">
        <v>35</v>
      </c>
      <c r="AX505" s="14" t="s">
        <v>81</v>
      </c>
      <c r="AY505" s="244" t="s">
        <v>129</v>
      </c>
    </row>
    <row r="506" spans="1:65" s="2" customFormat="1" ht="16.5" customHeight="1">
      <c r="A506" s="39"/>
      <c r="B506" s="40"/>
      <c r="C506" s="205" t="s">
        <v>597</v>
      </c>
      <c r="D506" s="205" t="s">
        <v>131</v>
      </c>
      <c r="E506" s="206" t="s">
        <v>598</v>
      </c>
      <c r="F506" s="207" t="s">
        <v>599</v>
      </c>
      <c r="G506" s="208" t="s">
        <v>134</v>
      </c>
      <c r="H506" s="209">
        <v>6735</v>
      </c>
      <c r="I506" s="210"/>
      <c r="J506" s="211">
        <f>ROUND(I506*H506,2)</f>
        <v>0</v>
      </c>
      <c r="K506" s="207" t="s">
        <v>135</v>
      </c>
      <c r="L506" s="45"/>
      <c r="M506" s="212" t="s">
        <v>19</v>
      </c>
      <c r="N506" s="213" t="s">
        <v>44</v>
      </c>
      <c r="O506" s="85"/>
      <c r="P506" s="214">
        <f>O506*H506</f>
        <v>0</v>
      </c>
      <c r="Q506" s="214">
        <v>0</v>
      </c>
      <c r="R506" s="214">
        <f>Q506*H506</f>
        <v>0</v>
      </c>
      <c r="S506" s="214">
        <v>0.02</v>
      </c>
      <c r="T506" s="215">
        <f>S506*H506</f>
        <v>134.7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136</v>
      </c>
      <c r="AT506" s="216" t="s">
        <v>131</v>
      </c>
      <c r="AU506" s="216" t="s">
        <v>83</v>
      </c>
      <c r="AY506" s="18" t="s">
        <v>129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81</v>
      </c>
      <c r="BK506" s="217">
        <f>ROUND(I506*H506,2)</f>
        <v>0</v>
      </c>
      <c r="BL506" s="18" t="s">
        <v>136</v>
      </c>
      <c r="BM506" s="216" t="s">
        <v>600</v>
      </c>
    </row>
    <row r="507" spans="1:47" s="2" customFormat="1" ht="12">
      <c r="A507" s="39"/>
      <c r="B507" s="40"/>
      <c r="C507" s="41"/>
      <c r="D507" s="218" t="s">
        <v>138</v>
      </c>
      <c r="E507" s="41"/>
      <c r="F507" s="219" t="s">
        <v>601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138</v>
      </c>
      <c r="AU507" s="18" t="s">
        <v>83</v>
      </c>
    </row>
    <row r="508" spans="1:51" s="13" customFormat="1" ht="12">
      <c r="A508" s="13"/>
      <c r="B508" s="223"/>
      <c r="C508" s="224"/>
      <c r="D508" s="218" t="s">
        <v>140</v>
      </c>
      <c r="E508" s="225" t="s">
        <v>19</v>
      </c>
      <c r="F508" s="226" t="s">
        <v>596</v>
      </c>
      <c r="G508" s="224"/>
      <c r="H508" s="227">
        <v>6735</v>
      </c>
      <c r="I508" s="228"/>
      <c r="J508" s="224"/>
      <c r="K508" s="224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140</v>
      </c>
      <c r="AU508" s="233" t="s">
        <v>83</v>
      </c>
      <c r="AV508" s="13" t="s">
        <v>83</v>
      </c>
      <c r="AW508" s="13" t="s">
        <v>35</v>
      </c>
      <c r="AX508" s="13" t="s">
        <v>73</v>
      </c>
      <c r="AY508" s="233" t="s">
        <v>129</v>
      </c>
    </row>
    <row r="509" spans="1:51" s="14" customFormat="1" ht="12">
      <c r="A509" s="14"/>
      <c r="B509" s="234"/>
      <c r="C509" s="235"/>
      <c r="D509" s="218" t="s">
        <v>140</v>
      </c>
      <c r="E509" s="236" t="s">
        <v>19</v>
      </c>
      <c r="F509" s="237" t="s">
        <v>142</v>
      </c>
      <c r="G509" s="235"/>
      <c r="H509" s="238">
        <v>6735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140</v>
      </c>
      <c r="AU509" s="244" t="s">
        <v>83</v>
      </c>
      <c r="AV509" s="14" t="s">
        <v>136</v>
      </c>
      <c r="AW509" s="14" t="s">
        <v>35</v>
      </c>
      <c r="AX509" s="14" t="s">
        <v>81</v>
      </c>
      <c r="AY509" s="244" t="s">
        <v>129</v>
      </c>
    </row>
    <row r="510" spans="1:65" s="2" customFormat="1" ht="16.5" customHeight="1">
      <c r="A510" s="39"/>
      <c r="B510" s="40"/>
      <c r="C510" s="205" t="s">
        <v>602</v>
      </c>
      <c r="D510" s="205" t="s">
        <v>131</v>
      </c>
      <c r="E510" s="206" t="s">
        <v>603</v>
      </c>
      <c r="F510" s="207" t="s">
        <v>604</v>
      </c>
      <c r="G510" s="208" t="s">
        <v>134</v>
      </c>
      <c r="H510" s="209">
        <v>2245</v>
      </c>
      <c r="I510" s="210"/>
      <c r="J510" s="211">
        <f>ROUND(I510*H510,2)</f>
        <v>0</v>
      </c>
      <c r="K510" s="207" t="s">
        <v>135</v>
      </c>
      <c r="L510" s="45"/>
      <c r="M510" s="212" t="s">
        <v>19</v>
      </c>
      <c r="N510" s="213" t="s">
        <v>44</v>
      </c>
      <c r="O510" s="85"/>
      <c r="P510" s="214">
        <f>O510*H510</f>
        <v>0</v>
      </c>
      <c r="Q510" s="214">
        <v>0</v>
      </c>
      <c r="R510" s="214">
        <f>Q510*H510</f>
        <v>0</v>
      </c>
      <c r="S510" s="214">
        <v>0.252</v>
      </c>
      <c r="T510" s="215">
        <f>S510*H510</f>
        <v>565.74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136</v>
      </c>
      <c r="AT510" s="216" t="s">
        <v>131</v>
      </c>
      <c r="AU510" s="216" t="s">
        <v>83</v>
      </c>
      <c r="AY510" s="18" t="s">
        <v>129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81</v>
      </c>
      <c r="BK510" s="217">
        <f>ROUND(I510*H510,2)</f>
        <v>0</v>
      </c>
      <c r="BL510" s="18" t="s">
        <v>136</v>
      </c>
      <c r="BM510" s="216" t="s">
        <v>605</v>
      </c>
    </row>
    <row r="511" spans="1:47" s="2" customFormat="1" ht="12">
      <c r="A511" s="39"/>
      <c r="B511" s="40"/>
      <c r="C511" s="41"/>
      <c r="D511" s="218" t="s">
        <v>138</v>
      </c>
      <c r="E511" s="41"/>
      <c r="F511" s="219" t="s">
        <v>606</v>
      </c>
      <c r="G511" s="41"/>
      <c r="H511" s="41"/>
      <c r="I511" s="220"/>
      <c r="J511" s="41"/>
      <c r="K511" s="41"/>
      <c r="L511" s="45"/>
      <c r="M511" s="221"/>
      <c r="N511" s="222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138</v>
      </c>
      <c r="AU511" s="18" t="s">
        <v>83</v>
      </c>
    </row>
    <row r="512" spans="1:51" s="15" customFormat="1" ht="12">
      <c r="A512" s="15"/>
      <c r="B512" s="245"/>
      <c r="C512" s="246"/>
      <c r="D512" s="218" t="s">
        <v>140</v>
      </c>
      <c r="E512" s="247" t="s">
        <v>19</v>
      </c>
      <c r="F512" s="248" t="s">
        <v>607</v>
      </c>
      <c r="G512" s="246"/>
      <c r="H512" s="247" t="s">
        <v>19</v>
      </c>
      <c r="I512" s="249"/>
      <c r="J512" s="246"/>
      <c r="K512" s="246"/>
      <c r="L512" s="250"/>
      <c r="M512" s="251"/>
      <c r="N512" s="252"/>
      <c r="O512" s="252"/>
      <c r="P512" s="252"/>
      <c r="Q512" s="252"/>
      <c r="R512" s="252"/>
      <c r="S512" s="252"/>
      <c r="T512" s="253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4" t="s">
        <v>140</v>
      </c>
      <c r="AU512" s="254" t="s">
        <v>83</v>
      </c>
      <c r="AV512" s="15" t="s">
        <v>81</v>
      </c>
      <c r="AW512" s="15" t="s">
        <v>35</v>
      </c>
      <c r="AX512" s="15" t="s">
        <v>73</v>
      </c>
      <c r="AY512" s="254" t="s">
        <v>129</v>
      </c>
    </row>
    <row r="513" spans="1:51" s="13" customFormat="1" ht="12">
      <c r="A513" s="13"/>
      <c r="B513" s="223"/>
      <c r="C513" s="224"/>
      <c r="D513" s="218" t="s">
        <v>140</v>
      </c>
      <c r="E513" s="225" t="s">
        <v>19</v>
      </c>
      <c r="F513" s="226" t="s">
        <v>608</v>
      </c>
      <c r="G513" s="224"/>
      <c r="H513" s="227">
        <v>2245</v>
      </c>
      <c r="I513" s="228"/>
      <c r="J513" s="224"/>
      <c r="K513" s="224"/>
      <c r="L513" s="229"/>
      <c r="M513" s="230"/>
      <c r="N513" s="231"/>
      <c r="O513" s="231"/>
      <c r="P513" s="231"/>
      <c r="Q513" s="231"/>
      <c r="R513" s="231"/>
      <c r="S513" s="231"/>
      <c r="T513" s="23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3" t="s">
        <v>140</v>
      </c>
      <c r="AU513" s="233" t="s">
        <v>83</v>
      </c>
      <c r="AV513" s="13" t="s">
        <v>83</v>
      </c>
      <c r="AW513" s="13" t="s">
        <v>35</v>
      </c>
      <c r="AX513" s="13" t="s">
        <v>73</v>
      </c>
      <c r="AY513" s="233" t="s">
        <v>129</v>
      </c>
    </row>
    <row r="514" spans="1:51" s="14" customFormat="1" ht="12">
      <c r="A514" s="14"/>
      <c r="B514" s="234"/>
      <c r="C514" s="235"/>
      <c r="D514" s="218" t="s">
        <v>140</v>
      </c>
      <c r="E514" s="236" t="s">
        <v>19</v>
      </c>
      <c r="F514" s="237" t="s">
        <v>142</v>
      </c>
      <c r="G514" s="235"/>
      <c r="H514" s="238">
        <v>2245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4" t="s">
        <v>140</v>
      </c>
      <c r="AU514" s="244" t="s">
        <v>83</v>
      </c>
      <c r="AV514" s="14" t="s">
        <v>136</v>
      </c>
      <c r="AW514" s="14" t="s">
        <v>35</v>
      </c>
      <c r="AX514" s="14" t="s">
        <v>81</v>
      </c>
      <c r="AY514" s="244" t="s">
        <v>129</v>
      </c>
    </row>
    <row r="515" spans="1:65" s="2" customFormat="1" ht="16.5" customHeight="1">
      <c r="A515" s="39"/>
      <c r="B515" s="40"/>
      <c r="C515" s="205" t="s">
        <v>609</v>
      </c>
      <c r="D515" s="205" t="s">
        <v>131</v>
      </c>
      <c r="E515" s="206" t="s">
        <v>610</v>
      </c>
      <c r="F515" s="207" t="s">
        <v>611</v>
      </c>
      <c r="G515" s="208" t="s">
        <v>533</v>
      </c>
      <c r="H515" s="209">
        <v>7.646</v>
      </c>
      <c r="I515" s="210"/>
      <c r="J515" s="211">
        <f>ROUND(I515*H515,2)</f>
        <v>0</v>
      </c>
      <c r="K515" s="207" t="s">
        <v>135</v>
      </c>
      <c r="L515" s="45"/>
      <c r="M515" s="212" t="s">
        <v>19</v>
      </c>
      <c r="N515" s="213" t="s">
        <v>44</v>
      </c>
      <c r="O515" s="85"/>
      <c r="P515" s="214">
        <f>O515*H515</f>
        <v>0</v>
      </c>
      <c r="Q515" s="214">
        <v>0</v>
      </c>
      <c r="R515" s="214">
        <f>Q515*H515</f>
        <v>0</v>
      </c>
      <c r="S515" s="214">
        <v>0.98</v>
      </c>
      <c r="T515" s="215">
        <f>S515*H515</f>
        <v>7.49308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136</v>
      </c>
      <c r="AT515" s="216" t="s">
        <v>131</v>
      </c>
      <c r="AU515" s="216" t="s">
        <v>83</v>
      </c>
      <c r="AY515" s="18" t="s">
        <v>129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81</v>
      </c>
      <c r="BK515" s="217">
        <f>ROUND(I515*H515,2)</f>
        <v>0</v>
      </c>
      <c r="BL515" s="18" t="s">
        <v>136</v>
      </c>
      <c r="BM515" s="216" t="s">
        <v>612</v>
      </c>
    </row>
    <row r="516" spans="1:47" s="2" customFormat="1" ht="12">
      <c r="A516" s="39"/>
      <c r="B516" s="40"/>
      <c r="C516" s="41"/>
      <c r="D516" s="218" t="s">
        <v>138</v>
      </c>
      <c r="E516" s="41"/>
      <c r="F516" s="219" t="s">
        <v>613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138</v>
      </c>
      <c r="AU516" s="18" t="s">
        <v>83</v>
      </c>
    </row>
    <row r="517" spans="1:51" s="15" customFormat="1" ht="12">
      <c r="A517" s="15"/>
      <c r="B517" s="245"/>
      <c r="C517" s="246"/>
      <c r="D517" s="218" t="s">
        <v>140</v>
      </c>
      <c r="E517" s="247" t="s">
        <v>19</v>
      </c>
      <c r="F517" s="248" t="s">
        <v>614</v>
      </c>
      <c r="G517" s="246"/>
      <c r="H517" s="247" t="s">
        <v>19</v>
      </c>
      <c r="I517" s="249"/>
      <c r="J517" s="246"/>
      <c r="K517" s="246"/>
      <c r="L517" s="250"/>
      <c r="M517" s="251"/>
      <c r="N517" s="252"/>
      <c r="O517" s="252"/>
      <c r="P517" s="252"/>
      <c r="Q517" s="252"/>
      <c r="R517" s="252"/>
      <c r="S517" s="252"/>
      <c r="T517" s="253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4" t="s">
        <v>140</v>
      </c>
      <c r="AU517" s="254" t="s">
        <v>83</v>
      </c>
      <c r="AV517" s="15" t="s">
        <v>81</v>
      </c>
      <c r="AW517" s="15" t="s">
        <v>35</v>
      </c>
      <c r="AX517" s="15" t="s">
        <v>73</v>
      </c>
      <c r="AY517" s="254" t="s">
        <v>129</v>
      </c>
    </row>
    <row r="518" spans="1:51" s="13" customFormat="1" ht="12">
      <c r="A518" s="13"/>
      <c r="B518" s="223"/>
      <c r="C518" s="224"/>
      <c r="D518" s="218" t="s">
        <v>140</v>
      </c>
      <c r="E518" s="225" t="s">
        <v>19</v>
      </c>
      <c r="F518" s="226" t="s">
        <v>615</v>
      </c>
      <c r="G518" s="224"/>
      <c r="H518" s="227">
        <v>7.646</v>
      </c>
      <c r="I518" s="228"/>
      <c r="J518" s="224"/>
      <c r="K518" s="224"/>
      <c r="L518" s="229"/>
      <c r="M518" s="230"/>
      <c r="N518" s="231"/>
      <c r="O518" s="231"/>
      <c r="P518" s="231"/>
      <c r="Q518" s="231"/>
      <c r="R518" s="231"/>
      <c r="S518" s="231"/>
      <c r="T518" s="23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3" t="s">
        <v>140</v>
      </c>
      <c r="AU518" s="233" t="s">
        <v>83</v>
      </c>
      <c r="AV518" s="13" t="s">
        <v>83</v>
      </c>
      <c r="AW518" s="13" t="s">
        <v>35</v>
      </c>
      <c r="AX518" s="13" t="s">
        <v>73</v>
      </c>
      <c r="AY518" s="233" t="s">
        <v>129</v>
      </c>
    </row>
    <row r="519" spans="1:51" s="14" customFormat="1" ht="12">
      <c r="A519" s="14"/>
      <c r="B519" s="234"/>
      <c r="C519" s="235"/>
      <c r="D519" s="218" t="s">
        <v>140</v>
      </c>
      <c r="E519" s="236" t="s">
        <v>19</v>
      </c>
      <c r="F519" s="237" t="s">
        <v>142</v>
      </c>
      <c r="G519" s="235"/>
      <c r="H519" s="238">
        <v>7.646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140</v>
      </c>
      <c r="AU519" s="244" t="s">
        <v>83</v>
      </c>
      <c r="AV519" s="14" t="s">
        <v>136</v>
      </c>
      <c r="AW519" s="14" t="s">
        <v>35</v>
      </c>
      <c r="AX519" s="14" t="s">
        <v>81</v>
      </c>
      <c r="AY519" s="244" t="s">
        <v>129</v>
      </c>
    </row>
    <row r="520" spans="1:63" s="12" customFormat="1" ht="22.8" customHeight="1">
      <c r="A520" s="12"/>
      <c r="B520" s="189"/>
      <c r="C520" s="190"/>
      <c r="D520" s="191" t="s">
        <v>72</v>
      </c>
      <c r="E520" s="203" t="s">
        <v>616</v>
      </c>
      <c r="F520" s="203" t="s">
        <v>617</v>
      </c>
      <c r="G520" s="190"/>
      <c r="H520" s="190"/>
      <c r="I520" s="193"/>
      <c r="J520" s="204">
        <f>BK520</f>
        <v>0</v>
      </c>
      <c r="K520" s="190"/>
      <c r="L520" s="195"/>
      <c r="M520" s="196"/>
      <c r="N520" s="197"/>
      <c r="O520" s="197"/>
      <c r="P520" s="198">
        <f>SUM(P521:P537)</f>
        <v>0</v>
      </c>
      <c r="Q520" s="197"/>
      <c r="R520" s="198">
        <f>SUM(R521:R537)</f>
        <v>0</v>
      </c>
      <c r="S520" s="197"/>
      <c r="T520" s="199">
        <f>SUM(T521:T537)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00" t="s">
        <v>81</v>
      </c>
      <c r="AT520" s="201" t="s">
        <v>72</v>
      </c>
      <c r="AU520" s="201" t="s">
        <v>81</v>
      </c>
      <c r="AY520" s="200" t="s">
        <v>129</v>
      </c>
      <c r="BK520" s="202">
        <f>SUM(BK521:BK537)</f>
        <v>0</v>
      </c>
    </row>
    <row r="521" spans="1:65" s="2" customFormat="1" ht="16.5" customHeight="1">
      <c r="A521" s="39"/>
      <c r="B521" s="40"/>
      <c r="C521" s="205" t="s">
        <v>618</v>
      </c>
      <c r="D521" s="205" t="s">
        <v>131</v>
      </c>
      <c r="E521" s="206" t="s">
        <v>619</v>
      </c>
      <c r="F521" s="207" t="s">
        <v>620</v>
      </c>
      <c r="G521" s="208" t="s">
        <v>271</v>
      </c>
      <c r="H521" s="209">
        <v>3928.467</v>
      </c>
      <c r="I521" s="210"/>
      <c r="J521" s="211">
        <f>ROUND(I521*H521,2)</f>
        <v>0</v>
      </c>
      <c r="K521" s="207" t="s">
        <v>135</v>
      </c>
      <c r="L521" s="45"/>
      <c r="M521" s="212" t="s">
        <v>19</v>
      </c>
      <c r="N521" s="213" t="s">
        <v>44</v>
      </c>
      <c r="O521" s="85"/>
      <c r="P521" s="214">
        <f>O521*H521</f>
        <v>0</v>
      </c>
      <c r="Q521" s="214">
        <v>0</v>
      </c>
      <c r="R521" s="214">
        <f>Q521*H521</f>
        <v>0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136</v>
      </c>
      <c r="AT521" s="216" t="s">
        <v>131</v>
      </c>
      <c r="AU521" s="216" t="s">
        <v>83</v>
      </c>
      <c r="AY521" s="18" t="s">
        <v>129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81</v>
      </c>
      <c r="BK521" s="217">
        <f>ROUND(I521*H521,2)</f>
        <v>0</v>
      </c>
      <c r="BL521" s="18" t="s">
        <v>136</v>
      </c>
      <c r="BM521" s="216" t="s">
        <v>621</v>
      </c>
    </row>
    <row r="522" spans="1:47" s="2" customFormat="1" ht="12">
      <c r="A522" s="39"/>
      <c r="B522" s="40"/>
      <c r="C522" s="41"/>
      <c r="D522" s="218" t="s">
        <v>138</v>
      </c>
      <c r="E522" s="41"/>
      <c r="F522" s="219" t="s">
        <v>622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138</v>
      </c>
      <c r="AU522" s="18" t="s">
        <v>83</v>
      </c>
    </row>
    <row r="523" spans="1:65" s="2" customFormat="1" ht="16.5" customHeight="1">
      <c r="A523" s="39"/>
      <c r="B523" s="40"/>
      <c r="C523" s="205" t="s">
        <v>623</v>
      </c>
      <c r="D523" s="205" t="s">
        <v>131</v>
      </c>
      <c r="E523" s="206" t="s">
        <v>624</v>
      </c>
      <c r="F523" s="207" t="s">
        <v>625</v>
      </c>
      <c r="G523" s="208" t="s">
        <v>271</v>
      </c>
      <c r="H523" s="209">
        <v>74640.873</v>
      </c>
      <c r="I523" s="210"/>
      <c r="J523" s="211">
        <f>ROUND(I523*H523,2)</f>
        <v>0</v>
      </c>
      <c r="K523" s="207" t="s">
        <v>135</v>
      </c>
      <c r="L523" s="45"/>
      <c r="M523" s="212" t="s">
        <v>19</v>
      </c>
      <c r="N523" s="213" t="s">
        <v>44</v>
      </c>
      <c r="O523" s="85"/>
      <c r="P523" s="214">
        <f>O523*H523</f>
        <v>0</v>
      </c>
      <c r="Q523" s="214">
        <v>0</v>
      </c>
      <c r="R523" s="214">
        <f>Q523*H523</f>
        <v>0</v>
      </c>
      <c r="S523" s="214">
        <v>0</v>
      </c>
      <c r="T523" s="215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16" t="s">
        <v>136</v>
      </c>
      <c r="AT523" s="216" t="s">
        <v>131</v>
      </c>
      <c r="AU523" s="216" t="s">
        <v>83</v>
      </c>
      <c r="AY523" s="18" t="s">
        <v>129</v>
      </c>
      <c r="BE523" s="217">
        <f>IF(N523="základní",J523,0)</f>
        <v>0</v>
      </c>
      <c r="BF523" s="217">
        <f>IF(N523="snížená",J523,0)</f>
        <v>0</v>
      </c>
      <c r="BG523" s="217">
        <f>IF(N523="zákl. přenesená",J523,0)</f>
        <v>0</v>
      </c>
      <c r="BH523" s="217">
        <f>IF(N523="sníž. přenesená",J523,0)</f>
        <v>0</v>
      </c>
      <c r="BI523" s="217">
        <f>IF(N523="nulová",J523,0)</f>
        <v>0</v>
      </c>
      <c r="BJ523" s="18" t="s">
        <v>81</v>
      </c>
      <c r="BK523" s="217">
        <f>ROUND(I523*H523,2)</f>
        <v>0</v>
      </c>
      <c r="BL523" s="18" t="s">
        <v>136</v>
      </c>
      <c r="BM523" s="216" t="s">
        <v>626</v>
      </c>
    </row>
    <row r="524" spans="1:47" s="2" customFormat="1" ht="12">
      <c r="A524" s="39"/>
      <c r="B524" s="40"/>
      <c r="C524" s="41"/>
      <c r="D524" s="218" t="s">
        <v>138</v>
      </c>
      <c r="E524" s="41"/>
      <c r="F524" s="219" t="s">
        <v>627</v>
      </c>
      <c r="G524" s="41"/>
      <c r="H524" s="41"/>
      <c r="I524" s="220"/>
      <c r="J524" s="41"/>
      <c r="K524" s="41"/>
      <c r="L524" s="45"/>
      <c r="M524" s="221"/>
      <c r="N524" s="222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138</v>
      </c>
      <c r="AU524" s="18" t="s">
        <v>83</v>
      </c>
    </row>
    <row r="525" spans="1:51" s="13" customFormat="1" ht="12">
      <c r="A525" s="13"/>
      <c r="B525" s="223"/>
      <c r="C525" s="224"/>
      <c r="D525" s="218" t="s">
        <v>140</v>
      </c>
      <c r="E525" s="225" t="s">
        <v>19</v>
      </c>
      <c r="F525" s="226" t="s">
        <v>628</v>
      </c>
      <c r="G525" s="224"/>
      <c r="H525" s="227">
        <v>74640.873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140</v>
      </c>
      <c r="AU525" s="233" t="s">
        <v>83</v>
      </c>
      <c r="AV525" s="13" t="s">
        <v>83</v>
      </c>
      <c r="AW525" s="13" t="s">
        <v>35</v>
      </c>
      <c r="AX525" s="13" t="s">
        <v>73</v>
      </c>
      <c r="AY525" s="233" t="s">
        <v>129</v>
      </c>
    </row>
    <row r="526" spans="1:51" s="14" customFormat="1" ht="12">
      <c r="A526" s="14"/>
      <c r="B526" s="234"/>
      <c r="C526" s="235"/>
      <c r="D526" s="218" t="s">
        <v>140</v>
      </c>
      <c r="E526" s="236" t="s">
        <v>19</v>
      </c>
      <c r="F526" s="237" t="s">
        <v>142</v>
      </c>
      <c r="G526" s="235"/>
      <c r="H526" s="238">
        <v>74640.873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140</v>
      </c>
      <c r="AU526" s="244" t="s">
        <v>83</v>
      </c>
      <c r="AV526" s="14" t="s">
        <v>136</v>
      </c>
      <c r="AW526" s="14" t="s">
        <v>35</v>
      </c>
      <c r="AX526" s="14" t="s">
        <v>81</v>
      </c>
      <c r="AY526" s="244" t="s">
        <v>129</v>
      </c>
    </row>
    <row r="527" spans="1:65" s="2" customFormat="1" ht="12">
      <c r="A527" s="39"/>
      <c r="B527" s="40"/>
      <c r="C527" s="205" t="s">
        <v>629</v>
      </c>
      <c r="D527" s="205" t="s">
        <v>131</v>
      </c>
      <c r="E527" s="206" t="s">
        <v>630</v>
      </c>
      <c r="F527" s="207" t="s">
        <v>631</v>
      </c>
      <c r="G527" s="208" t="s">
        <v>271</v>
      </c>
      <c r="H527" s="209">
        <v>64.8</v>
      </c>
      <c r="I527" s="210"/>
      <c r="J527" s="211">
        <f>ROUND(I527*H527,2)</f>
        <v>0</v>
      </c>
      <c r="K527" s="207" t="s">
        <v>135</v>
      </c>
      <c r="L527" s="45"/>
      <c r="M527" s="212" t="s">
        <v>19</v>
      </c>
      <c r="N527" s="213" t="s">
        <v>44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136</v>
      </c>
      <c r="AT527" s="216" t="s">
        <v>131</v>
      </c>
      <c r="AU527" s="216" t="s">
        <v>83</v>
      </c>
      <c r="AY527" s="18" t="s">
        <v>129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81</v>
      </c>
      <c r="BK527" s="217">
        <f>ROUND(I527*H527,2)</f>
        <v>0</v>
      </c>
      <c r="BL527" s="18" t="s">
        <v>136</v>
      </c>
      <c r="BM527" s="216" t="s">
        <v>632</v>
      </c>
    </row>
    <row r="528" spans="1:47" s="2" customFormat="1" ht="12">
      <c r="A528" s="39"/>
      <c r="B528" s="40"/>
      <c r="C528" s="41"/>
      <c r="D528" s="218" t="s">
        <v>138</v>
      </c>
      <c r="E528" s="41"/>
      <c r="F528" s="219" t="s">
        <v>633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138</v>
      </c>
      <c r="AU528" s="18" t="s">
        <v>83</v>
      </c>
    </row>
    <row r="529" spans="1:51" s="15" customFormat="1" ht="12">
      <c r="A529" s="15"/>
      <c r="B529" s="245"/>
      <c r="C529" s="246"/>
      <c r="D529" s="218" t="s">
        <v>140</v>
      </c>
      <c r="E529" s="247" t="s">
        <v>19</v>
      </c>
      <c r="F529" s="248" t="s">
        <v>634</v>
      </c>
      <c r="G529" s="246"/>
      <c r="H529" s="247" t="s">
        <v>19</v>
      </c>
      <c r="I529" s="249"/>
      <c r="J529" s="246"/>
      <c r="K529" s="246"/>
      <c r="L529" s="250"/>
      <c r="M529" s="251"/>
      <c r="N529" s="252"/>
      <c r="O529" s="252"/>
      <c r="P529" s="252"/>
      <c r="Q529" s="252"/>
      <c r="R529" s="252"/>
      <c r="S529" s="252"/>
      <c r="T529" s="253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4" t="s">
        <v>140</v>
      </c>
      <c r="AU529" s="254" t="s">
        <v>83</v>
      </c>
      <c r="AV529" s="15" t="s">
        <v>81</v>
      </c>
      <c r="AW529" s="15" t="s">
        <v>35</v>
      </c>
      <c r="AX529" s="15" t="s">
        <v>73</v>
      </c>
      <c r="AY529" s="254" t="s">
        <v>129</v>
      </c>
    </row>
    <row r="530" spans="1:51" s="13" customFormat="1" ht="12">
      <c r="A530" s="13"/>
      <c r="B530" s="223"/>
      <c r="C530" s="224"/>
      <c r="D530" s="218" t="s">
        <v>140</v>
      </c>
      <c r="E530" s="225" t="s">
        <v>19</v>
      </c>
      <c r="F530" s="226" t="s">
        <v>635</v>
      </c>
      <c r="G530" s="224"/>
      <c r="H530" s="227">
        <v>64.8</v>
      </c>
      <c r="I530" s="228"/>
      <c r="J530" s="224"/>
      <c r="K530" s="224"/>
      <c r="L530" s="229"/>
      <c r="M530" s="230"/>
      <c r="N530" s="231"/>
      <c r="O530" s="231"/>
      <c r="P530" s="231"/>
      <c r="Q530" s="231"/>
      <c r="R530" s="231"/>
      <c r="S530" s="231"/>
      <c r="T530" s="23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3" t="s">
        <v>140</v>
      </c>
      <c r="AU530" s="233" t="s">
        <v>83</v>
      </c>
      <c r="AV530" s="13" t="s">
        <v>83</v>
      </c>
      <c r="AW530" s="13" t="s">
        <v>35</v>
      </c>
      <c r="AX530" s="13" t="s">
        <v>73</v>
      </c>
      <c r="AY530" s="233" t="s">
        <v>129</v>
      </c>
    </row>
    <row r="531" spans="1:51" s="14" customFormat="1" ht="12">
      <c r="A531" s="14"/>
      <c r="B531" s="234"/>
      <c r="C531" s="235"/>
      <c r="D531" s="218" t="s">
        <v>140</v>
      </c>
      <c r="E531" s="236" t="s">
        <v>19</v>
      </c>
      <c r="F531" s="237" t="s">
        <v>142</v>
      </c>
      <c r="G531" s="235"/>
      <c r="H531" s="238">
        <v>64.8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4" t="s">
        <v>140</v>
      </c>
      <c r="AU531" s="244" t="s">
        <v>83</v>
      </c>
      <c r="AV531" s="14" t="s">
        <v>136</v>
      </c>
      <c r="AW531" s="14" t="s">
        <v>35</v>
      </c>
      <c r="AX531" s="14" t="s">
        <v>81</v>
      </c>
      <c r="AY531" s="244" t="s">
        <v>129</v>
      </c>
    </row>
    <row r="532" spans="1:65" s="2" customFormat="1" ht="12">
      <c r="A532" s="39"/>
      <c r="B532" s="40"/>
      <c r="C532" s="205" t="s">
        <v>636</v>
      </c>
      <c r="D532" s="205" t="s">
        <v>131</v>
      </c>
      <c r="E532" s="206" t="s">
        <v>637</v>
      </c>
      <c r="F532" s="207" t="s">
        <v>638</v>
      </c>
      <c r="G532" s="208" t="s">
        <v>271</v>
      </c>
      <c r="H532" s="209">
        <v>448.776</v>
      </c>
      <c r="I532" s="210"/>
      <c r="J532" s="211">
        <f>ROUND(I532*H532,2)</f>
        <v>0</v>
      </c>
      <c r="K532" s="207" t="s">
        <v>135</v>
      </c>
      <c r="L532" s="45"/>
      <c r="M532" s="212" t="s">
        <v>19</v>
      </c>
      <c r="N532" s="213" t="s">
        <v>44</v>
      </c>
      <c r="O532" s="85"/>
      <c r="P532" s="214">
        <f>O532*H532</f>
        <v>0</v>
      </c>
      <c r="Q532" s="214">
        <v>0</v>
      </c>
      <c r="R532" s="214">
        <f>Q532*H532</f>
        <v>0</v>
      </c>
      <c r="S532" s="214">
        <v>0</v>
      </c>
      <c r="T532" s="215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6" t="s">
        <v>136</v>
      </c>
      <c r="AT532" s="216" t="s">
        <v>131</v>
      </c>
      <c r="AU532" s="216" t="s">
        <v>83</v>
      </c>
      <c r="AY532" s="18" t="s">
        <v>129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18" t="s">
        <v>81</v>
      </c>
      <c r="BK532" s="217">
        <f>ROUND(I532*H532,2)</f>
        <v>0</v>
      </c>
      <c r="BL532" s="18" t="s">
        <v>136</v>
      </c>
      <c r="BM532" s="216" t="s">
        <v>639</v>
      </c>
    </row>
    <row r="533" spans="1:47" s="2" customFormat="1" ht="12">
      <c r="A533" s="39"/>
      <c r="B533" s="40"/>
      <c r="C533" s="41"/>
      <c r="D533" s="218" t="s">
        <v>138</v>
      </c>
      <c r="E533" s="41"/>
      <c r="F533" s="219" t="s">
        <v>638</v>
      </c>
      <c r="G533" s="41"/>
      <c r="H533" s="41"/>
      <c r="I533" s="220"/>
      <c r="J533" s="41"/>
      <c r="K533" s="41"/>
      <c r="L533" s="45"/>
      <c r="M533" s="221"/>
      <c r="N533" s="222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138</v>
      </c>
      <c r="AU533" s="18" t="s">
        <v>83</v>
      </c>
    </row>
    <row r="534" spans="1:51" s="15" customFormat="1" ht="12">
      <c r="A534" s="15"/>
      <c r="B534" s="245"/>
      <c r="C534" s="246"/>
      <c r="D534" s="218" t="s">
        <v>140</v>
      </c>
      <c r="E534" s="247" t="s">
        <v>19</v>
      </c>
      <c r="F534" s="248" t="s">
        <v>640</v>
      </c>
      <c r="G534" s="246"/>
      <c r="H534" s="247" t="s">
        <v>19</v>
      </c>
      <c r="I534" s="249"/>
      <c r="J534" s="246"/>
      <c r="K534" s="246"/>
      <c r="L534" s="250"/>
      <c r="M534" s="251"/>
      <c r="N534" s="252"/>
      <c r="O534" s="252"/>
      <c r="P534" s="252"/>
      <c r="Q534" s="252"/>
      <c r="R534" s="252"/>
      <c r="S534" s="252"/>
      <c r="T534" s="253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54" t="s">
        <v>140</v>
      </c>
      <c r="AU534" s="254" t="s">
        <v>83</v>
      </c>
      <c r="AV534" s="15" t="s">
        <v>81</v>
      </c>
      <c r="AW534" s="15" t="s">
        <v>35</v>
      </c>
      <c r="AX534" s="15" t="s">
        <v>73</v>
      </c>
      <c r="AY534" s="254" t="s">
        <v>129</v>
      </c>
    </row>
    <row r="535" spans="1:51" s="13" customFormat="1" ht="12">
      <c r="A535" s="13"/>
      <c r="B535" s="223"/>
      <c r="C535" s="224"/>
      <c r="D535" s="218" t="s">
        <v>140</v>
      </c>
      <c r="E535" s="225" t="s">
        <v>19</v>
      </c>
      <c r="F535" s="226" t="s">
        <v>641</v>
      </c>
      <c r="G535" s="224"/>
      <c r="H535" s="227">
        <v>262.89</v>
      </c>
      <c r="I535" s="228"/>
      <c r="J535" s="224"/>
      <c r="K535" s="224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140</v>
      </c>
      <c r="AU535" s="233" t="s">
        <v>83</v>
      </c>
      <c r="AV535" s="13" t="s">
        <v>83</v>
      </c>
      <c r="AW535" s="13" t="s">
        <v>35</v>
      </c>
      <c r="AX535" s="13" t="s">
        <v>73</v>
      </c>
      <c r="AY535" s="233" t="s">
        <v>129</v>
      </c>
    </row>
    <row r="536" spans="1:51" s="13" customFormat="1" ht="12">
      <c r="A536" s="13"/>
      <c r="B536" s="223"/>
      <c r="C536" s="224"/>
      <c r="D536" s="218" t="s">
        <v>140</v>
      </c>
      <c r="E536" s="225" t="s">
        <v>19</v>
      </c>
      <c r="F536" s="226" t="s">
        <v>642</v>
      </c>
      <c r="G536" s="224"/>
      <c r="H536" s="227">
        <v>185.886</v>
      </c>
      <c r="I536" s="228"/>
      <c r="J536" s="224"/>
      <c r="K536" s="224"/>
      <c r="L536" s="229"/>
      <c r="M536" s="230"/>
      <c r="N536" s="231"/>
      <c r="O536" s="231"/>
      <c r="P536" s="231"/>
      <c r="Q536" s="231"/>
      <c r="R536" s="231"/>
      <c r="S536" s="231"/>
      <c r="T536" s="23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3" t="s">
        <v>140</v>
      </c>
      <c r="AU536" s="233" t="s">
        <v>83</v>
      </c>
      <c r="AV536" s="13" t="s">
        <v>83</v>
      </c>
      <c r="AW536" s="13" t="s">
        <v>35</v>
      </c>
      <c r="AX536" s="13" t="s">
        <v>73</v>
      </c>
      <c r="AY536" s="233" t="s">
        <v>129</v>
      </c>
    </row>
    <row r="537" spans="1:51" s="14" customFormat="1" ht="12">
      <c r="A537" s="14"/>
      <c r="B537" s="234"/>
      <c r="C537" s="235"/>
      <c r="D537" s="218" t="s">
        <v>140</v>
      </c>
      <c r="E537" s="236" t="s">
        <v>19</v>
      </c>
      <c r="F537" s="237" t="s">
        <v>142</v>
      </c>
      <c r="G537" s="235"/>
      <c r="H537" s="238">
        <v>448.77599999999995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4" t="s">
        <v>140</v>
      </c>
      <c r="AU537" s="244" t="s">
        <v>83</v>
      </c>
      <c r="AV537" s="14" t="s">
        <v>136</v>
      </c>
      <c r="AW537" s="14" t="s">
        <v>35</v>
      </c>
      <c r="AX537" s="14" t="s">
        <v>81</v>
      </c>
      <c r="AY537" s="244" t="s">
        <v>129</v>
      </c>
    </row>
    <row r="538" spans="1:63" s="12" customFormat="1" ht="22.8" customHeight="1">
      <c r="A538" s="12"/>
      <c r="B538" s="189"/>
      <c r="C538" s="190"/>
      <c r="D538" s="191" t="s">
        <v>72</v>
      </c>
      <c r="E538" s="203" t="s">
        <v>643</v>
      </c>
      <c r="F538" s="203" t="s">
        <v>644</v>
      </c>
      <c r="G538" s="190"/>
      <c r="H538" s="190"/>
      <c r="I538" s="193"/>
      <c r="J538" s="204">
        <f>BK538</f>
        <v>0</v>
      </c>
      <c r="K538" s="190"/>
      <c r="L538" s="195"/>
      <c r="M538" s="196"/>
      <c r="N538" s="197"/>
      <c r="O538" s="197"/>
      <c r="P538" s="198">
        <f>SUM(P539:P540)</f>
        <v>0</v>
      </c>
      <c r="Q538" s="197"/>
      <c r="R538" s="198">
        <f>SUM(R539:R540)</f>
        <v>0</v>
      </c>
      <c r="S538" s="197"/>
      <c r="T538" s="199">
        <f>SUM(T539:T540)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00" t="s">
        <v>81</v>
      </c>
      <c r="AT538" s="201" t="s">
        <v>72</v>
      </c>
      <c r="AU538" s="201" t="s">
        <v>81</v>
      </c>
      <c r="AY538" s="200" t="s">
        <v>129</v>
      </c>
      <c r="BK538" s="202">
        <f>SUM(BK539:BK540)</f>
        <v>0</v>
      </c>
    </row>
    <row r="539" spans="1:65" s="2" customFormat="1" ht="21.75" customHeight="1">
      <c r="A539" s="39"/>
      <c r="B539" s="40"/>
      <c r="C539" s="205" t="s">
        <v>645</v>
      </c>
      <c r="D539" s="205" t="s">
        <v>131</v>
      </c>
      <c r="E539" s="206" t="s">
        <v>646</v>
      </c>
      <c r="F539" s="207" t="s">
        <v>647</v>
      </c>
      <c r="G539" s="208" t="s">
        <v>271</v>
      </c>
      <c r="H539" s="209">
        <v>965.577</v>
      </c>
      <c r="I539" s="210"/>
      <c r="J539" s="211">
        <f>ROUND(I539*H539,2)</f>
        <v>0</v>
      </c>
      <c r="K539" s="207" t="s">
        <v>135</v>
      </c>
      <c r="L539" s="45"/>
      <c r="M539" s="212" t="s">
        <v>19</v>
      </c>
      <c r="N539" s="213" t="s">
        <v>44</v>
      </c>
      <c r="O539" s="85"/>
      <c r="P539" s="214">
        <f>O539*H539</f>
        <v>0</v>
      </c>
      <c r="Q539" s="214">
        <v>0</v>
      </c>
      <c r="R539" s="214">
        <f>Q539*H539</f>
        <v>0</v>
      </c>
      <c r="S539" s="214">
        <v>0</v>
      </c>
      <c r="T539" s="21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16" t="s">
        <v>136</v>
      </c>
      <c r="AT539" s="216" t="s">
        <v>131</v>
      </c>
      <c r="AU539" s="216" t="s">
        <v>83</v>
      </c>
      <c r="AY539" s="18" t="s">
        <v>129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18" t="s">
        <v>81</v>
      </c>
      <c r="BK539" s="217">
        <f>ROUND(I539*H539,2)</f>
        <v>0</v>
      </c>
      <c r="BL539" s="18" t="s">
        <v>136</v>
      </c>
      <c r="BM539" s="216" t="s">
        <v>648</v>
      </c>
    </row>
    <row r="540" spans="1:47" s="2" customFormat="1" ht="12">
      <c r="A540" s="39"/>
      <c r="B540" s="40"/>
      <c r="C540" s="41"/>
      <c r="D540" s="218" t="s">
        <v>138</v>
      </c>
      <c r="E540" s="41"/>
      <c r="F540" s="219" t="s">
        <v>649</v>
      </c>
      <c r="G540" s="41"/>
      <c r="H540" s="41"/>
      <c r="I540" s="220"/>
      <c r="J540" s="41"/>
      <c r="K540" s="41"/>
      <c r="L540" s="45"/>
      <c r="M540" s="221"/>
      <c r="N540" s="222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138</v>
      </c>
      <c r="AU540" s="18" t="s">
        <v>83</v>
      </c>
    </row>
    <row r="541" spans="1:63" s="12" customFormat="1" ht="25.9" customHeight="1">
      <c r="A541" s="12"/>
      <c r="B541" s="189"/>
      <c r="C541" s="190"/>
      <c r="D541" s="191" t="s">
        <v>72</v>
      </c>
      <c r="E541" s="192" t="s">
        <v>302</v>
      </c>
      <c r="F541" s="192" t="s">
        <v>650</v>
      </c>
      <c r="G541" s="190"/>
      <c r="H541" s="190"/>
      <c r="I541" s="193"/>
      <c r="J541" s="194">
        <f>BK541</f>
        <v>0</v>
      </c>
      <c r="K541" s="190"/>
      <c r="L541" s="195"/>
      <c r="M541" s="196"/>
      <c r="N541" s="197"/>
      <c r="O541" s="197"/>
      <c r="P541" s="198">
        <f>P542</f>
        <v>0</v>
      </c>
      <c r="Q541" s="197"/>
      <c r="R541" s="198">
        <f>R542</f>
        <v>0.03248</v>
      </c>
      <c r="S541" s="197"/>
      <c r="T541" s="199">
        <f>T542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00" t="s">
        <v>159</v>
      </c>
      <c r="AT541" s="201" t="s">
        <v>72</v>
      </c>
      <c r="AU541" s="201" t="s">
        <v>73</v>
      </c>
      <c r="AY541" s="200" t="s">
        <v>129</v>
      </c>
      <c r="BK541" s="202">
        <f>BK542</f>
        <v>0</v>
      </c>
    </row>
    <row r="542" spans="1:63" s="12" customFormat="1" ht="22.8" customHeight="1">
      <c r="A542" s="12"/>
      <c r="B542" s="189"/>
      <c r="C542" s="190"/>
      <c r="D542" s="191" t="s">
        <v>72</v>
      </c>
      <c r="E542" s="203" t="s">
        <v>651</v>
      </c>
      <c r="F542" s="203" t="s">
        <v>652</v>
      </c>
      <c r="G542" s="190"/>
      <c r="H542" s="190"/>
      <c r="I542" s="193"/>
      <c r="J542" s="204">
        <f>BK542</f>
        <v>0</v>
      </c>
      <c r="K542" s="190"/>
      <c r="L542" s="195"/>
      <c r="M542" s="196"/>
      <c r="N542" s="197"/>
      <c r="O542" s="197"/>
      <c r="P542" s="198">
        <f>SUM(P543:P558)</f>
        <v>0</v>
      </c>
      <c r="Q542" s="197"/>
      <c r="R542" s="198">
        <f>SUM(R543:R558)</f>
        <v>0.03248</v>
      </c>
      <c r="S542" s="197"/>
      <c r="T542" s="199">
        <f>SUM(T543:T558)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00" t="s">
        <v>159</v>
      </c>
      <c r="AT542" s="201" t="s">
        <v>72</v>
      </c>
      <c r="AU542" s="201" t="s">
        <v>81</v>
      </c>
      <c r="AY542" s="200" t="s">
        <v>129</v>
      </c>
      <c r="BK542" s="202">
        <f>SUM(BK543:BK558)</f>
        <v>0</v>
      </c>
    </row>
    <row r="543" spans="1:65" s="2" customFormat="1" ht="16.5" customHeight="1">
      <c r="A543" s="39"/>
      <c r="B543" s="40"/>
      <c r="C543" s="205" t="s">
        <v>653</v>
      </c>
      <c r="D543" s="205" t="s">
        <v>131</v>
      </c>
      <c r="E543" s="206" t="s">
        <v>654</v>
      </c>
      <c r="F543" s="207" t="s">
        <v>655</v>
      </c>
      <c r="G543" s="208" t="s">
        <v>533</v>
      </c>
      <c r="H543" s="209">
        <v>4</v>
      </c>
      <c r="I543" s="210"/>
      <c r="J543" s="211">
        <f>ROUND(I543*H543,2)</f>
        <v>0</v>
      </c>
      <c r="K543" s="207" t="s">
        <v>135</v>
      </c>
      <c r="L543" s="45"/>
      <c r="M543" s="212" t="s">
        <v>19</v>
      </c>
      <c r="N543" s="213" t="s">
        <v>44</v>
      </c>
      <c r="O543" s="85"/>
      <c r="P543" s="214">
        <f>O543*H543</f>
        <v>0</v>
      </c>
      <c r="Q543" s="214">
        <v>0.00812</v>
      </c>
      <c r="R543" s="214">
        <f>Q543*H543</f>
        <v>0.03248</v>
      </c>
      <c r="S543" s="214">
        <v>0</v>
      </c>
      <c r="T543" s="215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16" t="s">
        <v>602</v>
      </c>
      <c r="AT543" s="216" t="s">
        <v>131</v>
      </c>
      <c r="AU543" s="216" t="s">
        <v>83</v>
      </c>
      <c r="AY543" s="18" t="s">
        <v>129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18" t="s">
        <v>81</v>
      </c>
      <c r="BK543" s="217">
        <f>ROUND(I543*H543,2)</f>
        <v>0</v>
      </c>
      <c r="BL543" s="18" t="s">
        <v>602</v>
      </c>
      <c r="BM543" s="216" t="s">
        <v>656</v>
      </c>
    </row>
    <row r="544" spans="1:47" s="2" customFormat="1" ht="12">
      <c r="A544" s="39"/>
      <c r="B544" s="40"/>
      <c r="C544" s="41"/>
      <c r="D544" s="218" t="s">
        <v>138</v>
      </c>
      <c r="E544" s="41"/>
      <c r="F544" s="219" t="s">
        <v>657</v>
      </c>
      <c r="G544" s="41"/>
      <c r="H544" s="41"/>
      <c r="I544" s="220"/>
      <c r="J544" s="41"/>
      <c r="K544" s="41"/>
      <c r="L544" s="45"/>
      <c r="M544" s="221"/>
      <c r="N544" s="222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138</v>
      </c>
      <c r="AU544" s="18" t="s">
        <v>83</v>
      </c>
    </row>
    <row r="545" spans="1:51" s="13" customFormat="1" ht="12">
      <c r="A545" s="13"/>
      <c r="B545" s="223"/>
      <c r="C545" s="224"/>
      <c r="D545" s="218" t="s">
        <v>140</v>
      </c>
      <c r="E545" s="225" t="s">
        <v>19</v>
      </c>
      <c r="F545" s="226" t="s">
        <v>136</v>
      </c>
      <c r="G545" s="224"/>
      <c r="H545" s="227">
        <v>4</v>
      </c>
      <c r="I545" s="228"/>
      <c r="J545" s="224"/>
      <c r="K545" s="224"/>
      <c r="L545" s="229"/>
      <c r="M545" s="230"/>
      <c r="N545" s="231"/>
      <c r="O545" s="231"/>
      <c r="P545" s="231"/>
      <c r="Q545" s="231"/>
      <c r="R545" s="231"/>
      <c r="S545" s="231"/>
      <c r="T545" s="23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3" t="s">
        <v>140</v>
      </c>
      <c r="AU545" s="233" t="s">
        <v>83</v>
      </c>
      <c r="AV545" s="13" t="s">
        <v>83</v>
      </c>
      <c r="AW545" s="13" t="s">
        <v>35</v>
      </c>
      <c r="AX545" s="13" t="s">
        <v>73</v>
      </c>
      <c r="AY545" s="233" t="s">
        <v>129</v>
      </c>
    </row>
    <row r="546" spans="1:51" s="14" customFormat="1" ht="12">
      <c r="A546" s="14"/>
      <c r="B546" s="234"/>
      <c r="C546" s="235"/>
      <c r="D546" s="218" t="s">
        <v>140</v>
      </c>
      <c r="E546" s="236" t="s">
        <v>19</v>
      </c>
      <c r="F546" s="237" t="s">
        <v>142</v>
      </c>
      <c r="G546" s="235"/>
      <c r="H546" s="238">
        <v>4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4" t="s">
        <v>140</v>
      </c>
      <c r="AU546" s="244" t="s">
        <v>83</v>
      </c>
      <c r="AV546" s="14" t="s">
        <v>136</v>
      </c>
      <c r="AW546" s="14" t="s">
        <v>35</v>
      </c>
      <c r="AX546" s="14" t="s">
        <v>81</v>
      </c>
      <c r="AY546" s="244" t="s">
        <v>129</v>
      </c>
    </row>
    <row r="547" spans="1:65" s="2" customFormat="1" ht="16.5" customHeight="1">
      <c r="A547" s="39"/>
      <c r="B547" s="40"/>
      <c r="C547" s="255" t="s">
        <v>658</v>
      </c>
      <c r="D547" s="255" t="s">
        <v>302</v>
      </c>
      <c r="E547" s="256" t="s">
        <v>659</v>
      </c>
      <c r="F547" s="257" t="s">
        <v>660</v>
      </c>
      <c r="G547" s="258" t="s">
        <v>533</v>
      </c>
      <c r="H547" s="259">
        <v>4</v>
      </c>
      <c r="I547" s="260"/>
      <c r="J547" s="261">
        <f>ROUND(I547*H547,2)</f>
        <v>0</v>
      </c>
      <c r="K547" s="257" t="s">
        <v>135</v>
      </c>
      <c r="L547" s="262"/>
      <c r="M547" s="263" t="s">
        <v>19</v>
      </c>
      <c r="N547" s="264" t="s">
        <v>44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661</v>
      </c>
      <c r="AT547" s="216" t="s">
        <v>302</v>
      </c>
      <c r="AU547" s="216" t="s">
        <v>83</v>
      </c>
      <c r="AY547" s="18" t="s">
        <v>129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81</v>
      </c>
      <c r="BK547" s="217">
        <f>ROUND(I547*H547,2)</f>
        <v>0</v>
      </c>
      <c r="BL547" s="18" t="s">
        <v>602</v>
      </c>
      <c r="BM547" s="216" t="s">
        <v>662</v>
      </c>
    </row>
    <row r="548" spans="1:47" s="2" customFormat="1" ht="12">
      <c r="A548" s="39"/>
      <c r="B548" s="40"/>
      <c r="C548" s="41"/>
      <c r="D548" s="218" t="s">
        <v>138</v>
      </c>
      <c r="E548" s="41"/>
      <c r="F548" s="219" t="s">
        <v>663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138</v>
      </c>
      <c r="AU548" s="18" t="s">
        <v>83</v>
      </c>
    </row>
    <row r="549" spans="1:51" s="13" customFormat="1" ht="12">
      <c r="A549" s="13"/>
      <c r="B549" s="223"/>
      <c r="C549" s="224"/>
      <c r="D549" s="218" t="s">
        <v>140</v>
      </c>
      <c r="E549" s="225" t="s">
        <v>19</v>
      </c>
      <c r="F549" s="226" t="s">
        <v>136</v>
      </c>
      <c r="G549" s="224"/>
      <c r="H549" s="227">
        <v>4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3" t="s">
        <v>140</v>
      </c>
      <c r="AU549" s="233" t="s">
        <v>83</v>
      </c>
      <c r="AV549" s="13" t="s">
        <v>83</v>
      </c>
      <c r="AW549" s="13" t="s">
        <v>35</v>
      </c>
      <c r="AX549" s="13" t="s">
        <v>73</v>
      </c>
      <c r="AY549" s="233" t="s">
        <v>129</v>
      </c>
    </row>
    <row r="550" spans="1:51" s="14" customFormat="1" ht="12">
      <c r="A550" s="14"/>
      <c r="B550" s="234"/>
      <c r="C550" s="235"/>
      <c r="D550" s="218" t="s">
        <v>140</v>
      </c>
      <c r="E550" s="236" t="s">
        <v>19</v>
      </c>
      <c r="F550" s="237" t="s">
        <v>142</v>
      </c>
      <c r="G550" s="235"/>
      <c r="H550" s="238">
        <v>4</v>
      </c>
      <c r="I550" s="239"/>
      <c r="J550" s="235"/>
      <c r="K550" s="235"/>
      <c r="L550" s="240"/>
      <c r="M550" s="241"/>
      <c r="N550" s="242"/>
      <c r="O550" s="242"/>
      <c r="P550" s="242"/>
      <c r="Q550" s="242"/>
      <c r="R550" s="242"/>
      <c r="S550" s="242"/>
      <c r="T550" s="24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4" t="s">
        <v>140</v>
      </c>
      <c r="AU550" s="244" t="s">
        <v>83</v>
      </c>
      <c r="AV550" s="14" t="s">
        <v>136</v>
      </c>
      <c r="AW550" s="14" t="s">
        <v>35</v>
      </c>
      <c r="AX550" s="14" t="s">
        <v>81</v>
      </c>
      <c r="AY550" s="244" t="s">
        <v>129</v>
      </c>
    </row>
    <row r="551" spans="1:65" s="2" customFormat="1" ht="16.5" customHeight="1">
      <c r="A551" s="39"/>
      <c r="B551" s="40"/>
      <c r="C551" s="205" t="s">
        <v>664</v>
      </c>
      <c r="D551" s="205" t="s">
        <v>131</v>
      </c>
      <c r="E551" s="206" t="s">
        <v>665</v>
      </c>
      <c r="F551" s="207" t="s">
        <v>666</v>
      </c>
      <c r="G551" s="208" t="s">
        <v>410</v>
      </c>
      <c r="H551" s="209">
        <v>1</v>
      </c>
      <c r="I551" s="210"/>
      <c r="J551" s="211">
        <f>ROUND(I551*H551,2)</f>
        <v>0</v>
      </c>
      <c r="K551" s="207" t="s">
        <v>135</v>
      </c>
      <c r="L551" s="45"/>
      <c r="M551" s="212" t="s">
        <v>19</v>
      </c>
      <c r="N551" s="213" t="s">
        <v>44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602</v>
      </c>
      <c r="AT551" s="216" t="s">
        <v>131</v>
      </c>
      <c r="AU551" s="216" t="s">
        <v>83</v>
      </c>
      <c r="AY551" s="18" t="s">
        <v>129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81</v>
      </c>
      <c r="BK551" s="217">
        <f>ROUND(I551*H551,2)</f>
        <v>0</v>
      </c>
      <c r="BL551" s="18" t="s">
        <v>602</v>
      </c>
      <c r="BM551" s="216" t="s">
        <v>667</v>
      </c>
    </row>
    <row r="552" spans="1:47" s="2" customFormat="1" ht="12">
      <c r="A552" s="39"/>
      <c r="B552" s="40"/>
      <c r="C552" s="41"/>
      <c r="D552" s="218" t="s">
        <v>138</v>
      </c>
      <c r="E552" s="41"/>
      <c r="F552" s="219" t="s">
        <v>668</v>
      </c>
      <c r="G552" s="41"/>
      <c r="H552" s="41"/>
      <c r="I552" s="220"/>
      <c r="J552" s="41"/>
      <c r="K552" s="41"/>
      <c r="L552" s="45"/>
      <c r="M552" s="221"/>
      <c r="N552" s="222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138</v>
      </c>
      <c r="AU552" s="18" t="s">
        <v>83</v>
      </c>
    </row>
    <row r="553" spans="1:51" s="13" customFormat="1" ht="12">
      <c r="A553" s="13"/>
      <c r="B553" s="223"/>
      <c r="C553" s="224"/>
      <c r="D553" s="218" t="s">
        <v>140</v>
      </c>
      <c r="E553" s="225" t="s">
        <v>19</v>
      </c>
      <c r="F553" s="226" t="s">
        <v>81</v>
      </c>
      <c r="G553" s="224"/>
      <c r="H553" s="227">
        <v>1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3" t="s">
        <v>140</v>
      </c>
      <c r="AU553" s="233" t="s">
        <v>83</v>
      </c>
      <c r="AV553" s="13" t="s">
        <v>83</v>
      </c>
      <c r="AW553" s="13" t="s">
        <v>35</v>
      </c>
      <c r="AX553" s="13" t="s">
        <v>73</v>
      </c>
      <c r="AY553" s="233" t="s">
        <v>129</v>
      </c>
    </row>
    <row r="554" spans="1:51" s="14" customFormat="1" ht="12">
      <c r="A554" s="14"/>
      <c r="B554" s="234"/>
      <c r="C554" s="235"/>
      <c r="D554" s="218" t="s">
        <v>140</v>
      </c>
      <c r="E554" s="236" t="s">
        <v>19</v>
      </c>
      <c r="F554" s="237" t="s">
        <v>142</v>
      </c>
      <c r="G554" s="235"/>
      <c r="H554" s="238">
        <v>1</v>
      </c>
      <c r="I554" s="239"/>
      <c r="J554" s="235"/>
      <c r="K554" s="235"/>
      <c r="L554" s="240"/>
      <c r="M554" s="241"/>
      <c r="N554" s="242"/>
      <c r="O554" s="242"/>
      <c r="P554" s="242"/>
      <c r="Q554" s="242"/>
      <c r="R554" s="242"/>
      <c r="S554" s="242"/>
      <c r="T554" s="24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4" t="s">
        <v>140</v>
      </c>
      <c r="AU554" s="244" t="s">
        <v>83</v>
      </c>
      <c r="AV554" s="14" t="s">
        <v>136</v>
      </c>
      <c r="AW554" s="14" t="s">
        <v>35</v>
      </c>
      <c r="AX554" s="14" t="s">
        <v>81</v>
      </c>
      <c r="AY554" s="244" t="s">
        <v>129</v>
      </c>
    </row>
    <row r="555" spans="1:65" s="2" customFormat="1" ht="16.5" customHeight="1">
      <c r="A555" s="39"/>
      <c r="B555" s="40"/>
      <c r="C555" s="255" t="s">
        <v>669</v>
      </c>
      <c r="D555" s="255" t="s">
        <v>302</v>
      </c>
      <c r="E555" s="256" t="s">
        <v>670</v>
      </c>
      <c r="F555" s="257" t="s">
        <v>671</v>
      </c>
      <c r="G555" s="258" t="s">
        <v>533</v>
      </c>
      <c r="H555" s="259">
        <v>4.3</v>
      </c>
      <c r="I555" s="260"/>
      <c r="J555" s="261">
        <f>ROUND(I555*H555,2)</f>
        <v>0</v>
      </c>
      <c r="K555" s="257" t="s">
        <v>135</v>
      </c>
      <c r="L555" s="262"/>
      <c r="M555" s="263" t="s">
        <v>19</v>
      </c>
      <c r="N555" s="264" t="s">
        <v>44</v>
      </c>
      <c r="O555" s="85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661</v>
      </c>
      <c r="AT555" s="216" t="s">
        <v>302</v>
      </c>
      <c r="AU555" s="216" t="s">
        <v>83</v>
      </c>
      <c r="AY555" s="18" t="s">
        <v>129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81</v>
      </c>
      <c r="BK555" s="217">
        <f>ROUND(I555*H555,2)</f>
        <v>0</v>
      </c>
      <c r="BL555" s="18" t="s">
        <v>602</v>
      </c>
      <c r="BM555" s="216" t="s">
        <v>672</v>
      </c>
    </row>
    <row r="556" spans="1:47" s="2" customFormat="1" ht="12">
      <c r="A556" s="39"/>
      <c r="B556" s="40"/>
      <c r="C556" s="41"/>
      <c r="D556" s="218" t="s">
        <v>138</v>
      </c>
      <c r="E556" s="41"/>
      <c r="F556" s="219" t="s">
        <v>671</v>
      </c>
      <c r="G556" s="41"/>
      <c r="H556" s="41"/>
      <c r="I556" s="220"/>
      <c r="J556" s="41"/>
      <c r="K556" s="41"/>
      <c r="L556" s="45"/>
      <c r="M556" s="221"/>
      <c r="N556" s="22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138</v>
      </c>
      <c r="AU556" s="18" t="s">
        <v>83</v>
      </c>
    </row>
    <row r="557" spans="1:51" s="13" customFormat="1" ht="12">
      <c r="A557" s="13"/>
      <c r="B557" s="223"/>
      <c r="C557" s="224"/>
      <c r="D557" s="218" t="s">
        <v>140</v>
      </c>
      <c r="E557" s="225" t="s">
        <v>19</v>
      </c>
      <c r="F557" s="226" t="s">
        <v>673</v>
      </c>
      <c r="G557" s="224"/>
      <c r="H557" s="227">
        <v>4.3</v>
      </c>
      <c r="I557" s="228"/>
      <c r="J557" s="224"/>
      <c r="K557" s="224"/>
      <c r="L557" s="229"/>
      <c r="M557" s="230"/>
      <c r="N557" s="231"/>
      <c r="O557" s="231"/>
      <c r="P557" s="231"/>
      <c r="Q557" s="231"/>
      <c r="R557" s="231"/>
      <c r="S557" s="231"/>
      <c r="T557" s="23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3" t="s">
        <v>140</v>
      </c>
      <c r="AU557" s="233" t="s">
        <v>83</v>
      </c>
      <c r="AV557" s="13" t="s">
        <v>83</v>
      </c>
      <c r="AW557" s="13" t="s">
        <v>35</v>
      </c>
      <c r="AX557" s="13" t="s">
        <v>73</v>
      </c>
      <c r="AY557" s="233" t="s">
        <v>129</v>
      </c>
    </row>
    <row r="558" spans="1:51" s="14" customFormat="1" ht="12">
      <c r="A558" s="14"/>
      <c r="B558" s="234"/>
      <c r="C558" s="235"/>
      <c r="D558" s="218" t="s">
        <v>140</v>
      </c>
      <c r="E558" s="236" t="s">
        <v>19</v>
      </c>
      <c r="F558" s="237" t="s">
        <v>142</v>
      </c>
      <c r="G558" s="235"/>
      <c r="H558" s="238">
        <v>4.3</v>
      </c>
      <c r="I558" s="239"/>
      <c r="J558" s="235"/>
      <c r="K558" s="235"/>
      <c r="L558" s="240"/>
      <c r="M558" s="241"/>
      <c r="N558" s="242"/>
      <c r="O558" s="242"/>
      <c r="P558" s="242"/>
      <c r="Q558" s="242"/>
      <c r="R558" s="242"/>
      <c r="S558" s="242"/>
      <c r="T558" s="24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4" t="s">
        <v>140</v>
      </c>
      <c r="AU558" s="244" t="s">
        <v>83</v>
      </c>
      <c r="AV558" s="14" t="s">
        <v>136</v>
      </c>
      <c r="AW558" s="14" t="s">
        <v>35</v>
      </c>
      <c r="AX558" s="14" t="s">
        <v>81</v>
      </c>
      <c r="AY558" s="244" t="s">
        <v>129</v>
      </c>
    </row>
    <row r="559" spans="1:63" s="12" customFormat="1" ht="25.9" customHeight="1">
      <c r="A559" s="12"/>
      <c r="B559" s="189"/>
      <c r="C559" s="190"/>
      <c r="D559" s="191" t="s">
        <v>72</v>
      </c>
      <c r="E559" s="192" t="s">
        <v>674</v>
      </c>
      <c r="F559" s="192" t="s">
        <v>675</v>
      </c>
      <c r="G559" s="190"/>
      <c r="H559" s="190"/>
      <c r="I559" s="193"/>
      <c r="J559" s="194">
        <f>BK559</f>
        <v>0</v>
      </c>
      <c r="K559" s="190"/>
      <c r="L559" s="195"/>
      <c r="M559" s="196"/>
      <c r="N559" s="197"/>
      <c r="O559" s="197"/>
      <c r="P559" s="198">
        <f>P560+P579+P585+P594+P603</f>
        <v>0</v>
      </c>
      <c r="Q559" s="197"/>
      <c r="R559" s="198">
        <f>R560+R579+R585+R594+R603</f>
        <v>0</v>
      </c>
      <c r="S559" s="197"/>
      <c r="T559" s="199">
        <f>T560+T579+T585+T594+T603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0" t="s">
        <v>174</v>
      </c>
      <c r="AT559" s="201" t="s">
        <v>72</v>
      </c>
      <c r="AU559" s="201" t="s">
        <v>73</v>
      </c>
      <c r="AY559" s="200" t="s">
        <v>129</v>
      </c>
      <c r="BK559" s="202">
        <f>BK560+BK579+BK585+BK594+BK603</f>
        <v>0</v>
      </c>
    </row>
    <row r="560" spans="1:63" s="12" customFormat="1" ht="22.8" customHeight="1">
      <c r="A560" s="12"/>
      <c r="B560" s="189"/>
      <c r="C560" s="190"/>
      <c r="D560" s="191" t="s">
        <v>72</v>
      </c>
      <c r="E560" s="203" t="s">
        <v>676</v>
      </c>
      <c r="F560" s="203" t="s">
        <v>677</v>
      </c>
      <c r="G560" s="190"/>
      <c r="H560" s="190"/>
      <c r="I560" s="193"/>
      <c r="J560" s="204">
        <f>BK560</f>
        <v>0</v>
      </c>
      <c r="K560" s="190"/>
      <c r="L560" s="195"/>
      <c r="M560" s="196"/>
      <c r="N560" s="197"/>
      <c r="O560" s="197"/>
      <c r="P560" s="198">
        <f>SUM(P561:P578)</f>
        <v>0</v>
      </c>
      <c r="Q560" s="197"/>
      <c r="R560" s="198">
        <f>SUM(R561:R578)</f>
        <v>0</v>
      </c>
      <c r="S560" s="197"/>
      <c r="T560" s="199">
        <f>SUM(T561:T578)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00" t="s">
        <v>174</v>
      </c>
      <c r="AT560" s="201" t="s">
        <v>72</v>
      </c>
      <c r="AU560" s="201" t="s">
        <v>81</v>
      </c>
      <c r="AY560" s="200" t="s">
        <v>129</v>
      </c>
      <c r="BK560" s="202">
        <f>SUM(BK561:BK578)</f>
        <v>0</v>
      </c>
    </row>
    <row r="561" spans="1:65" s="2" customFormat="1" ht="16.5" customHeight="1">
      <c r="A561" s="39"/>
      <c r="B561" s="40"/>
      <c r="C561" s="205" t="s">
        <v>678</v>
      </c>
      <c r="D561" s="205" t="s">
        <v>131</v>
      </c>
      <c r="E561" s="206" t="s">
        <v>679</v>
      </c>
      <c r="F561" s="207" t="s">
        <v>677</v>
      </c>
      <c r="G561" s="208" t="s">
        <v>680</v>
      </c>
      <c r="H561" s="209">
        <v>1</v>
      </c>
      <c r="I561" s="210"/>
      <c r="J561" s="211">
        <f>ROUND(I561*H561,2)</f>
        <v>0</v>
      </c>
      <c r="K561" s="207" t="s">
        <v>135</v>
      </c>
      <c r="L561" s="45"/>
      <c r="M561" s="212" t="s">
        <v>19</v>
      </c>
      <c r="N561" s="213" t="s">
        <v>44</v>
      </c>
      <c r="O561" s="85"/>
      <c r="P561" s="214">
        <f>O561*H561</f>
        <v>0</v>
      </c>
      <c r="Q561" s="214">
        <v>0</v>
      </c>
      <c r="R561" s="214">
        <f>Q561*H561</f>
        <v>0</v>
      </c>
      <c r="S561" s="214">
        <v>0</v>
      </c>
      <c r="T561" s="215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16" t="s">
        <v>681</v>
      </c>
      <c r="AT561" s="216" t="s">
        <v>131</v>
      </c>
      <c r="AU561" s="216" t="s">
        <v>83</v>
      </c>
      <c r="AY561" s="18" t="s">
        <v>129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18" t="s">
        <v>81</v>
      </c>
      <c r="BK561" s="217">
        <f>ROUND(I561*H561,2)</f>
        <v>0</v>
      </c>
      <c r="BL561" s="18" t="s">
        <v>681</v>
      </c>
      <c r="BM561" s="216" t="s">
        <v>682</v>
      </c>
    </row>
    <row r="562" spans="1:47" s="2" customFormat="1" ht="12">
      <c r="A562" s="39"/>
      <c r="B562" s="40"/>
      <c r="C562" s="41"/>
      <c r="D562" s="218" t="s">
        <v>138</v>
      </c>
      <c r="E562" s="41"/>
      <c r="F562" s="219" t="s">
        <v>677</v>
      </c>
      <c r="G562" s="41"/>
      <c r="H562" s="41"/>
      <c r="I562" s="220"/>
      <c r="J562" s="41"/>
      <c r="K562" s="41"/>
      <c r="L562" s="45"/>
      <c r="M562" s="221"/>
      <c r="N562" s="222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138</v>
      </c>
      <c r="AU562" s="18" t="s">
        <v>83</v>
      </c>
    </row>
    <row r="563" spans="1:47" s="2" customFormat="1" ht="12">
      <c r="A563" s="39"/>
      <c r="B563" s="40"/>
      <c r="C563" s="41"/>
      <c r="D563" s="218" t="s">
        <v>683</v>
      </c>
      <c r="E563" s="41"/>
      <c r="F563" s="265" t="s">
        <v>684</v>
      </c>
      <c r="G563" s="41"/>
      <c r="H563" s="41"/>
      <c r="I563" s="220"/>
      <c r="J563" s="41"/>
      <c r="K563" s="41"/>
      <c r="L563" s="45"/>
      <c r="M563" s="221"/>
      <c r="N563" s="22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683</v>
      </c>
      <c r="AU563" s="18" t="s">
        <v>83</v>
      </c>
    </row>
    <row r="564" spans="1:51" s="13" customFormat="1" ht="12">
      <c r="A564" s="13"/>
      <c r="B564" s="223"/>
      <c r="C564" s="224"/>
      <c r="D564" s="218" t="s">
        <v>140</v>
      </c>
      <c r="E564" s="225" t="s">
        <v>19</v>
      </c>
      <c r="F564" s="226" t="s">
        <v>81</v>
      </c>
      <c r="G564" s="224"/>
      <c r="H564" s="227">
        <v>1</v>
      </c>
      <c r="I564" s="228"/>
      <c r="J564" s="224"/>
      <c r="K564" s="224"/>
      <c r="L564" s="229"/>
      <c r="M564" s="230"/>
      <c r="N564" s="231"/>
      <c r="O564" s="231"/>
      <c r="P564" s="231"/>
      <c r="Q564" s="231"/>
      <c r="R564" s="231"/>
      <c r="S564" s="231"/>
      <c r="T564" s="23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3" t="s">
        <v>140</v>
      </c>
      <c r="AU564" s="233" t="s">
        <v>83</v>
      </c>
      <c r="AV564" s="13" t="s">
        <v>83</v>
      </c>
      <c r="AW564" s="13" t="s">
        <v>35</v>
      </c>
      <c r="AX564" s="13" t="s">
        <v>73</v>
      </c>
      <c r="AY564" s="233" t="s">
        <v>129</v>
      </c>
    </row>
    <row r="565" spans="1:51" s="14" customFormat="1" ht="12">
      <c r="A565" s="14"/>
      <c r="B565" s="234"/>
      <c r="C565" s="235"/>
      <c r="D565" s="218" t="s">
        <v>140</v>
      </c>
      <c r="E565" s="236" t="s">
        <v>19</v>
      </c>
      <c r="F565" s="237" t="s">
        <v>142</v>
      </c>
      <c r="G565" s="235"/>
      <c r="H565" s="238">
        <v>1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140</v>
      </c>
      <c r="AU565" s="244" t="s">
        <v>83</v>
      </c>
      <c r="AV565" s="14" t="s">
        <v>136</v>
      </c>
      <c r="AW565" s="14" t="s">
        <v>35</v>
      </c>
      <c r="AX565" s="14" t="s">
        <v>81</v>
      </c>
      <c r="AY565" s="244" t="s">
        <v>129</v>
      </c>
    </row>
    <row r="566" spans="1:65" s="2" customFormat="1" ht="16.5" customHeight="1">
      <c r="A566" s="39"/>
      <c r="B566" s="40"/>
      <c r="C566" s="205" t="s">
        <v>685</v>
      </c>
      <c r="D566" s="205" t="s">
        <v>131</v>
      </c>
      <c r="E566" s="206" t="s">
        <v>686</v>
      </c>
      <c r="F566" s="207" t="s">
        <v>687</v>
      </c>
      <c r="G566" s="208" t="s">
        <v>680</v>
      </c>
      <c r="H566" s="209">
        <v>1</v>
      </c>
      <c r="I566" s="210"/>
      <c r="J566" s="211">
        <f>ROUND(I566*H566,2)</f>
        <v>0</v>
      </c>
      <c r="K566" s="207" t="s">
        <v>135</v>
      </c>
      <c r="L566" s="45"/>
      <c r="M566" s="212" t="s">
        <v>19</v>
      </c>
      <c r="N566" s="213" t="s">
        <v>44</v>
      </c>
      <c r="O566" s="85"/>
      <c r="P566" s="214">
        <f>O566*H566</f>
        <v>0</v>
      </c>
      <c r="Q566" s="214">
        <v>0</v>
      </c>
      <c r="R566" s="214">
        <f>Q566*H566</f>
        <v>0</v>
      </c>
      <c r="S566" s="214">
        <v>0</v>
      </c>
      <c r="T566" s="215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16" t="s">
        <v>681</v>
      </c>
      <c r="AT566" s="216" t="s">
        <v>131</v>
      </c>
      <c r="AU566" s="216" t="s">
        <v>83</v>
      </c>
      <c r="AY566" s="18" t="s">
        <v>129</v>
      </c>
      <c r="BE566" s="217">
        <f>IF(N566="základní",J566,0)</f>
        <v>0</v>
      </c>
      <c r="BF566" s="217">
        <f>IF(N566="snížená",J566,0)</f>
        <v>0</v>
      </c>
      <c r="BG566" s="217">
        <f>IF(N566="zákl. přenesená",J566,0)</f>
        <v>0</v>
      </c>
      <c r="BH566" s="217">
        <f>IF(N566="sníž. přenesená",J566,0)</f>
        <v>0</v>
      </c>
      <c r="BI566" s="217">
        <f>IF(N566="nulová",J566,0)</f>
        <v>0</v>
      </c>
      <c r="BJ566" s="18" t="s">
        <v>81</v>
      </c>
      <c r="BK566" s="217">
        <f>ROUND(I566*H566,2)</f>
        <v>0</v>
      </c>
      <c r="BL566" s="18" t="s">
        <v>681</v>
      </c>
      <c r="BM566" s="216" t="s">
        <v>688</v>
      </c>
    </row>
    <row r="567" spans="1:47" s="2" customFormat="1" ht="12">
      <c r="A567" s="39"/>
      <c r="B567" s="40"/>
      <c r="C567" s="41"/>
      <c r="D567" s="218" t="s">
        <v>138</v>
      </c>
      <c r="E567" s="41"/>
      <c r="F567" s="219" t="s">
        <v>687</v>
      </c>
      <c r="G567" s="41"/>
      <c r="H567" s="41"/>
      <c r="I567" s="220"/>
      <c r="J567" s="41"/>
      <c r="K567" s="41"/>
      <c r="L567" s="45"/>
      <c r="M567" s="221"/>
      <c r="N567" s="222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138</v>
      </c>
      <c r="AU567" s="18" t="s">
        <v>83</v>
      </c>
    </row>
    <row r="568" spans="1:51" s="13" customFormat="1" ht="12">
      <c r="A568" s="13"/>
      <c r="B568" s="223"/>
      <c r="C568" s="224"/>
      <c r="D568" s="218" t="s">
        <v>140</v>
      </c>
      <c r="E568" s="225" t="s">
        <v>19</v>
      </c>
      <c r="F568" s="226" t="s">
        <v>81</v>
      </c>
      <c r="G568" s="224"/>
      <c r="H568" s="227">
        <v>1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3" t="s">
        <v>140</v>
      </c>
      <c r="AU568" s="233" t="s">
        <v>83</v>
      </c>
      <c r="AV568" s="13" t="s">
        <v>83</v>
      </c>
      <c r="AW568" s="13" t="s">
        <v>35</v>
      </c>
      <c r="AX568" s="13" t="s">
        <v>73</v>
      </c>
      <c r="AY568" s="233" t="s">
        <v>129</v>
      </c>
    </row>
    <row r="569" spans="1:51" s="14" customFormat="1" ht="12">
      <c r="A569" s="14"/>
      <c r="B569" s="234"/>
      <c r="C569" s="235"/>
      <c r="D569" s="218" t="s">
        <v>140</v>
      </c>
      <c r="E569" s="236" t="s">
        <v>19</v>
      </c>
      <c r="F569" s="237" t="s">
        <v>142</v>
      </c>
      <c r="G569" s="235"/>
      <c r="H569" s="238">
        <v>1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4" t="s">
        <v>140</v>
      </c>
      <c r="AU569" s="244" t="s">
        <v>83</v>
      </c>
      <c r="AV569" s="14" t="s">
        <v>136</v>
      </c>
      <c r="AW569" s="14" t="s">
        <v>35</v>
      </c>
      <c r="AX569" s="14" t="s">
        <v>81</v>
      </c>
      <c r="AY569" s="244" t="s">
        <v>129</v>
      </c>
    </row>
    <row r="570" spans="1:65" s="2" customFormat="1" ht="16.5" customHeight="1">
      <c r="A570" s="39"/>
      <c r="B570" s="40"/>
      <c r="C570" s="205" t="s">
        <v>689</v>
      </c>
      <c r="D570" s="205" t="s">
        <v>131</v>
      </c>
      <c r="E570" s="206" t="s">
        <v>690</v>
      </c>
      <c r="F570" s="207" t="s">
        <v>691</v>
      </c>
      <c r="G570" s="208" t="s">
        <v>680</v>
      </c>
      <c r="H570" s="209">
        <v>1</v>
      </c>
      <c r="I570" s="210"/>
      <c r="J570" s="211">
        <f>ROUND(I570*H570,2)</f>
        <v>0</v>
      </c>
      <c r="K570" s="207" t="s">
        <v>135</v>
      </c>
      <c r="L570" s="45"/>
      <c r="M570" s="212" t="s">
        <v>19</v>
      </c>
      <c r="N570" s="213" t="s">
        <v>44</v>
      </c>
      <c r="O570" s="85"/>
      <c r="P570" s="214">
        <f>O570*H570</f>
        <v>0</v>
      </c>
      <c r="Q570" s="214">
        <v>0</v>
      </c>
      <c r="R570" s="214">
        <f>Q570*H570</f>
        <v>0</v>
      </c>
      <c r="S570" s="214">
        <v>0</v>
      </c>
      <c r="T570" s="215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16" t="s">
        <v>681</v>
      </c>
      <c r="AT570" s="216" t="s">
        <v>131</v>
      </c>
      <c r="AU570" s="216" t="s">
        <v>83</v>
      </c>
      <c r="AY570" s="18" t="s">
        <v>129</v>
      </c>
      <c r="BE570" s="217">
        <f>IF(N570="základní",J570,0)</f>
        <v>0</v>
      </c>
      <c r="BF570" s="217">
        <f>IF(N570="snížená",J570,0)</f>
        <v>0</v>
      </c>
      <c r="BG570" s="217">
        <f>IF(N570="zákl. přenesená",J570,0)</f>
        <v>0</v>
      </c>
      <c r="BH570" s="217">
        <f>IF(N570="sníž. přenesená",J570,0)</f>
        <v>0</v>
      </c>
      <c r="BI570" s="217">
        <f>IF(N570="nulová",J570,0)</f>
        <v>0</v>
      </c>
      <c r="BJ570" s="18" t="s">
        <v>81</v>
      </c>
      <c r="BK570" s="217">
        <f>ROUND(I570*H570,2)</f>
        <v>0</v>
      </c>
      <c r="BL570" s="18" t="s">
        <v>681</v>
      </c>
      <c r="BM570" s="216" t="s">
        <v>692</v>
      </c>
    </row>
    <row r="571" spans="1:47" s="2" customFormat="1" ht="12">
      <c r="A571" s="39"/>
      <c r="B571" s="40"/>
      <c r="C571" s="41"/>
      <c r="D571" s="218" t="s">
        <v>138</v>
      </c>
      <c r="E571" s="41"/>
      <c r="F571" s="219" t="s">
        <v>691</v>
      </c>
      <c r="G571" s="41"/>
      <c r="H571" s="41"/>
      <c r="I571" s="220"/>
      <c r="J571" s="41"/>
      <c r="K571" s="41"/>
      <c r="L571" s="45"/>
      <c r="M571" s="221"/>
      <c r="N571" s="222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138</v>
      </c>
      <c r="AU571" s="18" t="s">
        <v>83</v>
      </c>
    </row>
    <row r="572" spans="1:47" s="2" customFormat="1" ht="12">
      <c r="A572" s="39"/>
      <c r="B572" s="40"/>
      <c r="C572" s="41"/>
      <c r="D572" s="218" t="s">
        <v>683</v>
      </c>
      <c r="E572" s="41"/>
      <c r="F572" s="265" t="s">
        <v>693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683</v>
      </c>
      <c r="AU572" s="18" t="s">
        <v>83</v>
      </c>
    </row>
    <row r="573" spans="1:51" s="13" customFormat="1" ht="12">
      <c r="A573" s="13"/>
      <c r="B573" s="223"/>
      <c r="C573" s="224"/>
      <c r="D573" s="218" t="s">
        <v>140</v>
      </c>
      <c r="E573" s="225" t="s">
        <v>19</v>
      </c>
      <c r="F573" s="226" t="s">
        <v>81</v>
      </c>
      <c r="G573" s="224"/>
      <c r="H573" s="227">
        <v>1</v>
      </c>
      <c r="I573" s="228"/>
      <c r="J573" s="224"/>
      <c r="K573" s="224"/>
      <c r="L573" s="229"/>
      <c r="M573" s="230"/>
      <c r="N573" s="231"/>
      <c r="O573" s="231"/>
      <c r="P573" s="231"/>
      <c r="Q573" s="231"/>
      <c r="R573" s="231"/>
      <c r="S573" s="231"/>
      <c r="T573" s="23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3" t="s">
        <v>140</v>
      </c>
      <c r="AU573" s="233" t="s">
        <v>83</v>
      </c>
      <c r="AV573" s="13" t="s">
        <v>83</v>
      </c>
      <c r="AW573" s="13" t="s">
        <v>35</v>
      </c>
      <c r="AX573" s="13" t="s">
        <v>73</v>
      </c>
      <c r="AY573" s="233" t="s">
        <v>129</v>
      </c>
    </row>
    <row r="574" spans="1:51" s="14" customFormat="1" ht="12">
      <c r="A574" s="14"/>
      <c r="B574" s="234"/>
      <c r="C574" s="235"/>
      <c r="D574" s="218" t="s">
        <v>140</v>
      </c>
      <c r="E574" s="236" t="s">
        <v>19</v>
      </c>
      <c r="F574" s="237" t="s">
        <v>142</v>
      </c>
      <c r="G574" s="235"/>
      <c r="H574" s="238">
        <v>1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4" t="s">
        <v>140</v>
      </c>
      <c r="AU574" s="244" t="s">
        <v>83</v>
      </c>
      <c r="AV574" s="14" t="s">
        <v>136</v>
      </c>
      <c r="AW574" s="14" t="s">
        <v>35</v>
      </c>
      <c r="AX574" s="14" t="s">
        <v>81</v>
      </c>
      <c r="AY574" s="244" t="s">
        <v>129</v>
      </c>
    </row>
    <row r="575" spans="1:65" s="2" customFormat="1" ht="16.5" customHeight="1">
      <c r="A575" s="39"/>
      <c r="B575" s="40"/>
      <c r="C575" s="205" t="s">
        <v>694</v>
      </c>
      <c r="D575" s="205" t="s">
        <v>131</v>
      </c>
      <c r="E575" s="206" t="s">
        <v>695</v>
      </c>
      <c r="F575" s="207" t="s">
        <v>696</v>
      </c>
      <c r="G575" s="208" t="s">
        <v>680</v>
      </c>
      <c r="H575" s="209">
        <v>1</v>
      </c>
      <c r="I575" s="210"/>
      <c r="J575" s="211">
        <f>ROUND(I575*H575,2)</f>
        <v>0</v>
      </c>
      <c r="K575" s="207" t="s">
        <v>135</v>
      </c>
      <c r="L575" s="45"/>
      <c r="M575" s="212" t="s">
        <v>19</v>
      </c>
      <c r="N575" s="213" t="s">
        <v>44</v>
      </c>
      <c r="O575" s="85"/>
      <c r="P575" s="214">
        <f>O575*H575</f>
        <v>0</v>
      </c>
      <c r="Q575" s="214">
        <v>0</v>
      </c>
      <c r="R575" s="214">
        <f>Q575*H575</f>
        <v>0</v>
      </c>
      <c r="S575" s="214">
        <v>0</v>
      </c>
      <c r="T575" s="215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16" t="s">
        <v>681</v>
      </c>
      <c r="AT575" s="216" t="s">
        <v>131</v>
      </c>
      <c r="AU575" s="216" t="s">
        <v>83</v>
      </c>
      <c r="AY575" s="18" t="s">
        <v>129</v>
      </c>
      <c r="BE575" s="217">
        <f>IF(N575="základní",J575,0)</f>
        <v>0</v>
      </c>
      <c r="BF575" s="217">
        <f>IF(N575="snížená",J575,0)</f>
        <v>0</v>
      </c>
      <c r="BG575" s="217">
        <f>IF(N575="zákl. přenesená",J575,0)</f>
        <v>0</v>
      </c>
      <c r="BH575" s="217">
        <f>IF(N575="sníž. přenesená",J575,0)</f>
        <v>0</v>
      </c>
      <c r="BI575" s="217">
        <f>IF(N575="nulová",J575,0)</f>
        <v>0</v>
      </c>
      <c r="BJ575" s="18" t="s">
        <v>81</v>
      </c>
      <c r="BK575" s="217">
        <f>ROUND(I575*H575,2)</f>
        <v>0</v>
      </c>
      <c r="BL575" s="18" t="s">
        <v>681</v>
      </c>
      <c r="BM575" s="216" t="s">
        <v>697</v>
      </c>
    </row>
    <row r="576" spans="1:47" s="2" customFormat="1" ht="12">
      <c r="A576" s="39"/>
      <c r="B576" s="40"/>
      <c r="C576" s="41"/>
      <c r="D576" s="218" t="s">
        <v>138</v>
      </c>
      <c r="E576" s="41"/>
      <c r="F576" s="219" t="s">
        <v>696</v>
      </c>
      <c r="G576" s="41"/>
      <c r="H576" s="41"/>
      <c r="I576" s="220"/>
      <c r="J576" s="41"/>
      <c r="K576" s="41"/>
      <c r="L576" s="45"/>
      <c r="M576" s="221"/>
      <c r="N576" s="222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138</v>
      </c>
      <c r="AU576" s="18" t="s">
        <v>83</v>
      </c>
    </row>
    <row r="577" spans="1:51" s="13" customFormat="1" ht="12">
      <c r="A577" s="13"/>
      <c r="B577" s="223"/>
      <c r="C577" s="224"/>
      <c r="D577" s="218" t="s">
        <v>140</v>
      </c>
      <c r="E577" s="225" t="s">
        <v>19</v>
      </c>
      <c r="F577" s="226" t="s">
        <v>81</v>
      </c>
      <c r="G577" s="224"/>
      <c r="H577" s="227">
        <v>1</v>
      </c>
      <c r="I577" s="228"/>
      <c r="J577" s="224"/>
      <c r="K577" s="224"/>
      <c r="L577" s="229"/>
      <c r="M577" s="230"/>
      <c r="N577" s="231"/>
      <c r="O577" s="231"/>
      <c r="P577" s="231"/>
      <c r="Q577" s="231"/>
      <c r="R577" s="231"/>
      <c r="S577" s="231"/>
      <c r="T577" s="23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3" t="s">
        <v>140</v>
      </c>
      <c r="AU577" s="233" t="s">
        <v>83</v>
      </c>
      <c r="AV577" s="13" t="s">
        <v>83</v>
      </c>
      <c r="AW577" s="13" t="s">
        <v>35</v>
      </c>
      <c r="AX577" s="13" t="s">
        <v>73</v>
      </c>
      <c r="AY577" s="233" t="s">
        <v>129</v>
      </c>
    </row>
    <row r="578" spans="1:51" s="14" customFormat="1" ht="12">
      <c r="A578" s="14"/>
      <c r="B578" s="234"/>
      <c r="C578" s="235"/>
      <c r="D578" s="218" t="s">
        <v>140</v>
      </c>
      <c r="E578" s="236" t="s">
        <v>19</v>
      </c>
      <c r="F578" s="237" t="s">
        <v>142</v>
      </c>
      <c r="G578" s="235"/>
      <c r="H578" s="238">
        <v>1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4" t="s">
        <v>140</v>
      </c>
      <c r="AU578" s="244" t="s">
        <v>83</v>
      </c>
      <c r="AV578" s="14" t="s">
        <v>136</v>
      </c>
      <c r="AW578" s="14" t="s">
        <v>35</v>
      </c>
      <c r="AX578" s="14" t="s">
        <v>81</v>
      </c>
      <c r="AY578" s="244" t="s">
        <v>129</v>
      </c>
    </row>
    <row r="579" spans="1:63" s="12" customFormat="1" ht="22.8" customHeight="1">
      <c r="A579" s="12"/>
      <c r="B579" s="189"/>
      <c r="C579" s="190"/>
      <c r="D579" s="191" t="s">
        <v>72</v>
      </c>
      <c r="E579" s="203" t="s">
        <v>698</v>
      </c>
      <c r="F579" s="203" t="s">
        <v>699</v>
      </c>
      <c r="G579" s="190"/>
      <c r="H579" s="190"/>
      <c r="I579" s="193"/>
      <c r="J579" s="204">
        <f>BK579</f>
        <v>0</v>
      </c>
      <c r="K579" s="190"/>
      <c r="L579" s="195"/>
      <c r="M579" s="196"/>
      <c r="N579" s="197"/>
      <c r="O579" s="197"/>
      <c r="P579" s="198">
        <f>SUM(P580:P584)</f>
        <v>0</v>
      </c>
      <c r="Q579" s="197"/>
      <c r="R579" s="198">
        <f>SUM(R580:R584)</f>
        <v>0</v>
      </c>
      <c r="S579" s="197"/>
      <c r="T579" s="199">
        <f>SUM(T580:T584)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00" t="s">
        <v>174</v>
      </c>
      <c r="AT579" s="201" t="s">
        <v>72</v>
      </c>
      <c r="AU579" s="201" t="s">
        <v>81</v>
      </c>
      <c r="AY579" s="200" t="s">
        <v>129</v>
      </c>
      <c r="BK579" s="202">
        <f>SUM(BK580:BK584)</f>
        <v>0</v>
      </c>
    </row>
    <row r="580" spans="1:65" s="2" customFormat="1" ht="16.5" customHeight="1">
      <c r="A580" s="39"/>
      <c r="B580" s="40"/>
      <c r="C580" s="205" t="s">
        <v>700</v>
      </c>
      <c r="D580" s="205" t="s">
        <v>131</v>
      </c>
      <c r="E580" s="206" t="s">
        <v>701</v>
      </c>
      <c r="F580" s="207" t="s">
        <v>699</v>
      </c>
      <c r="G580" s="208" t="s">
        <v>680</v>
      </c>
      <c r="H580" s="209">
        <v>1</v>
      </c>
      <c r="I580" s="210"/>
      <c r="J580" s="211">
        <f>ROUND(I580*H580,2)</f>
        <v>0</v>
      </c>
      <c r="K580" s="207" t="s">
        <v>135</v>
      </c>
      <c r="L580" s="45"/>
      <c r="M580" s="212" t="s">
        <v>19</v>
      </c>
      <c r="N580" s="213" t="s">
        <v>44</v>
      </c>
      <c r="O580" s="85"/>
      <c r="P580" s="214">
        <f>O580*H580</f>
        <v>0</v>
      </c>
      <c r="Q580" s="214">
        <v>0</v>
      </c>
      <c r="R580" s="214">
        <f>Q580*H580</f>
        <v>0</v>
      </c>
      <c r="S580" s="214">
        <v>0</v>
      </c>
      <c r="T580" s="215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6" t="s">
        <v>681</v>
      </c>
      <c r="AT580" s="216" t="s">
        <v>131</v>
      </c>
      <c r="AU580" s="216" t="s">
        <v>83</v>
      </c>
      <c r="AY580" s="18" t="s">
        <v>129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8" t="s">
        <v>81</v>
      </c>
      <c r="BK580" s="217">
        <f>ROUND(I580*H580,2)</f>
        <v>0</v>
      </c>
      <c r="BL580" s="18" t="s">
        <v>681</v>
      </c>
      <c r="BM580" s="216" t="s">
        <v>702</v>
      </c>
    </row>
    <row r="581" spans="1:47" s="2" customFormat="1" ht="12">
      <c r="A581" s="39"/>
      <c r="B581" s="40"/>
      <c r="C581" s="41"/>
      <c r="D581" s="218" t="s">
        <v>138</v>
      </c>
      <c r="E581" s="41"/>
      <c r="F581" s="219" t="s">
        <v>699</v>
      </c>
      <c r="G581" s="41"/>
      <c r="H581" s="41"/>
      <c r="I581" s="220"/>
      <c r="J581" s="41"/>
      <c r="K581" s="41"/>
      <c r="L581" s="45"/>
      <c r="M581" s="221"/>
      <c r="N581" s="222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138</v>
      </c>
      <c r="AU581" s="18" t="s">
        <v>83</v>
      </c>
    </row>
    <row r="582" spans="1:47" s="2" customFormat="1" ht="12">
      <c r="A582" s="39"/>
      <c r="B582" s="40"/>
      <c r="C582" s="41"/>
      <c r="D582" s="218" t="s">
        <v>683</v>
      </c>
      <c r="E582" s="41"/>
      <c r="F582" s="265" t="s">
        <v>703</v>
      </c>
      <c r="G582" s="41"/>
      <c r="H582" s="41"/>
      <c r="I582" s="220"/>
      <c r="J582" s="41"/>
      <c r="K582" s="41"/>
      <c r="L582" s="45"/>
      <c r="M582" s="221"/>
      <c r="N582" s="222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683</v>
      </c>
      <c r="AU582" s="18" t="s">
        <v>83</v>
      </c>
    </row>
    <row r="583" spans="1:51" s="13" customFormat="1" ht="12">
      <c r="A583" s="13"/>
      <c r="B583" s="223"/>
      <c r="C583" s="224"/>
      <c r="D583" s="218" t="s">
        <v>140</v>
      </c>
      <c r="E583" s="225" t="s">
        <v>19</v>
      </c>
      <c r="F583" s="226" t="s">
        <v>81</v>
      </c>
      <c r="G583" s="224"/>
      <c r="H583" s="227">
        <v>1</v>
      </c>
      <c r="I583" s="228"/>
      <c r="J583" s="224"/>
      <c r="K583" s="224"/>
      <c r="L583" s="229"/>
      <c r="M583" s="230"/>
      <c r="N583" s="231"/>
      <c r="O583" s="231"/>
      <c r="P583" s="231"/>
      <c r="Q583" s="231"/>
      <c r="R583" s="231"/>
      <c r="S583" s="231"/>
      <c r="T583" s="23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3" t="s">
        <v>140</v>
      </c>
      <c r="AU583" s="233" t="s">
        <v>83</v>
      </c>
      <c r="AV583" s="13" t="s">
        <v>83</v>
      </c>
      <c r="AW583" s="13" t="s">
        <v>35</v>
      </c>
      <c r="AX583" s="13" t="s">
        <v>73</v>
      </c>
      <c r="AY583" s="233" t="s">
        <v>129</v>
      </c>
    </row>
    <row r="584" spans="1:51" s="14" customFormat="1" ht="12">
      <c r="A584" s="14"/>
      <c r="B584" s="234"/>
      <c r="C584" s="235"/>
      <c r="D584" s="218" t="s">
        <v>140</v>
      </c>
      <c r="E584" s="236" t="s">
        <v>19</v>
      </c>
      <c r="F584" s="237" t="s">
        <v>142</v>
      </c>
      <c r="G584" s="235"/>
      <c r="H584" s="238">
        <v>1</v>
      </c>
      <c r="I584" s="239"/>
      <c r="J584" s="235"/>
      <c r="K584" s="235"/>
      <c r="L584" s="240"/>
      <c r="M584" s="241"/>
      <c r="N584" s="242"/>
      <c r="O584" s="242"/>
      <c r="P584" s="242"/>
      <c r="Q584" s="242"/>
      <c r="R584" s="242"/>
      <c r="S584" s="242"/>
      <c r="T584" s="24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4" t="s">
        <v>140</v>
      </c>
      <c r="AU584" s="244" t="s">
        <v>83</v>
      </c>
      <c r="AV584" s="14" t="s">
        <v>136</v>
      </c>
      <c r="AW584" s="14" t="s">
        <v>35</v>
      </c>
      <c r="AX584" s="14" t="s">
        <v>81</v>
      </c>
      <c r="AY584" s="244" t="s">
        <v>129</v>
      </c>
    </row>
    <row r="585" spans="1:63" s="12" customFormat="1" ht="22.8" customHeight="1">
      <c r="A585" s="12"/>
      <c r="B585" s="189"/>
      <c r="C585" s="190"/>
      <c r="D585" s="191" t="s">
        <v>72</v>
      </c>
      <c r="E585" s="203" t="s">
        <v>704</v>
      </c>
      <c r="F585" s="203" t="s">
        <v>705</v>
      </c>
      <c r="G585" s="190"/>
      <c r="H585" s="190"/>
      <c r="I585" s="193"/>
      <c r="J585" s="204">
        <f>BK585</f>
        <v>0</v>
      </c>
      <c r="K585" s="190"/>
      <c r="L585" s="195"/>
      <c r="M585" s="196"/>
      <c r="N585" s="197"/>
      <c r="O585" s="197"/>
      <c r="P585" s="198">
        <f>SUM(P586:P593)</f>
        <v>0</v>
      </c>
      <c r="Q585" s="197"/>
      <c r="R585" s="198">
        <f>SUM(R586:R593)</f>
        <v>0</v>
      </c>
      <c r="S585" s="197"/>
      <c r="T585" s="199">
        <f>SUM(T586:T593)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00" t="s">
        <v>174</v>
      </c>
      <c r="AT585" s="201" t="s">
        <v>72</v>
      </c>
      <c r="AU585" s="201" t="s">
        <v>81</v>
      </c>
      <c r="AY585" s="200" t="s">
        <v>129</v>
      </c>
      <c r="BK585" s="202">
        <f>SUM(BK586:BK593)</f>
        <v>0</v>
      </c>
    </row>
    <row r="586" spans="1:65" s="2" customFormat="1" ht="16.5" customHeight="1">
      <c r="A586" s="39"/>
      <c r="B586" s="40"/>
      <c r="C586" s="205" t="s">
        <v>706</v>
      </c>
      <c r="D586" s="205" t="s">
        <v>131</v>
      </c>
      <c r="E586" s="206" t="s">
        <v>707</v>
      </c>
      <c r="F586" s="207" t="s">
        <v>705</v>
      </c>
      <c r="G586" s="208" t="s">
        <v>680</v>
      </c>
      <c r="H586" s="209">
        <v>1</v>
      </c>
      <c r="I586" s="210"/>
      <c r="J586" s="211">
        <f>ROUND(I586*H586,2)</f>
        <v>0</v>
      </c>
      <c r="K586" s="207" t="s">
        <v>135</v>
      </c>
      <c r="L586" s="45"/>
      <c r="M586" s="212" t="s">
        <v>19</v>
      </c>
      <c r="N586" s="213" t="s">
        <v>44</v>
      </c>
      <c r="O586" s="85"/>
      <c r="P586" s="214">
        <f>O586*H586</f>
        <v>0</v>
      </c>
      <c r="Q586" s="214">
        <v>0</v>
      </c>
      <c r="R586" s="214">
        <f>Q586*H586</f>
        <v>0</v>
      </c>
      <c r="S586" s="214">
        <v>0</v>
      </c>
      <c r="T586" s="215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16" t="s">
        <v>681</v>
      </c>
      <c r="AT586" s="216" t="s">
        <v>131</v>
      </c>
      <c r="AU586" s="216" t="s">
        <v>83</v>
      </c>
      <c r="AY586" s="18" t="s">
        <v>129</v>
      </c>
      <c r="BE586" s="217">
        <f>IF(N586="základní",J586,0)</f>
        <v>0</v>
      </c>
      <c r="BF586" s="217">
        <f>IF(N586="snížená",J586,0)</f>
        <v>0</v>
      </c>
      <c r="BG586" s="217">
        <f>IF(N586="zákl. přenesená",J586,0)</f>
        <v>0</v>
      </c>
      <c r="BH586" s="217">
        <f>IF(N586="sníž. přenesená",J586,0)</f>
        <v>0</v>
      </c>
      <c r="BI586" s="217">
        <f>IF(N586="nulová",J586,0)</f>
        <v>0</v>
      </c>
      <c r="BJ586" s="18" t="s">
        <v>81</v>
      </c>
      <c r="BK586" s="217">
        <f>ROUND(I586*H586,2)</f>
        <v>0</v>
      </c>
      <c r="BL586" s="18" t="s">
        <v>681</v>
      </c>
      <c r="BM586" s="216" t="s">
        <v>708</v>
      </c>
    </row>
    <row r="587" spans="1:47" s="2" customFormat="1" ht="12">
      <c r="A587" s="39"/>
      <c r="B587" s="40"/>
      <c r="C587" s="41"/>
      <c r="D587" s="218" t="s">
        <v>138</v>
      </c>
      <c r="E587" s="41"/>
      <c r="F587" s="219" t="s">
        <v>705</v>
      </c>
      <c r="G587" s="41"/>
      <c r="H587" s="41"/>
      <c r="I587" s="220"/>
      <c r="J587" s="41"/>
      <c r="K587" s="41"/>
      <c r="L587" s="45"/>
      <c r="M587" s="221"/>
      <c r="N587" s="222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138</v>
      </c>
      <c r="AU587" s="18" t="s">
        <v>83</v>
      </c>
    </row>
    <row r="588" spans="1:51" s="13" customFormat="1" ht="12">
      <c r="A588" s="13"/>
      <c r="B588" s="223"/>
      <c r="C588" s="224"/>
      <c r="D588" s="218" t="s">
        <v>140</v>
      </c>
      <c r="E588" s="225" t="s">
        <v>19</v>
      </c>
      <c r="F588" s="226" t="s">
        <v>81</v>
      </c>
      <c r="G588" s="224"/>
      <c r="H588" s="227">
        <v>1</v>
      </c>
      <c r="I588" s="228"/>
      <c r="J588" s="224"/>
      <c r="K588" s="224"/>
      <c r="L588" s="229"/>
      <c r="M588" s="230"/>
      <c r="N588" s="231"/>
      <c r="O588" s="231"/>
      <c r="P588" s="231"/>
      <c r="Q588" s="231"/>
      <c r="R588" s="231"/>
      <c r="S588" s="231"/>
      <c r="T588" s="23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3" t="s">
        <v>140</v>
      </c>
      <c r="AU588" s="233" t="s">
        <v>83</v>
      </c>
      <c r="AV588" s="13" t="s">
        <v>83</v>
      </c>
      <c r="AW588" s="13" t="s">
        <v>35</v>
      </c>
      <c r="AX588" s="13" t="s">
        <v>73</v>
      </c>
      <c r="AY588" s="233" t="s">
        <v>129</v>
      </c>
    </row>
    <row r="589" spans="1:51" s="14" customFormat="1" ht="12">
      <c r="A589" s="14"/>
      <c r="B589" s="234"/>
      <c r="C589" s="235"/>
      <c r="D589" s="218" t="s">
        <v>140</v>
      </c>
      <c r="E589" s="236" t="s">
        <v>19</v>
      </c>
      <c r="F589" s="237" t="s">
        <v>142</v>
      </c>
      <c r="G589" s="235"/>
      <c r="H589" s="238">
        <v>1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140</v>
      </c>
      <c r="AU589" s="244" t="s">
        <v>83</v>
      </c>
      <c r="AV589" s="14" t="s">
        <v>136</v>
      </c>
      <c r="AW589" s="14" t="s">
        <v>35</v>
      </c>
      <c r="AX589" s="14" t="s">
        <v>81</v>
      </c>
      <c r="AY589" s="244" t="s">
        <v>129</v>
      </c>
    </row>
    <row r="590" spans="1:65" s="2" customFormat="1" ht="16.5" customHeight="1">
      <c r="A590" s="39"/>
      <c r="B590" s="40"/>
      <c r="C590" s="205" t="s">
        <v>709</v>
      </c>
      <c r="D590" s="205" t="s">
        <v>131</v>
      </c>
      <c r="E590" s="206" t="s">
        <v>710</v>
      </c>
      <c r="F590" s="207" t="s">
        <v>711</v>
      </c>
      <c r="G590" s="208" t="s">
        <v>712</v>
      </c>
      <c r="H590" s="209">
        <v>1</v>
      </c>
      <c r="I590" s="210"/>
      <c r="J590" s="211">
        <f>ROUND(I590*H590,2)</f>
        <v>0</v>
      </c>
      <c r="K590" s="207" t="s">
        <v>135</v>
      </c>
      <c r="L590" s="45"/>
      <c r="M590" s="212" t="s">
        <v>19</v>
      </c>
      <c r="N590" s="213" t="s">
        <v>44</v>
      </c>
      <c r="O590" s="85"/>
      <c r="P590" s="214">
        <f>O590*H590</f>
        <v>0</v>
      </c>
      <c r="Q590" s="214">
        <v>0</v>
      </c>
      <c r="R590" s="214">
        <f>Q590*H590</f>
        <v>0</v>
      </c>
      <c r="S590" s="214">
        <v>0</v>
      </c>
      <c r="T590" s="215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16" t="s">
        <v>681</v>
      </c>
      <c r="AT590" s="216" t="s">
        <v>131</v>
      </c>
      <c r="AU590" s="216" t="s">
        <v>83</v>
      </c>
      <c r="AY590" s="18" t="s">
        <v>129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18" t="s">
        <v>81</v>
      </c>
      <c r="BK590" s="217">
        <f>ROUND(I590*H590,2)</f>
        <v>0</v>
      </c>
      <c r="BL590" s="18" t="s">
        <v>681</v>
      </c>
      <c r="BM590" s="216" t="s">
        <v>713</v>
      </c>
    </row>
    <row r="591" spans="1:47" s="2" customFormat="1" ht="12">
      <c r="A591" s="39"/>
      <c r="B591" s="40"/>
      <c r="C591" s="41"/>
      <c r="D591" s="218" t="s">
        <v>138</v>
      </c>
      <c r="E591" s="41"/>
      <c r="F591" s="219" t="s">
        <v>711</v>
      </c>
      <c r="G591" s="41"/>
      <c r="H591" s="41"/>
      <c r="I591" s="220"/>
      <c r="J591" s="41"/>
      <c r="K591" s="41"/>
      <c r="L591" s="45"/>
      <c r="M591" s="221"/>
      <c r="N591" s="222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138</v>
      </c>
      <c r="AU591" s="18" t="s">
        <v>83</v>
      </c>
    </row>
    <row r="592" spans="1:51" s="13" customFormat="1" ht="12">
      <c r="A592" s="13"/>
      <c r="B592" s="223"/>
      <c r="C592" s="224"/>
      <c r="D592" s="218" t="s">
        <v>140</v>
      </c>
      <c r="E592" s="225" t="s">
        <v>19</v>
      </c>
      <c r="F592" s="226" t="s">
        <v>81</v>
      </c>
      <c r="G592" s="224"/>
      <c r="H592" s="227">
        <v>1</v>
      </c>
      <c r="I592" s="228"/>
      <c r="J592" s="224"/>
      <c r="K592" s="224"/>
      <c r="L592" s="229"/>
      <c r="M592" s="230"/>
      <c r="N592" s="231"/>
      <c r="O592" s="231"/>
      <c r="P592" s="231"/>
      <c r="Q592" s="231"/>
      <c r="R592" s="231"/>
      <c r="S592" s="231"/>
      <c r="T592" s="23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3" t="s">
        <v>140</v>
      </c>
      <c r="AU592" s="233" t="s">
        <v>83</v>
      </c>
      <c r="AV592" s="13" t="s">
        <v>83</v>
      </c>
      <c r="AW592" s="13" t="s">
        <v>35</v>
      </c>
      <c r="AX592" s="13" t="s">
        <v>73</v>
      </c>
      <c r="AY592" s="233" t="s">
        <v>129</v>
      </c>
    </row>
    <row r="593" spans="1:51" s="14" customFormat="1" ht="12">
      <c r="A593" s="14"/>
      <c r="B593" s="234"/>
      <c r="C593" s="235"/>
      <c r="D593" s="218" t="s">
        <v>140</v>
      </c>
      <c r="E593" s="236" t="s">
        <v>19</v>
      </c>
      <c r="F593" s="237" t="s">
        <v>142</v>
      </c>
      <c r="G593" s="235"/>
      <c r="H593" s="238">
        <v>1</v>
      </c>
      <c r="I593" s="239"/>
      <c r="J593" s="235"/>
      <c r="K593" s="235"/>
      <c r="L593" s="240"/>
      <c r="M593" s="241"/>
      <c r="N593" s="242"/>
      <c r="O593" s="242"/>
      <c r="P593" s="242"/>
      <c r="Q593" s="242"/>
      <c r="R593" s="242"/>
      <c r="S593" s="242"/>
      <c r="T593" s="24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4" t="s">
        <v>140</v>
      </c>
      <c r="AU593" s="244" t="s">
        <v>83</v>
      </c>
      <c r="AV593" s="14" t="s">
        <v>136</v>
      </c>
      <c r="AW593" s="14" t="s">
        <v>35</v>
      </c>
      <c r="AX593" s="14" t="s">
        <v>81</v>
      </c>
      <c r="AY593" s="244" t="s">
        <v>129</v>
      </c>
    </row>
    <row r="594" spans="1:63" s="12" customFormat="1" ht="22.8" customHeight="1">
      <c r="A594" s="12"/>
      <c r="B594" s="189"/>
      <c r="C594" s="190"/>
      <c r="D594" s="191" t="s">
        <v>72</v>
      </c>
      <c r="E594" s="203" t="s">
        <v>714</v>
      </c>
      <c r="F594" s="203" t="s">
        <v>715</v>
      </c>
      <c r="G594" s="190"/>
      <c r="H594" s="190"/>
      <c r="I594" s="193"/>
      <c r="J594" s="204">
        <f>BK594</f>
        <v>0</v>
      </c>
      <c r="K594" s="190"/>
      <c r="L594" s="195"/>
      <c r="M594" s="196"/>
      <c r="N594" s="197"/>
      <c r="O594" s="197"/>
      <c r="P594" s="198">
        <f>SUM(P595:P602)</f>
        <v>0</v>
      </c>
      <c r="Q594" s="197"/>
      <c r="R594" s="198">
        <f>SUM(R595:R602)</f>
        <v>0</v>
      </c>
      <c r="S594" s="197"/>
      <c r="T594" s="199">
        <f>SUM(T595:T602)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00" t="s">
        <v>174</v>
      </c>
      <c r="AT594" s="201" t="s">
        <v>72</v>
      </c>
      <c r="AU594" s="201" t="s">
        <v>81</v>
      </c>
      <c r="AY594" s="200" t="s">
        <v>129</v>
      </c>
      <c r="BK594" s="202">
        <f>SUM(BK595:BK602)</f>
        <v>0</v>
      </c>
    </row>
    <row r="595" spans="1:65" s="2" customFormat="1" ht="16.5" customHeight="1">
      <c r="A595" s="39"/>
      <c r="B595" s="40"/>
      <c r="C595" s="205" t="s">
        <v>716</v>
      </c>
      <c r="D595" s="205" t="s">
        <v>131</v>
      </c>
      <c r="E595" s="206" t="s">
        <v>717</v>
      </c>
      <c r="F595" s="207" t="s">
        <v>718</v>
      </c>
      <c r="G595" s="208" t="s">
        <v>712</v>
      </c>
      <c r="H595" s="209">
        <v>15</v>
      </c>
      <c r="I595" s="210"/>
      <c r="J595" s="211">
        <f>ROUND(I595*H595,2)</f>
        <v>0</v>
      </c>
      <c r="K595" s="207" t="s">
        <v>135</v>
      </c>
      <c r="L595" s="45"/>
      <c r="M595" s="212" t="s">
        <v>19</v>
      </c>
      <c r="N595" s="213" t="s">
        <v>44</v>
      </c>
      <c r="O595" s="85"/>
      <c r="P595" s="214">
        <f>O595*H595</f>
        <v>0</v>
      </c>
      <c r="Q595" s="214">
        <v>0</v>
      </c>
      <c r="R595" s="214">
        <f>Q595*H595</f>
        <v>0</v>
      </c>
      <c r="S595" s="214">
        <v>0</v>
      </c>
      <c r="T595" s="215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6" t="s">
        <v>681</v>
      </c>
      <c r="AT595" s="216" t="s">
        <v>131</v>
      </c>
      <c r="AU595" s="216" t="s">
        <v>83</v>
      </c>
      <c r="AY595" s="18" t="s">
        <v>129</v>
      </c>
      <c r="BE595" s="217">
        <f>IF(N595="základní",J595,0)</f>
        <v>0</v>
      </c>
      <c r="BF595" s="217">
        <f>IF(N595="snížená",J595,0)</f>
        <v>0</v>
      </c>
      <c r="BG595" s="217">
        <f>IF(N595="zákl. přenesená",J595,0)</f>
        <v>0</v>
      </c>
      <c r="BH595" s="217">
        <f>IF(N595="sníž. přenesená",J595,0)</f>
        <v>0</v>
      </c>
      <c r="BI595" s="217">
        <f>IF(N595="nulová",J595,0)</f>
        <v>0</v>
      </c>
      <c r="BJ595" s="18" t="s">
        <v>81</v>
      </c>
      <c r="BK595" s="217">
        <f>ROUND(I595*H595,2)</f>
        <v>0</v>
      </c>
      <c r="BL595" s="18" t="s">
        <v>681</v>
      </c>
      <c r="BM595" s="216" t="s">
        <v>719</v>
      </c>
    </row>
    <row r="596" spans="1:47" s="2" customFormat="1" ht="12">
      <c r="A596" s="39"/>
      <c r="B596" s="40"/>
      <c r="C596" s="41"/>
      <c r="D596" s="218" t="s">
        <v>138</v>
      </c>
      <c r="E596" s="41"/>
      <c r="F596" s="219" t="s">
        <v>720</v>
      </c>
      <c r="G596" s="41"/>
      <c r="H596" s="41"/>
      <c r="I596" s="220"/>
      <c r="J596" s="41"/>
      <c r="K596" s="41"/>
      <c r="L596" s="45"/>
      <c r="M596" s="221"/>
      <c r="N596" s="222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138</v>
      </c>
      <c r="AU596" s="18" t="s">
        <v>83</v>
      </c>
    </row>
    <row r="597" spans="1:51" s="13" customFormat="1" ht="12">
      <c r="A597" s="13"/>
      <c r="B597" s="223"/>
      <c r="C597" s="224"/>
      <c r="D597" s="218" t="s">
        <v>140</v>
      </c>
      <c r="E597" s="225" t="s">
        <v>19</v>
      </c>
      <c r="F597" s="226" t="s">
        <v>8</v>
      </c>
      <c r="G597" s="224"/>
      <c r="H597" s="227">
        <v>15</v>
      </c>
      <c r="I597" s="228"/>
      <c r="J597" s="224"/>
      <c r="K597" s="224"/>
      <c r="L597" s="229"/>
      <c r="M597" s="230"/>
      <c r="N597" s="231"/>
      <c r="O597" s="231"/>
      <c r="P597" s="231"/>
      <c r="Q597" s="231"/>
      <c r="R597" s="231"/>
      <c r="S597" s="231"/>
      <c r="T597" s="23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3" t="s">
        <v>140</v>
      </c>
      <c r="AU597" s="233" t="s">
        <v>83</v>
      </c>
      <c r="AV597" s="13" t="s">
        <v>83</v>
      </c>
      <c r="AW597" s="13" t="s">
        <v>35</v>
      </c>
      <c r="AX597" s="13" t="s">
        <v>73</v>
      </c>
      <c r="AY597" s="233" t="s">
        <v>129</v>
      </c>
    </row>
    <row r="598" spans="1:51" s="14" customFormat="1" ht="12">
      <c r="A598" s="14"/>
      <c r="B598" s="234"/>
      <c r="C598" s="235"/>
      <c r="D598" s="218" t="s">
        <v>140</v>
      </c>
      <c r="E598" s="236" t="s">
        <v>19</v>
      </c>
      <c r="F598" s="237" t="s">
        <v>142</v>
      </c>
      <c r="G598" s="235"/>
      <c r="H598" s="238">
        <v>15</v>
      </c>
      <c r="I598" s="239"/>
      <c r="J598" s="235"/>
      <c r="K598" s="235"/>
      <c r="L598" s="240"/>
      <c r="M598" s="241"/>
      <c r="N598" s="242"/>
      <c r="O598" s="242"/>
      <c r="P598" s="242"/>
      <c r="Q598" s="242"/>
      <c r="R598" s="242"/>
      <c r="S598" s="242"/>
      <c r="T598" s="24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4" t="s">
        <v>140</v>
      </c>
      <c r="AU598" s="244" t="s">
        <v>83</v>
      </c>
      <c r="AV598" s="14" t="s">
        <v>136</v>
      </c>
      <c r="AW598" s="14" t="s">
        <v>35</v>
      </c>
      <c r="AX598" s="14" t="s">
        <v>81</v>
      </c>
      <c r="AY598" s="244" t="s">
        <v>129</v>
      </c>
    </row>
    <row r="599" spans="1:65" s="2" customFormat="1" ht="16.5" customHeight="1">
      <c r="A599" s="39"/>
      <c r="B599" s="40"/>
      <c r="C599" s="205" t="s">
        <v>721</v>
      </c>
      <c r="D599" s="205" t="s">
        <v>131</v>
      </c>
      <c r="E599" s="206" t="s">
        <v>722</v>
      </c>
      <c r="F599" s="207" t="s">
        <v>723</v>
      </c>
      <c r="G599" s="208" t="s">
        <v>680</v>
      </c>
      <c r="H599" s="209">
        <v>1</v>
      </c>
      <c r="I599" s="210"/>
      <c r="J599" s="211">
        <f>ROUND(I599*H599,2)</f>
        <v>0</v>
      </c>
      <c r="K599" s="207" t="s">
        <v>135</v>
      </c>
      <c r="L599" s="45"/>
      <c r="M599" s="212" t="s">
        <v>19</v>
      </c>
      <c r="N599" s="213" t="s">
        <v>44</v>
      </c>
      <c r="O599" s="85"/>
      <c r="P599" s="214">
        <f>O599*H599</f>
        <v>0</v>
      </c>
      <c r="Q599" s="214">
        <v>0</v>
      </c>
      <c r="R599" s="214">
        <f>Q599*H599</f>
        <v>0</v>
      </c>
      <c r="S599" s="214">
        <v>0</v>
      </c>
      <c r="T599" s="215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16" t="s">
        <v>681</v>
      </c>
      <c r="AT599" s="216" t="s">
        <v>131</v>
      </c>
      <c r="AU599" s="216" t="s">
        <v>83</v>
      </c>
      <c r="AY599" s="18" t="s">
        <v>129</v>
      </c>
      <c r="BE599" s="217">
        <f>IF(N599="základní",J599,0)</f>
        <v>0</v>
      </c>
      <c r="BF599" s="217">
        <f>IF(N599="snížená",J599,0)</f>
        <v>0</v>
      </c>
      <c r="BG599" s="217">
        <f>IF(N599="zákl. přenesená",J599,0)</f>
        <v>0</v>
      </c>
      <c r="BH599" s="217">
        <f>IF(N599="sníž. přenesená",J599,0)</f>
        <v>0</v>
      </c>
      <c r="BI599" s="217">
        <f>IF(N599="nulová",J599,0)</f>
        <v>0</v>
      </c>
      <c r="BJ599" s="18" t="s">
        <v>81</v>
      </c>
      <c r="BK599" s="217">
        <f>ROUND(I599*H599,2)</f>
        <v>0</v>
      </c>
      <c r="BL599" s="18" t="s">
        <v>681</v>
      </c>
      <c r="BM599" s="216" t="s">
        <v>724</v>
      </c>
    </row>
    <row r="600" spans="1:47" s="2" customFormat="1" ht="12">
      <c r="A600" s="39"/>
      <c r="B600" s="40"/>
      <c r="C600" s="41"/>
      <c r="D600" s="218" t="s">
        <v>138</v>
      </c>
      <c r="E600" s="41"/>
      <c r="F600" s="219" t="s">
        <v>723</v>
      </c>
      <c r="G600" s="41"/>
      <c r="H600" s="41"/>
      <c r="I600" s="220"/>
      <c r="J600" s="41"/>
      <c r="K600" s="41"/>
      <c r="L600" s="45"/>
      <c r="M600" s="221"/>
      <c r="N600" s="222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138</v>
      </c>
      <c r="AU600" s="18" t="s">
        <v>83</v>
      </c>
    </row>
    <row r="601" spans="1:51" s="13" customFormat="1" ht="12">
      <c r="A601" s="13"/>
      <c r="B601" s="223"/>
      <c r="C601" s="224"/>
      <c r="D601" s="218" t="s">
        <v>140</v>
      </c>
      <c r="E601" s="225" t="s">
        <v>19</v>
      </c>
      <c r="F601" s="226" t="s">
        <v>81</v>
      </c>
      <c r="G601" s="224"/>
      <c r="H601" s="227">
        <v>1</v>
      </c>
      <c r="I601" s="228"/>
      <c r="J601" s="224"/>
      <c r="K601" s="224"/>
      <c r="L601" s="229"/>
      <c r="M601" s="230"/>
      <c r="N601" s="231"/>
      <c r="O601" s="231"/>
      <c r="P601" s="231"/>
      <c r="Q601" s="231"/>
      <c r="R601" s="231"/>
      <c r="S601" s="231"/>
      <c r="T601" s="23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3" t="s">
        <v>140</v>
      </c>
      <c r="AU601" s="233" t="s">
        <v>83</v>
      </c>
      <c r="AV601" s="13" t="s">
        <v>83</v>
      </c>
      <c r="AW601" s="13" t="s">
        <v>35</v>
      </c>
      <c r="AX601" s="13" t="s">
        <v>73</v>
      </c>
      <c r="AY601" s="233" t="s">
        <v>129</v>
      </c>
    </row>
    <row r="602" spans="1:51" s="14" customFormat="1" ht="12">
      <c r="A602" s="14"/>
      <c r="B602" s="234"/>
      <c r="C602" s="235"/>
      <c r="D602" s="218" t="s">
        <v>140</v>
      </c>
      <c r="E602" s="236" t="s">
        <v>19</v>
      </c>
      <c r="F602" s="237" t="s">
        <v>142</v>
      </c>
      <c r="G602" s="235"/>
      <c r="H602" s="238">
        <v>1</v>
      </c>
      <c r="I602" s="239"/>
      <c r="J602" s="235"/>
      <c r="K602" s="235"/>
      <c r="L602" s="240"/>
      <c r="M602" s="241"/>
      <c r="N602" s="242"/>
      <c r="O602" s="242"/>
      <c r="P602" s="242"/>
      <c r="Q602" s="242"/>
      <c r="R602" s="242"/>
      <c r="S602" s="242"/>
      <c r="T602" s="243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4" t="s">
        <v>140</v>
      </c>
      <c r="AU602" s="244" t="s">
        <v>83</v>
      </c>
      <c r="AV602" s="14" t="s">
        <v>136</v>
      </c>
      <c r="AW602" s="14" t="s">
        <v>35</v>
      </c>
      <c r="AX602" s="14" t="s">
        <v>81</v>
      </c>
      <c r="AY602" s="244" t="s">
        <v>129</v>
      </c>
    </row>
    <row r="603" spans="1:63" s="12" customFormat="1" ht="22.8" customHeight="1">
      <c r="A603" s="12"/>
      <c r="B603" s="189"/>
      <c r="C603" s="190"/>
      <c r="D603" s="191" t="s">
        <v>72</v>
      </c>
      <c r="E603" s="203" t="s">
        <v>725</v>
      </c>
      <c r="F603" s="203" t="s">
        <v>726</v>
      </c>
      <c r="G603" s="190"/>
      <c r="H603" s="190"/>
      <c r="I603" s="193"/>
      <c r="J603" s="204">
        <f>BK603</f>
        <v>0</v>
      </c>
      <c r="K603" s="190"/>
      <c r="L603" s="195"/>
      <c r="M603" s="196"/>
      <c r="N603" s="197"/>
      <c r="O603" s="197"/>
      <c r="P603" s="198">
        <f>SUM(P604:P608)</f>
        <v>0</v>
      </c>
      <c r="Q603" s="197"/>
      <c r="R603" s="198">
        <f>SUM(R604:R608)</f>
        <v>0</v>
      </c>
      <c r="S603" s="197"/>
      <c r="T603" s="199">
        <f>SUM(T604:T608)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00" t="s">
        <v>174</v>
      </c>
      <c r="AT603" s="201" t="s">
        <v>72</v>
      </c>
      <c r="AU603" s="201" t="s">
        <v>81</v>
      </c>
      <c r="AY603" s="200" t="s">
        <v>129</v>
      </c>
      <c r="BK603" s="202">
        <f>SUM(BK604:BK608)</f>
        <v>0</v>
      </c>
    </row>
    <row r="604" spans="1:65" s="2" customFormat="1" ht="16.5" customHeight="1">
      <c r="A604" s="39"/>
      <c r="B604" s="40"/>
      <c r="C604" s="205" t="s">
        <v>727</v>
      </c>
      <c r="D604" s="205" t="s">
        <v>131</v>
      </c>
      <c r="E604" s="206" t="s">
        <v>728</v>
      </c>
      <c r="F604" s="207" t="s">
        <v>729</v>
      </c>
      <c r="G604" s="208" t="s">
        <v>680</v>
      </c>
      <c r="H604" s="209">
        <v>1</v>
      </c>
      <c r="I604" s="210"/>
      <c r="J604" s="211">
        <f>ROUND(I604*H604,2)</f>
        <v>0</v>
      </c>
      <c r="K604" s="207" t="s">
        <v>135</v>
      </c>
      <c r="L604" s="45"/>
      <c r="M604" s="212" t="s">
        <v>19</v>
      </c>
      <c r="N604" s="213" t="s">
        <v>44</v>
      </c>
      <c r="O604" s="85"/>
      <c r="P604" s="214">
        <f>O604*H604</f>
        <v>0</v>
      </c>
      <c r="Q604" s="214">
        <v>0</v>
      </c>
      <c r="R604" s="214">
        <f>Q604*H604</f>
        <v>0</v>
      </c>
      <c r="S604" s="214">
        <v>0</v>
      </c>
      <c r="T604" s="215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16" t="s">
        <v>681</v>
      </c>
      <c r="AT604" s="216" t="s">
        <v>131</v>
      </c>
      <c r="AU604" s="216" t="s">
        <v>83</v>
      </c>
      <c r="AY604" s="18" t="s">
        <v>129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18" t="s">
        <v>81</v>
      </c>
      <c r="BK604" s="217">
        <f>ROUND(I604*H604,2)</f>
        <v>0</v>
      </c>
      <c r="BL604" s="18" t="s">
        <v>681</v>
      </c>
      <c r="BM604" s="216" t="s">
        <v>730</v>
      </c>
    </row>
    <row r="605" spans="1:47" s="2" customFormat="1" ht="12">
      <c r="A605" s="39"/>
      <c r="B605" s="40"/>
      <c r="C605" s="41"/>
      <c r="D605" s="218" t="s">
        <v>138</v>
      </c>
      <c r="E605" s="41"/>
      <c r="F605" s="219" t="s">
        <v>729</v>
      </c>
      <c r="G605" s="41"/>
      <c r="H605" s="41"/>
      <c r="I605" s="220"/>
      <c r="J605" s="41"/>
      <c r="K605" s="41"/>
      <c r="L605" s="45"/>
      <c r="M605" s="221"/>
      <c r="N605" s="222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138</v>
      </c>
      <c r="AU605" s="18" t="s">
        <v>83</v>
      </c>
    </row>
    <row r="606" spans="1:51" s="15" customFormat="1" ht="12">
      <c r="A606" s="15"/>
      <c r="B606" s="245"/>
      <c r="C606" s="246"/>
      <c r="D606" s="218" t="s">
        <v>140</v>
      </c>
      <c r="E606" s="247" t="s">
        <v>19</v>
      </c>
      <c r="F606" s="248" t="s">
        <v>731</v>
      </c>
      <c r="G606" s="246"/>
      <c r="H606" s="247" t="s">
        <v>19</v>
      </c>
      <c r="I606" s="249"/>
      <c r="J606" s="246"/>
      <c r="K606" s="246"/>
      <c r="L606" s="250"/>
      <c r="M606" s="251"/>
      <c r="N606" s="252"/>
      <c r="O606" s="252"/>
      <c r="P606" s="252"/>
      <c r="Q606" s="252"/>
      <c r="R606" s="252"/>
      <c r="S606" s="252"/>
      <c r="T606" s="253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54" t="s">
        <v>140</v>
      </c>
      <c r="AU606" s="254" t="s">
        <v>83</v>
      </c>
      <c r="AV606" s="15" t="s">
        <v>81</v>
      </c>
      <c r="AW606" s="15" t="s">
        <v>35</v>
      </c>
      <c r="AX606" s="15" t="s">
        <v>73</v>
      </c>
      <c r="AY606" s="254" t="s">
        <v>129</v>
      </c>
    </row>
    <row r="607" spans="1:51" s="13" customFormat="1" ht="12">
      <c r="A607" s="13"/>
      <c r="B607" s="223"/>
      <c r="C607" s="224"/>
      <c r="D607" s="218" t="s">
        <v>140</v>
      </c>
      <c r="E607" s="225" t="s">
        <v>19</v>
      </c>
      <c r="F607" s="226" t="s">
        <v>81</v>
      </c>
      <c r="G607" s="224"/>
      <c r="H607" s="227">
        <v>1</v>
      </c>
      <c r="I607" s="228"/>
      <c r="J607" s="224"/>
      <c r="K607" s="224"/>
      <c r="L607" s="229"/>
      <c r="M607" s="230"/>
      <c r="N607" s="231"/>
      <c r="O607" s="231"/>
      <c r="P607" s="231"/>
      <c r="Q607" s="231"/>
      <c r="R607" s="231"/>
      <c r="S607" s="231"/>
      <c r="T607" s="23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3" t="s">
        <v>140</v>
      </c>
      <c r="AU607" s="233" t="s">
        <v>83</v>
      </c>
      <c r="AV607" s="13" t="s">
        <v>83</v>
      </c>
      <c r="AW607" s="13" t="s">
        <v>35</v>
      </c>
      <c r="AX607" s="13" t="s">
        <v>73</v>
      </c>
      <c r="AY607" s="233" t="s">
        <v>129</v>
      </c>
    </row>
    <row r="608" spans="1:51" s="14" customFormat="1" ht="12">
      <c r="A608" s="14"/>
      <c r="B608" s="234"/>
      <c r="C608" s="235"/>
      <c r="D608" s="218" t="s">
        <v>140</v>
      </c>
      <c r="E608" s="236" t="s">
        <v>19</v>
      </c>
      <c r="F608" s="237" t="s">
        <v>142</v>
      </c>
      <c r="G608" s="235"/>
      <c r="H608" s="238">
        <v>1</v>
      </c>
      <c r="I608" s="239"/>
      <c r="J608" s="235"/>
      <c r="K608" s="235"/>
      <c r="L608" s="240"/>
      <c r="M608" s="266"/>
      <c r="N608" s="267"/>
      <c r="O608" s="267"/>
      <c r="P608" s="267"/>
      <c r="Q608" s="267"/>
      <c r="R608" s="267"/>
      <c r="S608" s="267"/>
      <c r="T608" s="268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4" t="s">
        <v>140</v>
      </c>
      <c r="AU608" s="244" t="s">
        <v>83</v>
      </c>
      <c r="AV608" s="14" t="s">
        <v>136</v>
      </c>
      <c r="AW608" s="14" t="s">
        <v>35</v>
      </c>
      <c r="AX608" s="14" t="s">
        <v>81</v>
      </c>
      <c r="AY608" s="244" t="s">
        <v>129</v>
      </c>
    </row>
    <row r="609" spans="1:31" s="2" customFormat="1" ht="6.95" customHeight="1">
      <c r="A609" s="39"/>
      <c r="B609" s="60"/>
      <c r="C609" s="61"/>
      <c r="D609" s="61"/>
      <c r="E609" s="61"/>
      <c r="F609" s="61"/>
      <c r="G609" s="61"/>
      <c r="H609" s="61"/>
      <c r="I609" s="61"/>
      <c r="J609" s="61"/>
      <c r="K609" s="61"/>
      <c r="L609" s="45"/>
      <c r="M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</row>
  </sheetData>
  <sheetProtection password="CC35" sheet="1" objects="1" scenarios="1" formatColumns="0" formatRows="0" autoFilter="0"/>
  <autoFilter ref="C95:K60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POLNÍ_CESTY_LÍŠNICE_C7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732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ROUND((SUM(BE81:BE171)),2)</f>
        <v>0</v>
      </c>
      <c r="G33" s="39"/>
      <c r="H33" s="39"/>
      <c r="I33" s="149">
        <v>0.21</v>
      </c>
      <c r="J33" s="148">
        <f>ROUND(((SUM(BE81:BE171))*I33),2)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ROUND((SUM(BF81:BF171)),2)</f>
        <v>0</v>
      </c>
      <c r="G34" s="39"/>
      <c r="H34" s="39"/>
      <c r="I34" s="149">
        <v>0.15</v>
      </c>
      <c r="J34" s="148">
        <f>ROUND(((SUM(BF81:BF171))*I34),2)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ROUND((SUM(BG81:BG171)),2)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ROUND((SUM(BH81:BH171)),2)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ROUND((SUM(BI81:BI171)),2)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POLNÍ_CESTY_LÍŠNICE_C7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801 - Kácení dřevin u C7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23. 2. 2021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Krajský pozemkový úřad pro Ústecký kraj</v>
      </c>
      <c r="G54" s="41"/>
      <c r="H54" s="41"/>
      <c r="I54" s="33" t="s">
        <v>32</v>
      </c>
      <c r="J54" s="37" t="str">
        <f>E21</f>
        <v>AFRY CZ s.r.o. PRAHA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98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114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POLNÍ_CESTY_LÍŠNICE_C7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91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801 - Kácení dřevin u C7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23. 2. 2021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Krajský pozemkový úřad pro Ústecký kraj</v>
      </c>
      <c r="G77" s="41"/>
      <c r="H77" s="41"/>
      <c r="I77" s="33" t="s">
        <v>32</v>
      </c>
      <c r="J77" s="37" t="str">
        <f>E21</f>
        <v>AFRY CZ s.r.o. PRAHA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30</v>
      </c>
      <c r="D78" s="41"/>
      <c r="E78" s="41"/>
      <c r="F78" s="28" t="str">
        <f>IF(E18="","",E18)</f>
        <v>Vyplň údaj</v>
      </c>
      <c r="G78" s="41"/>
      <c r="H78" s="41"/>
      <c r="I78" s="33" t="s">
        <v>36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115</v>
      </c>
      <c r="D80" s="181" t="s">
        <v>58</v>
      </c>
      <c r="E80" s="181" t="s">
        <v>54</v>
      </c>
      <c r="F80" s="181" t="s">
        <v>55</v>
      </c>
      <c r="G80" s="181" t="s">
        <v>116</v>
      </c>
      <c r="H80" s="181" t="s">
        <v>117</v>
      </c>
      <c r="I80" s="181" t="s">
        <v>118</v>
      </c>
      <c r="J80" s="181" t="s">
        <v>95</v>
      </c>
      <c r="K80" s="182" t="s">
        <v>119</v>
      </c>
      <c r="L80" s="183"/>
      <c r="M80" s="93" t="s">
        <v>19</v>
      </c>
      <c r="N80" s="94" t="s">
        <v>43</v>
      </c>
      <c r="O80" s="94" t="s">
        <v>120</v>
      </c>
      <c r="P80" s="94" t="s">
        <v>121</v>
      </c>
      <c r="Q80" s="94" t="s">
        <v>122</v>
      </c>
      <c r="R80" s="94" t="s">
        <v>123</v>
      </c>
      <c r="S80" s="94" t="s">
        <v>124</v>
      </c>
      <c r="T80" s="95" t="s">
        <v>125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126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0.0009000000000000001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96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127</v>
      </c>
      <c r="F82" s="192" t="s">
        <v>128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0.0009000000000000001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81</v>
      </c>
      <c r="AT82" s="201" t="s">
        <v>72</v>
      </c>
      <c r="AU82" s="201" t="s">
        <v>73</v>
      </c>
      <c r="AY82" s="200" t="s">
        <v>129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81</v>
      </c>
      <c r="F83" s="203" t="s">
        <v>130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SUM(P84:P171)</f>
        <v>0</v>
      </c>
      <c r="Q83" s="197"/>
      <c r="R83" s="198">
        <f>SUM(R84:R171)</f>
        <v>0.0009000000000000001</v>
      </c>
      <c r="S83" s="197"/>
      <c r="T83" s="199">
        <f>SUM(T84:T171)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81</v>
      </c>
      <c r="AY83" s="200" t="s">
        <v>129</v>
      </c>
      <c r="BK83" s="202">
        <f>SUM(BK84:BK171)</f>
        <v>0</v>
      </c>
    </row>
    <row r="84" spans="1:65" s="2" customFormat="1" ht="21.75" customHeight="1">
      <c r="A84" s="39"/>
      <c r="B84" s="40"/>
      <c r="C84" s="205" t="s">
        <v>81</v>
      </c>
      <c r="D84" s="205" t="s">
        <v>131</v>
      </c>
      <c r="E84" s="206" t="s">
        <v>733</v>
      </c>
      <c r="F84" s="207" t="s">
        <v>734</v>
      </c>
      <c r="G84" s="208" t="s">
        <v>134</v>
      </c>
      <c r="H84" s="209">
        <v>35</v>
      </c>
      <c r="I84" s="210"/>
      <c r="J84" s="211">
        <f>ROUND(I84*H84,2)</f>
        <v>0</v>
      </c>
      <c r="K84" s="207" t="s">
        <v>135</v>
      </c>
      <c r="L84" s="45"/>
      <c r="M84" s="212" t="s">
        <v>19</v>
      </c>
      <c r="N84" s="213" t="s">
        <v>44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136</v>
      </c>
      <c r="AT84" s="216" t="s">
        <v>131</v>
      </c>
      <c r="AU84" s="216" t="s">
        <v>83</v>
      </c>
      <c r="AY84" s="18" t="s">
        <v>129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81</v>
      </c>
      <c r="BK84" s="217">
        <f>ROUND(I84*H84,2)</f>
        <v>0</v>
      </c>
      <c r="BL84" s="18" t="s">
        <v>136</v>
      </c>
      <c r="BM84" s="216" t="s">
        <v>735</v>
      </c>
    </row>
    <row r="85" spans="1:47" s="2" customFormat="1" ht="12">
      <c r="A85" s="39"/>
      <c r="B85" s="40"/>
      <c r="C85" s="41"/>
      <c r="D85" s="218" t="s">
        <v>138</v>
      </c>
      <c r="E85" s="41"/>
      <c r="F85" s="219" t="s">
        <v>736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138</v>
      </c>
      <c r="AU85" s="18" t="s">
        <v>83</v>
      </c>
    </row>
    <row r="86" spans="1:51" s="13" customFormat="1" ht="12">
      <c r="A86" s="13"/>
      <c r="B86" s="223"/>
      <c r="C86" s="224"/>
      <c r="D86" s="218" t="s">
        <v>140</v>
      </c>
      <c r="E86" s="225" t="s">
        <v>19</v>
      </c>
      <c r="F86" s="226" t="s">
        <v>407</v>
      </c>
      <c r="G86" s="224"/>
      <c r="H86" s="227">
        <v>35</v>
      </c>
      <c r="I86" s="228"/>
      <c r="J86" s="224"/>
      <c r="K86" s="224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140</v>
      </c>
      <c r="AU86" s="233" t="s">
        <v>83</v>
      </c>
      <c r="AV86" s="13" t="s">
        <v>83</v>
      </c>
      <c r="AW86" s="13" t="s">
        <v>35</v>
      </c>
      <c r="AX86" s="13" t="s">
        <v>73</v>
      </c>
      <c r="AY86" s="233" t="s">
        <v>129</v>
      </c>
    </row>
    <row r="87" spans="1:51" s="14" customFormat="1" ht="12">
      <c r="A87" s="14"/>
      <c r="B87" s="234"/>
      <c r="C87" s="235"/>
      <c r="D87" s="218" t="s">
        <v>140</v>
      </c>
      <c r="E87" s="236" t="s">
        <v>19</v>
      </c>
      <c r="F87" s="237" t="s">
        <v>142</v>
      </c>
      <c r="G87" s="235"/>
      <c r="H87" s="238">
        <v>35</v>
      </c>
      <c r="I87" s="239"/>
      <c r="J87" s="235"/>
      <c r="K87" s="235"/>
      <c r="L87" s="240"/>
      <c r="M87" s="241"/>
      <c r="N87" s="242"/>
      <c r="O87" s="242"/>
      <c r="P87" s="242"/>
      <c r="Q87" s="242"/>
      <c r="R87" s="242"/>
      <c r="S87" s="242"/>
      <c r="T87" s="24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4" t="s">
        <v>140</v>
      </c>
      <c r="AU87" s="244" t="s">
        <v>83</v>
      </c>
      <c r="AV87" s="14" t="s">
        <v>136</v>
      </c>
      <c r="AW87" s="14" t="s">
        <v>35</v>
      </c>
      <c r="AX87" s="14" t="s">
        <v>81</v>
      </c>
      <c r="AY87" s="244" t="s">
        <v>129</v>
      </c>
    </row>
    <row r="88" spans="1:65" s="2" customFormat="1" ht="12">
      <c r="A88" s="39"/>
      <c r="B88" s="40"/>
      <c r="C88" s="205" t="s">
        <v>83</v>
      </c>
      <c r="D88" s="205" t="s">
        <v>131</v>
      </c>
      <c r="E88" s="206" t="s">
        <v>737</v>
      </c>
      <c r="F88" s="207" t="s">
        <v>738</v>
      </c>
      <c r="G88" s="208" t="s">
        <v>134</v>
      </c>
      <c r="H88" s="209">
        <v>365</v>
      </c>
      <c r="I88" s="210"/>
      <c r="J88" s="211">
        <f>ROUND(I88*H88,2)</f>
        <v>0</v>
      </c>
      <c r="K88" s="207" t="s">
        <v>135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136</v>
      </c>
      <c r="AT88" s="216" t="s">
        <v>131</v>
      </c>
      <c r="AU88" s="216" t="s">
        <v>83</v>
      </c>
      <c r="AY88" s="18" t="s">
        <v>129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136</v>
      </c>
      <c r="BM88" s="216" t="s">
        <v>739</v>
      </c>
    </row>
    <row r="89" spans="1:47" s="2" customFormat="1" ht="12">
      <c r="A89" s="39"/>
      <c r="B89" s="40"/>
      <c r="C89" s="41"/>
      <c r="D89" s="218" t="s">
        <v>138</v>
      </c>
      <c r="E89" s="41"/>
      <c r="F89" s="219" t="s">
        <v>740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138</v>
      </c>
      <c r="AU89" s="18" t="s">
        <v>83</v>
      </c>
    </row>
    <row r="90" spans="1:51" s="13" customFormat="1" ht="12">
      <c r="A90" s="13"/>
      <c r="B90" s="223"/>
      <c r="C90" s="224"/>
      <c r="D90" s="218" t="s">
        <v>140</v>
      </c>
      <c r="E90" s="225" t="s">
        <v>19</v>
      </c>
      <c r="F90" s="226" t="s">
        <v>741</v>
      </c>
      <c r="G90" s="224"/>
      <c r="H90" s="227">
        <v>365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140</v>
      </c>
      <c r="AU90" s="233" t="s">
        <v>83</v>
      </c>
      <c r="AV90" s="13" t="s">
        <v>83</v>
      </c>
      <c r="AW90" s="13" t="s">
        <v>35</v>
      </c>
      <c r="AX90" s="13" t="s">
        <v>73</v>
      </c>
      <c r="AY90" s="233" t="s">
        <v>129</v>
      </c>
    </row>
    <row r="91" spans="1:51" s="14" customFormat="1" ht="12">
      <c r="A91" s="14"/>
      <c r="B91" s="234"/>
      <c r="C91" s="235"/>
      <c r="D91" s="218" t="s">
        <v>140</v>
      </c>
      <c r="E91" s="236" t="s">
        <v>19</v>
      </c>
      <c r="F91" s="237" t="s">
        <v>142</v>
      </c>
      <c r="G91" s="235"/>
      <c r="H91" s="238">
        <v>365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140</v>
      </c>
      <c r="AU91" s="244" t="s">
        <v>83</v>
      </c>
      <c r="AV91" s="14" t="s">
        <v>136</v>
      </c>
      <c r="AW91" s="14" t="s">
        <v>35</v>
      </c>
      <c r="AX91" s="14" t="s">
        <v>81</v>
      </c>
      <c r="AY91" s="244" t="s">
        <v>129</v>
      </c>
    </row>
    <row r="92" spans="1:65" s="2" customFormat="1" ht="16.5" customHeight="1">
      <c r="A92" s="39"/>
      <c r="B92" s="40"/>
      <c r="C92" s="205" t="s">
        <v>159</v>
      </c>
      <c r="D92" s="205" t="s">
        <v>131</v>
      </c>
      <c r="E92" s="206" t="s">
        <v>742</v>
      </c>
      <c r="F92" s="207" t="s">
        <v>743</v>
      </c>
      <c r="G92" s="208" t="s">
        <v>410</v>
      </c>
      <c r="H92" s="209">
        <v>2</v>
      </c>
      <c r="I92" s="210"/>
      <c r="J92" s="211">
        <f>ROUND(I92*H92,2)</f>
        <v>0</v>
      </c>
      <c r="K92" s="207" t="s">
        <v>135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136</v>
      </c>
      <c r="AT92" s="216" t="s">
        <v>131</v>
      </c>
      <c r="AU92" s="216" t="s">
        <v>83</v>
      </c>
      <c r="AY92" s="18" t="s">
        <v>129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136</v>
      </c>
      <c r="BM92" s="216" t="s">
        <v>744</v>
      </c>
    </row>
    <row r="93" spans="1:47" s="2" customFormat="1" ht="12">
      <c r="A93" s="39"/>
      <c r="B93" s="40"/>
      <c r="C93" s="41"/>
      <c r="D93" s="218" t="s">
        <v>138</v>
      </c>
      <c r="E93" s="41"/>
      <c r="F93" s="219" t="s">
        <v>745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138</v>
      </c>
      <c r="AU93" s="18" t="s">
        <v>83</v>
      </c>
    </row>
    <row r="94" spans="1:51" s="13" customFormat="1" ht="12">
      <c r="A94" s="13"/>
      <c r="B94" s="223"/>
      <c r="C94" s="224"/>
      <c r="D94" s="218" t="s">
        <v>140</v>
      </c>
      <c r="E94" s="225" t="s">
        <v>19</v>
      </c>
      <c r="F94" s="226" t="s">
        <v>83</v>
      </c>
      <c r="G94" s="224"/>
      <c r="H94" s="227">
        <v>2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140</v>
      </c>
      <c r="AU94" s="233" t="s">
        <v>83</v>
      </c>
      <c r="AV94" s="13" t="s">
        <v>83</v>
      </c>
      <c r="AW94" s="13" t="s">
        <v>35</v>
      </c>
      <c r="AX94" s="13" t="s">
        <v>73</v>
      </c>
      <c r="AY94" s="233" t="s">
        <v>129</v>
      </c>
    </row>
    <row r="95" spans="1:51" s="14" customFormat="1" ht="12">
      <c r="A95" s="14"/>
      <c r="B95" s="234"/>
      <c r="C95" s="235"/>
      <c r="D95" s="218" t="s">
        <v>140</v>
      </c>
      <c r="E95" s="236" t="s">
        <v>19</v>
      </c>
      <c r="F95" s="237" t="s">
        <v>142</v>
      </c>
      <c r="G95" s="235"/>
      <c r="H95" s="238">
        <v>2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140</v>
      </c>
      <c r="AU95" s="244" t="s">
        <v>83</v>
      </c>
      <c r="AV95" s="14" t="s">
        <v>136</v>
      </c>
      <c r="AW95" s="14" t="s">
        <v>35</v>
      </c>
      <c r="AX95" s="14" t="s">
        <v>81</v>
      </c>
      <c r="AY95" s="244" t="s">
        <v>129</v>
      </c>
    </row>
    <row r="96" spans="1:65" s="2" customFormat="1" ht="16.5" customHeight="1">
      <c r="A96" s="39"/>
      <c r="B96" s="40"/>
      <c r="C96" s="205" t="s">
        <v>136</v>
      </c>
      <c r="D96" s="205" t="s">
        <v>131</v>
      </c>
      <c r="E96" s="206" t="s">
        <v>746</v>
      </c>
      <c r="F96" s="207" t="s">
        <v>747</v>
      </c>
      <c r="G96" s="208" t="s">
        <v>410</v>
      </c>
      <c r="H96" s="209">
        <v>4</v>
      </c>
      <c r="I96" s="210"/>
      <c r="J96" s="211">
        <f>ROUND(I96*H96,2)</f>
        <v>0</v>
      </c>
      <c r="K96" s="207" t="s">
        <v>135</v>
      </c>
      <c r="L96" s="45"/>
      <c r="M96" s="212" t="s">
        <v>19</v>
      </c>
      <c r="N96" s="213" t="s">
        <v>44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136</v>
      </c>
      <c r="AT96" s="216" t="s">
        <v>131</v>
      </c>
      <c r="AU96" s="216" t="s">
        <v>83</v>
      </c>
      <c r="AY96" s="18" t="s">
        <v>129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136</v>
      </c>
      <c r="BM96" s="216" t="s">
        <v>748</v>
      </c>
    </row>
    <row r="97" spans="1:47" s="2" customFormat="1" ht="12">
      <c r="A97" s="39"/>
      <c r="B97" s="40"/>
      <c r="C97" s="41"/>
      <c r="D97" s="218" t="s">
        <v>138</v>
      </c>
      <c r="E97" s="41"/>
      <c r="F97" s="219" t="s">
        <v>749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138</v>
      </c>
      <c r="AU97" s="18" t="s">
        <v>83</v>
      </c>
    </row>
    <row r="98" spans="1:51" s="13" customFormat="1" ht="12">
      <c r="A98" s="13"/>
      <c r="B98" s="223"/>
      <c r="C98" s="224"/>
      <c r="D98" s="218" t="s">
        <v>140</v>
      </c>
      <c r="E98" s="225" t="s">
        <v>19</v>
      </c>
      <c r="F98" s="226" t="s">
        <v>136</v>
      </c>
      <c r="G98" s="224"/>
      <c r="H98" s="227">
        <v>4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140</v>
      </c>
      <c r="AU98" s="233" t="s">
        <v>83</v>
      </c>
      <c r="AV98" s="13" t="s">
        <v>83</v>
      </c>
      <c r="AW98" s="13" t="s">
        <v>35</v>
      </c>
      <c r="AX98" s="13" t="s">
        <v>73</v>
      </c>
      <c r="AY98" s="233" t="s">
        <v>129</v>
      </c>
    </row>
    <row r="99" spans="1:51" s="14" customFormat="1" ht="12">
      <c r="A99" s="14"/>
      <c r="B99" s="234"/>
      <c r="C99" s="235"/>
      <c r="D99" s="218" t="s">
        <v>140</v>
      </c>
      <c r="E99" s="236" t="s">
        <v>19</v>
      </c>
      <c r="F99" s="237" t="s">
        <v>142</v>
      </c>
      <c r="G99" s="235"/>
      <c r="H99" s="238">
        <v>4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140</v>
      </c>
      <c r="AU99" s="244" t="s">
        <v>83</v>
      </c>
      <c r="AV99" s="14" t="s">
        <v>136</v>
      </c>
      <c r="AW99" s="14" t="s">
        <v>35</v>
      </c>
      <c r="AX99" s="14" t="s">
        <v>81</v>
      </c>
      <c r="AY99" s="244" t="s">
        <v>129</v>
      </c>
    </row>
    <row r="100" spans="1:65" s="2" customFormat="1" ht="16.5" customHeight="1">
      <c r="A100" s="39"/>
      <c r="B100" s="40"/>
      <c r="C100" s="205" t="s">
        <v>174</v>
      </c>
      <c r="D100" s="205" t="s">
        <v>131</v>
      </c>
      <c r="E100" s="206" t="s">
        <v>750</v>
      </c>
      <c r="F100" s="207" t="s">
        <v>751</v>
      </c>
      <c r="G100" s="208" t="s">
        <v>410</v>
      </c>
      <c r="H100" s="209">
        <v>6</v>
      </c>
      <c r="I100" s="210"/>
      <c r="J100" s="211">
        <f>ROUND(I100*H100,2)</f>
        <v>0</v>
      </c>
      <c r="K100" s="207" t="s">
        <v>135</v>
      </c>
      <c r="L100" s="45"/>
      <c r="M100" s="212" t="s">
        <v>19</v>
      </c>
      <c r="N100" s="213" t="s">
        <v>44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136</v>
      </c>
      <c r="AT100" s="216" t="s">
        <v>131</v>
      </c>
      <c r="AU100" s="216" t="s">
        <v>83</v>
      </c>
      <c r="AY100" s="18" t="s">
        <v>129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136</v>
      </c>
      <c r="BM100" s="216" t="s">
        <v>752</v>
      </c>
    </row>
    <row r="101" spans="1:47" s="2" customFormat="1" ht="12">
      <c r="A101" s="39"/>
      <c r="B101" s="40"/>
      <c r="C101" s="41"/>
      <c r="D101" s="218" t="s">
        <v>138</v>
      </c>
      <c r="E101" s="41"/>
      <c r="F101" s="219" t="s">
        <v>753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138</v>
      </c>
      <c r="AU101" s="18" t="s">
        <v>83</v>
      </c>
    </row>
    <row r="102" spans="1:51" s="13" customFormat="1" ht="12">
      <c r="A102" s="13"/>
      <c r="B102" s="223"/>
      <c r="C102" s="224"/>
      <c r="D102" s="218" t="s">
        <v>140</v>
      </c>
      <c r="E102" s="225" t="s">
        <v>19</v>
      </c>
      <c r="F102" s="226" t="s">
        <v>183</v>
      </c>
      <c r="G102" s="224"/>
      <c r="H102" s="227">
        <v>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140</v>
      </c>
      <c r="AU102" s="233" t="s">
        <v>83</v>
      </c>
      <c r="AV102" s="13" t="s">
        <v>83</v>
      </c>
      <c r="AW102" s="13" t="s">
        <v>35</v>
      </c>
      <c r="AX102" s="13" t="s">
        <v>73</v>
      </c>
      <c r="AY102" s="233" t="s">
        <v>129</v>
      </c>
    </row>
    <row r="103" spans="1:51" s="14" customFormat="1" ht="12">
      <c r="A103" s="14"/>
      <c r="B103" s="234"/>
      <c r="C103" s="235"/>
      <c r="D103" s="218" t="s">
        <v>140</v>
      </c>
      <c r="E103" s="236" t="s">
        <v>19</v>
      </c>
      <c r="F103" s="237" t="s">
        <v>142</v>
      </c>
      <c r="G103" s="235"/>
      <c r="H103" s="238">
        <v>6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140</v>
      </c>
      <c r="AU103" s="244" t="s">
        <v>83</v>
      </c>
      <c r="AV103" s="14" t="s">
        <v>136</v>
      </c>
      <c r="AW103" s="14" t="s">
        <v>35</v>
      </c>
      <c r="AX103" s="14" t="s">
        <v>81</v>
      </c>
      <c r="AY103" s="244" t="s">
        <v>129</v>
      </c>
    </row>
    <row r="104" spans="1:65" s="2" customFormat="1" ht="16.5" customHeight="1">
      <c r="A104" s="39"/>
      <c r="B104" s="40"/>
      <c r="C104" s="205" t="s">
        <v>183</v>
      </c>
      <c r="D104" s="205" t="s">
        <v>131</v>
      </c>
      <c r="E104" s="206" t="s">
        <v>754</v>
      </c>
      <c r="F104" s="207" t="s">
        <v>755</v>
      </c>
      <c r="G104" s="208" t="s">
        <v>410</v>
      </c>
      <c r="H104" s="209">
        <v>2</v>
      </c>
      <c r="I104" s="210"/>
      <c r="J104" s="211">
        <f>ROUND(I104*H104,2)</f>
        <v>0</v>
      </c>
      <c r="K104" s="207" t="s">
        <v>135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9E-05</v>
      </c>
      <c r="R104" s="214">
        <f>Q104*H104</f>
        <v>0.00018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136</v>
      </c>
      <c r="AT104" s="216" t="s">
        <v>131</v>
      </c>
      <c r="AU104" s="216" t="s">
        <v>83</v>
      </c>
      <c r="AY104" s="18" t="s">
        <v>129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136</v>
      </c>
      <c r="BM104" s="216" t="s">
        <v>756</v>
      </c>
    </row>
    <row r="105" spans="1:47" s="2" customFormat="1" ht="12">
      <c r="A105" s="39"/>
      <c r="B105" s="40"/>
      <c r="C105" s="41"/>
      <c r="D105" s="218" t="s">
        <v>138</v>
      </c>
      <c r="E105" s="41"/>
      <c r="F105" s="219" t="s">
        <v>757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138</v>
      </c>
      <c r="AU105" s="18" t="s">
        <v>83</v>
      </c>
    </row>
    <row r="106" spans="1:51" s="13" customFormat="1" ht="12">
      <c r="A106" s="13"/>
      <c r="B106" s="223"/>
      <c r="C106" s="224"/>
      <c r="D106" s="218" t="s">
        <v>140</v>
      </c>
      <c r="E106" s="225" t="s">
        <v>19</v>
      </c>
      <c r="F106" s="226" t="s">
        <v>83</v>
      </c>
      <c r="G106" s="224"/>
      <c r="H106" s="227">
        <v>2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140</v>
      </c>
      <c r="AU106" s="233" t="s">
        <v>83</v>
      </c>
      <c r="AV106" s="13" t="s">
        <v>83</v>
      </c>
      <c r="AW106" s="13" t="s">
        <v>35</v>
      </c>
      <c r="AX106" s="13" t="s">
        <v>73</v>
      </c>
      <c r="AY106" s="233" t="s">
        <v>129</v>
      </c>
    </row>
    <row r="107" spans="1:51" s="14" customFormat="1" ht="12">
      <c r="A107" s="14"/>
      <c r="B107" s="234"/>
      <c r="C107" s="235"/>
      <c r="D107" s="218" t="s">
        <v>140</v>
      </c>
      <c r="E107" s="236" t="s">
        <v>19</v>
      </c>
      <c r="F107" s="237" t="s">
        <v>142</v>
      </c>
      <c r="G107" s="235"/>
      <c r="H107" s="238">
        <v>2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140</v>
      </c>
      <c r="AU107" s="244" t="s">
        <v>83</v>
      </c>
      <c r="AV107" s="14" t="s">
        <v>136</v>
      </c>
      <c r="AW107" s="14" t="s">
        <v>35</v>
      </c>
      <c r="AX107" s="14" t="s">
        <v>81</v>
      </c>
      <c r="AY107" s="244" t="s">
        <v>129</v>
      </c>
    </row>
    <row r="108" spans="1:65" s="2" customFormat="1" ht="16.5" customHeight="1">
      <c r="A108" s="39"/>
      <c r="B108" s="40"/>
      <c r="C108" s="205" t="s">
        <v>194</v>
      </c>
      <c r="D108" s="205" t="s">
        <v>131</v>
      </c>
      <c r="E108" s="206" t="s">
        <v>758</v>
      </c>
      <c r="F108" s="207" t="s">
        <v>759</v>
      </c>
      <c r="G108" s="208" t="s">
        <v>410</v>
      </c>
      <c r="H108" s="209">
        <v>4</v>
      </c>
      <c r="I108" s="210"/>
      <c r="J108" s="211">
        <f>ROUND(I108*H108,2)</f>
        <v>0</v>
      </c>
      <c r="K108" s="207" t="s">
        <v>135</v>
      </c>
      <c r="L108" s="45"/>
      <c r="M108" s="212" t="s">
        <v>19</v>
      </c>
      <c r="N108" s="213" t="s">
        <v>44</v>
      </c>
      <c r="O108" s="85"/>
      <c r="P108" s="214">
        <f>O108*H108</f>
        <v>0</v>
      </c>
      <c r="Q108" s="214">
        <v>0.00018</v>
      </c>
      <c r="R108" s="214">
        <f>Q108*H108</f>
        <v>0.00072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136</v>
      </c>
      <c r="AT108" s="216" t="s">
        <v>131</v>
      </c>
      <c r="AU108" s="216" t="s">
        <v>83</v>
      </c>
      <c r="AY108" s="18" t="s">
        <v>129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136</v>
      </c>
      <c r="BM108" s="216" t="s">
        <v>760</v>
      </c>
    </row>
    <row r="109" spans="1:47" s="2" customFormat="1" ht="12">
      <c r="A109" s="39"/>
      <c r="B109" s="40"/>
      <c r="C109" s="41"/>
      <c r="D109" s="218" t="s">
        <v>138</v>
      </c>
      <c r="E109" s="41"/>
      <c r="F109" s="219" t="s">
        <v>761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138</v>
      </c>
      <c r="AU109" s="18" t="s">
        <v>83</v>
      </c>
    </row>
    <row r="110" spans="1:51" s="13" customFormat="1" ht="12">
      <c r="A110" s="13"/>
      <c r="B110" s="223"/>
      <c r="C110" s="224"/>
      <c r="D110" s="218" t="s">
        <v>140</v>
      </c>
      <c r="E110" s="225" t="s">
        <v>19</v>
      </c>
      <c r="F110" s="226" t="s">
        <v>136</v>
      </c>
      <c r="G110" s="224"/>
      <c r="H110" s="227">
        <v>4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140</v>
      </c>
      <c r="AU110" s="233" t="s">
        <v>83</v>
      </c>
      <c r="AV110" s="13" t="s">
        <v>83</v>
      </c>
      <c r="AW110" s="13" t="s">
        <v>35</v>
      </c>
      <c r="AX110" s="13" t="s">
        <v>73</v>
      </c>
      <c r="AY110" s="233" t="s">
        <v>129</v>
      </c>
    </row>
    <row r="111" spans="1:51" s="14" customFormat="1" ht="12">
      <c r="A111" s="14"/>
      <c r="B111" s="234"/>
      <c r="C111" s="235"/>
      <c r="D111" s="218" t="s">
        <v>140</v>
      </c>
      <c r="E111" s="236" t="s">
        <v>19</v>
      </c>
      <c r="F111" s="237" t="s">
        <v>142</v>
      </c>
      <c r="G111" s="235"/>
      <c r="H111" s="238">
        <v>4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140</v>
      </c>
      <c r="AU111" s="244" t="s">
        <v>83</v>
      </c>
      <c r="AV111" s="14" t="s">
        <v>136</v>
      </c>
      <c r="AW111" s="14" t="s">
        <v>35</v>
      </c>
      <c r="AX111" s="14" t="s">
        <v>81</v>
      </c>
      <c r="AY111" s="244" t="s">
        <v>129</v>
      </c>
    </row>
    <row r="112" spans="1:65" s="2" customFormat="1" ht="16.5" customHeight="1">
      <c r="A112" s="39"/>
      <c r="B112" s="40"/>
      <c r="C112" s="205" t="s">
        <v>203</v>
      </c>
      <c r="D112" s="205" t="s">
        <v>131</v>
      </c>
      <c r="E112" s="206" t="s">
        <v>762</v>
      </c>
      <c r="F112" s="207" t="s">
        <v>763</v>
      </c>
      <c r="G112" s="208" t="s">
        <v>410</v>
      </c>
      <c r="H112" s="209">
        <v>6</v>
      </c>
      <c r="I112" s="210"/>
      <c r="J112" s="211">
        <f>ROUND(I112*H112,2)</f>
        <v>0</v>
      </c>
      <c r="K112" s="207" t="s">
        <v>135</v>
      </c>
      <c r="L112" s="45"/>
      <c r="M112" s="212" t="s">
        <v>19</v>
      </c>
      <c r="N112" s="213" t="s">
        <v>44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136</v>
      </c>
      <c r="AT112" s="216" t="s">
        <v>131</v>
      </c>
      <c r="AU112" s="216" t="s">
        <v>83</v>
      </c>
      <c r="AY112" s="18" t="s">
        <v>129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81</v>
      </c>
      <c r="BK112" s="217">
        <f>ROUND(I112*H112,2)</f>
        <v>0</v>
      </c>
      <c r="BL112" s="18" t="s">
        <v>136</v>
      </c>
      <c r="BM112" s="216" t="s">
        <v>764</v>
      </c>
    </row>
    <row r="113" spans="1:47" s="2" customFormat="1" ht="12">
      <c r="A113" s="39"/>
      <c r="B113" s="40"/>
      <c r="C113" s="41"/>
      <c r="D113" s="218" t="s">
        <v>138</v>
      </c>
      <c r="E113" s="41"/>
      <c r="F113" s="219" t="s">
        <v>765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138</v>
      </c>
      <c r="AU113" s="18" t="s">
        <v>83</v>
      </c>
    </row>
    <row r="114" spans="1:51" s="13" customFormat="1" ht="12">
      <c r="A114" s="13"/>
      <c r="B114" s="223"/>
      <c r="C114" s="224"/>
      <c r="D114" s="218" t="s">
        <v>140</v>
      </c>
      <c r="E114" s="225" t="s">
        <v>19</v>
      </c>
      <c r="F114" s="226" t="s">
        <v>183</v>
      </c>
      <c r="G114" s="224"/>
      <c r="H114" s="227">
        <v>6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140</v>
      </c>
      <c r="AU114" s="233" t="s">
        <v>83</v>
      </c>
      <c r="AV114" s="13" t="s">
        <v>83</v>
      </c>
      <c r="AW114" s="13" t="s">
        <v>35</v>
      </c>
      <c r="AX114" s="13" t="s">
        <v>73</v>
      </c>
      <c r="AY114" s="233" t="s">
        <v>129</v>
      </c>
    </row>
    <row r="115" spans="1:51" s="14" customFormat="1" ht="12">
      <c r="A115" s="14"/>
      <c r="B115" s="234"/>
      <c r="C115" s="235"/>
      <c r="D115" s="218" t="s">
        <v>140</v>
      </c>
      <c r="E115" s="236" t="s">
        <v>19</v>
      </c>
      <c r="F115" s="237" t="s">
        <v>142</v>
      </c>
      <c r="G115" s="235"/>
      <c r="H115" s="238">
        <v>6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140</v>
      </c>
      <c r="AU115" s="244" t="s">
        <v>83</v>
      </c>
      <c r="AV115" s="14" t="s">
        <v>136</v>
      </c>
      <c r="AW115" s="14" t="s">
        <v>35</v>
      </c>
      <c r="AX115" s="14" t="s">
        <v>81</v>
      </c>
      <c r="AY115" s="244" t="s">
        <v>129</v>
      </c>
    </row>
    <row r="116" spans="1:65" s="2" customFormat="1" ht="16.5" customHeight="1">
      <c r="A116" s="39"/>
      <c r="B116" s="40"/>
      <c r="C116" s="205" t="s">
        <v>214</v>
      </c>
      <c r="D116" s="205" t="s">
        <v>131</v>
      </c>
      <c r="E116" s="206" t="s">
        <v>766</v>
      </c>
      <c r="F116" s="207" t="s">
        <v>767</v>
      </c>
      <c r="G116" s="208" t="s">
        <v>410</v>
      </c>
      <c r="H116" s="209">
        <v>2</v>
      </c>
      <c r="I116" s="210"/>
      <c r="J116" s="211">
        <f>ROUND(I116*H116,2)</f>
        <v>0</v>
      </c>
      <c r="K116" s="207" t="s">
        <v>135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136</v>
      </c>
      <c r="AT116" s="216" t="s">
        <v>131</v>
      </c>
      <c r="AU116" s="216" t="s">
        <v>83</v>
      </c>
      <c r="AY116" s="18" t="s">
        <v>129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136</v>
      </c>
      <c r="BM116" s="216" t="s">
        <v>768</v>
      </c>
    </row>
    <row r="117" spans="1:47" s="2" customFormat="1" ht="12">
      <c r="A117" s="39"/>
      <c r="B117" s="40"/>
      <c r="C117" s="41"/>
      <c r="D117" s="218" t="s">
        <v>138</v>
      </c>
      <c r="E117" s="41"/>
      <c r="F117" s="219" t="s">
        <v>769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138</v>
      </c>
      <c r="AU117" s="18" t="s">
        <v>83</v>
      </c>
    </row>
    <row r="118" spans="1:51" s="13" customFormat="1" ht="12">
      <c r="A118" s="13"/>
      <c r="B118" s="223"/>
      <c r="C118" s="224"/>
      <c r="D118" s="218" t="s">
        <v>140</v>
      </c>
      <c r="E118" s="225" t="s">
        <v>19</v>
      </c>
      <c r="F118" s="226" t="s">
        <v>83</v>
      </c>
      <c r="G118" s="224"/>
      <c r="H118" s="227">
        <v>2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140</v>
      </c>
      <c r="AU118" s="233" t="s">
        <v>83</v>
      </c>
      <c r="AV118" s="13" t="s">
        <v>83</v>
      </c>
      <c r="AW118" s="13" t="s">
        <v>35</v>
      </c>
      <c r="AX118" s="13" t="s">
        <v>73</v>
      </c>
      <c r="AY118" s="233" t="s">
        <v>129</v>
      </c>
    </row>
    <row r="119" spans="1:51" s="14" customFormat="1" ht="12">
      <c r="A119" s="14"/>
      <c r="B119" s="234"/>
      <c r="C119" s="235"/>
      <c r="D119" s="218" t="s">
        <v>140</v>
      </c>
      <c r="E119" s="236" t="s">
        <v>19</v>
      </c>
      <c r="F119" s="237" t="s">
        <v>142</v>
      </c>
      <c r="G119" s="235"/>
      <c r="H119" s="238">
        <v>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140</v>
      </c>
      <c r="AU119" s="244" t="s">
        <v>83</v>
      </c>
      <c r="AV119" s="14" t="s">
        <v>136</v>
      </c>
      <c r="AW119" s="14" t="s">
        <v>35</v>
      </c>
      <c r="AX119" s="14" t="s">
        <v>81</v>
      </c>
      <c r="AY119" s="244" t="s">
        <v>129</v>
      </c>
    </row>
    <row r="120" spans="1:65" s="2" customFormat="1" ht="16.5" customHeight="1">
      <c r="A120" s="39"/>
      <c r="B120" s="40"/>
      <c r="C120" s="205" t="s">
        <v>223</v>
      </c>
      <c r="D120" s="205" t="s">
        <v>131</v>
      </c>
      <c r="E120" s="206" t="s">
        <v>770</v>
      </c>
      <c r="F120" s="207" t="s">
        <v>771</v>
      </c>
      <c r="G120" s="208" t="s">
        <v>410</v>
      </c>
      <c r="H120" s="209">
        <v>4</v>
      </c>
      <c r="I120" s="210"/>
      <c r="J120" s="211">
        <f>ROUND(I120*H120,2)</f>
        <v>0</v>
      </c>
      <c r="K120" s="207" t="s">
        <v>135</v>
      </c>
      <c r="L120" s="45"/>
      <c r="M120" s="212" t="s">
        <v>19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136</v>
      </c>
      <c r="AT120" s="216" t="s">
        <v>131</v>
      </c>
      <c r="AU120" s="216" t="s">
        <v>83</v>
      </c>
      <c r="AY120" s="18" t="s">
        <v>129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81</v>
      </c>
      <c r="BK120" s="217">
        <f>ROUND(I120*H120,2)</f>
        <v>0</v>
      </c>
      <c r="BL120" s="18" t="s">
        <v>136</v>
      </c>
      <c r="BM120" s="216" t="s">
        <v>772</v>
      </c>
    </row>
    <row r="121" spans="1:47" s="2" customFormat="1" ht="12">
      <c r="A121" s="39"/>
      <c r="B121" s="40"/>
      <c r="C121" s="41"/>
      <c r="D121" s="218" t="s">
        <v>138</v>
      </c>
      <c r="E121" s="41"/>
      <c r="F121" s="219" t="s">
        <v>773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138</v>
      </c>
      <c r="AU121" s="18" t="s">
        <v>83</v>
      </c>
    </row>
    <row r="122" spans="1:51" s="13" customFormat="1" ht="12">
      <c r="A122" s="13"/>
      <c r="B122" s="223"/>
      <c r="C122" s="224"/>
      <c r="D122" s="218" t="s">
        <v>140</v>
      </c>
      <c r="E122" s="225" t="s">
        <v>19</v>
      </c>
      <c r="F122" s="226" t="s">
        <v>136</v>
      </c>
      <c r="G122" s="224"/>
      <c r="H122" s="227">
        <v>4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140</v>
      </c>
      <c r="AU122" s="233" t="s">
        <v>83</v>
      </c>
      <c r="AV122" s="13" t="s">
        <v>83</v>
      </c>
      <c r="AW122" s="13" t="s">
        <v>35</v>
      </c>
      <c r="AX122" s="13" t="s">
        <v>73</v>
      </c>
      <c r="AY122" s="233" t="s">
        <v>129</v>
      </c>
    </row>
    <row r="123" spans="1:51" s="14" customFormat="1" ht="12">
      <c r="A123" s="14"/>
      <c r="B123" s="234"/>
      <c r="C123" s="235"/>
      <c r="D123" s="218" t="s">
        <v>140</v>
      </c>
      <c r="E123" s="236" t="s">
        <v>19</v>
      </c>
      <c r="F123" s="237" t="s">
        <v>142</v>
      </c>
      <c r="G123" s="235"/>
      <c r="H123" s="238">
        <v>4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140</v>
      </c>
      <c r="AU123" s="244" t="s">
        <v>83</v>
      </c>
      <c r="AV123" s="14" t="s">
        <v>136</v>
      </c>
      <c r="AW123" s="14" t="s">
        <v>35</v>
      </c>
      <c r="AX123" s="14" t="s">
        <v>81</v>
      </c>
      <c r="AY123" s="244" t="s">
        <v>129</v>
      </c>
    </row>
    <row r="124" spans="1:65" s="2" customFormat="1" ht="16.5" customHeight="1">
      <c r="A124" s="39"/>
      <c r="B124" s="40"/>
      <c r="C124" s="205" t="s">
        <v>230</v>
      </c>
      <c r="D124" s="205" t="s">
        <v>131</v>
      </c>
      <c r="E124" s="206" t="s">
        <v>774</v>
      </c>
      <c r="F124" s="207" t="s">
        <v>775</v>
      </c>
      <c r="G124" s="208" t="s">
        <v>410</v>
      </c>
      <c r="H124" s="209">
        <v>2</v>
      </c>
      <c r="I124" s="210"/>
      <c r="J124" s="211">
        <f>ROUND(I124*H124,2)</f>
        <v>0</v>
      </c>
      <c r="K124" s="207" t="s">
        <v>135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136</v>
      </c>
      <c r="AT124" s="216" t="s">
        <v>131</v>
      </c>
      <c r="AU124" s="216" t="s">
        <v>83</v>
      </c>
      <c r="AY124" s="18" t="s">
        <v>129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136</v>
      </c>
      <c r="BM124" s="216" t="s">
        <v>776</v>
      </c>
    </row>
    <row r="125" spans="1:47" s="2" customFormat="1" ht="12">
      <c r="A125" s="39"/>
      <c r="B125" s="40"/>
      <c r="C125" s="41"/>
      <c r="D125" s="218" t="s">
        <v>138</v>
      </c>
      <c r="E125" s="41"/>
      <c r="F125" s="219" t="s">
        <v>777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138</v>
      </c>
      <c r="AU125" s="18" t="s">
        <v>83</v>
      </c>
    </row>
    <row r="126" spans="1:51" s="13" customFormat="1" ht="12">
      <c r="A126" s="13"/>
      <c r="B126" s="223"/>
      <c r="C126" s="224"/>
      <c r="D126" s="218" t="s">
        <v>140</v>
      </c>
      <c r="E126" s="225" t="s">
        <v>19</v>
      </c>
      <c r="F126" s="226" t="s">
        <v>83</v>
      </c>
      <c r="G126" s="224"/>
      <c r="H126" s="227">
        <v>2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140</v>
      </c>
      <c r="AU126" s="233" t="s">
        <v>83</v>
      </c>
      <c r="AV126" s="13" t="s">
        <v>83</v>
      </c>
      <c r="AW126" s="13" t="s">
        <v>35</v>
      </c>
      <c r="AX126" s="13" t="s">
        <v>73</v>
      </c>
      <c r="AY126" s="233" t="s">
        <v>129</v>
      </c>
    </row>
    <row r="127" spans="1:51" s="14" customFormat="1" ht="12">
      <c r="A127" s="14"/>
      <c r="B127" s="234"/>
      <c r="C127" s="235"/>
      <c r="D127" s="218" t="s">
        <v>140</v>
      </c>
      <c r="E127" s="236" t="s">
        <v>19</v>
      </c>
      <c r="F127" s="237" t="s">
        <v>142</v>
      </c>
      <c r="G127" s="235"/>
      <c r="H127" s="238">
        <v>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140</v>
      </c>
      <c r="AU127" s="244" t="s">
        <v>83</v>
      </c>
      <c r="AV127" s="14" t="s">
        <v>136</v>
      </c>
      <c r="AW127" s="14" t="s">
        <v>35</v>
      </c>
      <c r="AX127" s="14" t="s">
        <v>81</v>
      </c>
      <c r="AY127" s="244" t="s">
        <v>129</v>
      </c>
    </row>
    <row r="128" spans="1:65" s="2" customFormat="1" ht="16.5" customHeight="1">
      <c r="A128" s="39"/>
      <c r="B128" s="40"/>
      <c r="C128" s="205" t="s">
        <v>239</v>
      </c>
      <c r="D128" s="205" t="s">
        <v>131</v>
      </c>
      <c r="E128" s="206" t="s">
        <v>778</v>
      </c>
      <c r="F128" s="207" t="s">
        <v>779</v>
      </c>
      <c r="G128" s="208" t="s">
        <v>410</v>
      </c>
      <c r="H128" s="209">
        <v>4</v>
      </c>
      <c r="I128" s="210"/>
      <c r="J128" s="211">
        <f>ROUND(I128*H128,2)</f>
        <v>0</v>
      </c>
      <c r="K128" s="207" t="s">
        <v>135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136</v>
      </c>
      <c r="AT128" s="216" t="s">
        <v>131</v>
      </c>
      <c r="AU128" s="216" t="s">
        <v>83</v>
      </c>
      <c r="AY128" s="18" t="s">
        <v>129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136</v>
      </c>
      <c r="BM128" s="216" t="s">
        <v>780</v>
      </c>
    </row>
    <row r="129" spans="1:47" s="2" customFormat="1" ht="12">
      <c r="A129" s="39"/>
      <c r="B129" s="40"/>
      <c r="C129" s="41"/>
      <c r="D129" s="218" t="s">
        <v>138</v>
      </c>
      <c r="E129" s="41"/>
      <c r="F129" s="219" t="s">
        <v>781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138</v>
      </c>
      <c r="AU129" s="18" t="s">
        <v>83</v>
      </c>
    </row>
    <row r="130" spans="1:51" s="13" customFormat="1" ht="12">
      <c r="A130" s="13"/>
      <c r="B130" s="223"/>
      <c r="C130" s="224"/>
      <c r="D130" s="218" t="s">
        <v>140</v>
      </c>
      <c r="E130" s="225" t="s">
        <v>19</v>
      </c>
      <c r="F130" s="226" t="s">
        <v>136</v>
      </c>
      <c r="G130" s="224"/>
      <c r="H130" s="227">
        <v>4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140</v>
      </c>
      <c r="AU130" s="233" t="s">
        <v>83</v>
      </c>
      <c r="AV130" s="13" t="s">
        <v>83</v>
      </c>
      <c r="AW130" s="13" t="s">
        <v>35</v>
      </c>
      <c r="AX130" s="13" t="s">
        <v>73</v>
      </c>
      <c r="AY130" s="233" t="s">
        <v>129</v>
      </c>
    </row>
    <row r="131" spans="1:51" s="14" customFormat="1" ht="12">
      <c r="A131" s="14"/>
      <c r="B131" s="234"/>
      <c r="C131" s="235"/>
      <c r="D131" s="218" t="s">
        <v>140</v>
      </c>
      <c r="E131" s="236" t="s">
        <v>19</v>
      </c>
      <c r="F131" s="237" t="s">
        <v>142</v>
      </c>
      <c r="G131" s="235"/>
      <c r="H131" s="238">
        <v>4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140</v>
      </c>
      <c r="AU131" s="244" t="s">
        <v>83</v>
      </c>
      <c r="AV131" s="14" t="s">
        <v>136</v>
      </c>
      <c r="AW131" s="14" t="s">
        <v>35</v>
      </c>
      <c r="AX131" s="14" t="s">
        <v>81</v>
      </c>
      <c r="AY131" s="244" t="s">
        <v>129</v>
      </c>
    </row>
    <row r="132" spans="1:65" s="2" customFormat="1" ht="16.5" customHeight="1">
      <c r="A132" s="39"/>
      <c r="B132" s="40"/>
      <c r="C132" s="205" t="s">
        <v>252</v>
      </c>
      <c r="D132" s="205" t="s">
        <v>131</v>
      </c>
      <c r="E132" s="206" t="s">
        <v>782</v>
      </c>
      <c r="F132" s="207" t="s">
        <v>783</v>
      </c>
      <c r="G132" s="208" t="s">
        <v>410</v>
      </c>
      <c r="H132" s="209">
        <v>2</v>
      </c>
      <c r="I132" s="210"/>
      <c r="J132" s="211">
        <f>ROUND(I132*H132,2)</f>
        <v>0</v>
      </c>
      <c r="K132" s="207" t="s">
        <v>135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136</v>
      </c>
      <c r="AT132" s="216" t="s">
        <v>131</v>
      </c>
      <c r="AU132" s="216" t="s">
        <v>83</v>
      </c>
      <c r="AY132" s="18" t="s">
        <v>129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136</v>
      </c>
      <c r="BM132" s="216" t="s">
        <v>784</v>
      </c>
    </row>
    <row r="133" spans="1:47" s="2" customFormat="1" ht="12">
      <c r="A133" s="39"/>
      <c r="B133" s="40"/>
      <c r="C133" s="41"/>
      <c r="D133" s="218" t="s">
        <v>138</v>
      </c>
      <c r="E133" s="41"/>
      <c r="F133" s="219" t="s">
        <v>785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138</v>
      </c>
      <c r="AU133" s="18" t="s">
        <v>83</v>
      </c>
    </row>
    <row r="134" spans="1:51" s="13" customFormat="1" ht="12">
      <c r="A134" s="13"/>
      <c r="B134" s="223"/>
      <c r="C134" s="224"/>
      <c r="D134" s="218" t="s">
        <v>140</v>
      </c>
      <c r="E134" s="225" t="s">
        <v>19</v>
      </c>
      <c r="F134" s="226" t="s">
        <v>83</v>
      </c>
      <c r="G134" s="224"/>
      <c r="H134" s="227">
        <v>2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140</v>
      </c>
      <c r="AU134" s="233" t="s">
        <v>83</v>
      </c>
      <c r="AV134" s="13" t="s">
        <v>83</v>
      </c>
      <c r="AW134" s="13" t="s">
        <v>35</v>
      </c>
      <c r="AX134" s="13" t="s">
        <v>73</v>
      </c>
      <c r="AY134" s="233" t="s">
        <v>129</v>
      </c>
    </row>
    <row r="135" spans="1:51" s="14" customFormat="1" ht="12">
      <c r="A135" s="14"/>
      <c r="B135" s="234"/>
      <c r="C135" s="235"/>
      <c r="D135" s="218" t="s">
        <v>140</v>
      </c>
      <c r="E135" s="236" t="s">
        <v>19</v>
      </c>
      <c r="F135" s="237" t="s">
        <v>142</v>
      </c>
      <c r="G135" s="235"/>
      <c r="H135" s="238">
        <v>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140</v>
      </c>
      <c r="AU135" s="244" t="s">
        <v>83</v>
      </c>
      <c r="AV135" s="14" t="s">
        <v>136</v>
      </c>
      <c r="AW135" s="14" t="s">
        <v>35</v>
      </c>
      <c r="AX135" s="14" t="s">
        <v>81</v>
      </c>
      <c r="AY135" s="244" t="s">
        <v>129</v>
      </c>
    </row>
    <row r="136" spans="1:65" s="2" customFormat="1" ht="16.5" customHeight="1">
      <c r="A136" s="39"/>
      <c r="B136" s="40"/>
      <c r="C136" s="205" t="s">
        <v>258</v>
      </c>
      <c r="D136" s="205" t="s">
        <v>131</v>
      </c>
      <c r="E136" s="206" t="s">
        <v>786</v>
      </c>
      <c r="F136" s="207" t="s">
        <v>787</v>
      </c>
      <c r="G136" s="208" t="s">
        <v>410</v>
      </c>
      <c r="H136" s="209">
        <v>4</v>
      </c>
      <c r="I136" s="210"/>
      <c r="J136" s="211">
        <f>ROUND(I136*H136,2)</f>
        <v>0</v>
      </c>
      <c r="K136" s="207" t="s">
        <v>135</v>
      </c>
      <c r="L136" s="45"/>
      <c r="M136" s="212" t="s">
        <v>19</v>
      </c>
      <c r="N136" s="213" t="s">
        <v>44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136</v>
      </c>
      <c r="AT136" s="216" t="s">
        <v>131</v>
      </c>
      <c r="AU136" s="216" t="s">
        <v>83</v>
      </c>
      <c r="AY136" s="18" t="s">
        <v>129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81</v>
      </c>
      <c r="BK136" s="217">
        <f>ROUND(I136*H136,2)</f>
        <v>0</v>
      </c>
      <c r="BL136" s="18" t="s">
        <v>136</v>
      </c>
      <c r="BM136" s="216" t="s">
        <v>788</v>
      </c>
    </row>
    <row r="137" spans="1:47" s="2" customFormat="1" ht="12">
      <c r="A137" s="39"/>
      <c r="B137" s="40"/>
      <c r="C137" s="41"/>
      <c r="D137" s="218" t="s">
        <v>138</v>
      </c>
      <c r="E137" s="41"/>
      <c r="F137" s="219" t="s">
        <v>789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138</v>
      </c>
      <c r="AU137" s="18" t="s">
        <v>83</v>
      </c>
    </row>
    <row r="138" spans="1:51" s="13" customFormat="1" ht="12">
      <c r="A138" s="13"/>
      <c r="B138" s="223"/>
      <c r="C138" s="224"/>
      <c r="D138" s="218" t="s">
        <v>140</v>
      </c>
      <c r="E138" s="225" t="s">
        <v>19</v>
      </c>
      <c r="F138" s="226" t="s">
        <v>136</v>
      </c>
      <c r="G138" s="224"/>
      <c r="H138" s="227">
        <v>4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140</v>
      </c>
      <c r="AU138" s="233" t="s">
        <v>83</v>
      </c>
      <c r="AV138" s="13" t="s">
        <v>83</v>
      </c>
      <c r="AW138" s="13" t="s">
        <v>35</v>
      </c>
      <c r="AX138" s="13" t="s">
        <v>73</v>
      </c>
      <c r="AY138" s="233" t="s">
        <v>129</v>
      </c>
    </row>
    <row r="139" spans="1:51" s="14" customFormat="1" ht="12">
      <c r="A139" s="14"/>
      <c r="B139" s="234"/>
      <c r="C139" s="235"/>
      <c r="D139" s="218" t="s">
        <v>140</v>
      </c>
      <c r="E139" s="236" t="s">
        <v>19</v>
      </c>
      <c r="F139" s="237" t="s">
        <v>142</v>
      </c>
      <c r="G139" s="235"/>
      <c r="H139" s="238">
        <v>4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140</v>
      </c>
      <c r="AU139" s="244" t="s">
        <v>83</v>
      </c>
      <c r="AV139" s="14" t="s">
        <v>136</v>
      </c>
      <c r="AW139" s="14" t="s">
        <v>35</v>
      </c>
      <c r="AX139" s="14" t="s">
        <v>81</v>
      </c>
      <c r="AY139" s="244" t="s">
        <v>129</v>
      </c>
    </row>
    <row r="140" spans="1:65" s="2" customFormat="1" ht="16.5" customHeight="1">
      <c r="A140" s="39"/>
      <c r="B140" s="40"/>
      <c r="C140" s="205" t="s">
        <v>8</v>
      </c>
      <c r="D140" s="205" t="s">
        <v>131</v>
      </c>
      <c r="E140" s="206" t="s">
        <v>790</v>
      </c>
      <c r="F140" s="207" t="s">
        <v>791</v>
      </c>
      <c r="G140" s="208" t="s">
        <v>134</v>
      </c>
      <c r="H140" s="209">
        <v>365</v>
      </c>
      <c r="I140" s="210"/>
      <c r="J140" s="211">
        <f>ROUND(I140*H140,2)</f>
        <v>0</v>
      </c>
      <c r="K140" s="207" t="s">
        <v>135</v>
      </c>
      <c r="L140" s="45"/>
      <c r="M140" s="212" t="s">
        <v>19</v>
      </c>
      <c r="N140" s="213" t="s">
        <v>44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136</v>
      </c>
      <c r="AT140" s="216" t="s">
        <v>131</v>
      </c>
      <c r="AU140" s="216" t="s">
        <v>83</v>
      </c>
      <c r="AY140" s="18" t="s">
        <v>129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136</v>
      </c>
      <c r="BM140" s="216" t="s">
        <v>792</v>
      </c>
    </row>
    <row r="141" spans="1:47" s="2" customFormat="1" ht="12">
      <c r="A141" s="39"/>
      <c r="B141" s="40"/>
      <c r="C141" s="41"/>
      <c r="D141" s="218" t="s">
        <v>138</v>
      </c>
      <c r="E141" s="41"/>
      <c r="F141" s="219" t="s">
        <v>793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138</v>
      </c>
      <c r="AU141" s="18" t="s">
        <v>83</v>
      </c>
    </row>
    <row r="142" spans="1:51" s="13" customFormat="1" ht="12">
      <c r="A142" s="13"/>
      <c r="B142" s="223"/>
      <c r="C142" s="224"/>
      <c r="D142" s="218" t="s">
        <v>140</v>
      </c>
      <c r="E142" s="225" t="s">
        <v>19</v>
      </c>
      <c r="F142" s="226" t="s">
        <v>741</v>
      </c>
      <c r="G142" s="224"/>
      <c r="H142" s="227">
        <v>365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140</v>
      </c>
      <c r="AU142" s="233" t="s">
        <v>83</v>
      </c>
      <c r="AV142" s="13" t="s">
        <v>83</v>
      </c>
      <c r="AW142" s="13" t="s">
        <v>35</v>
      </c>
      <c r="AX142" s="13" t="s">
        <v>73</v>
      </c>
      <c r="AY142" s="233" t="s">
        <v>129</v>
      </c>
    </row>
    <row r="143" spans="1:51" s="14" customFormat="1" ht="12">
      <c r="A143" s="14"/>
      <c r="B143" s="234"/>
      <c r="C143" s="235"/>
      <c r="D143" s="218" t="s">
        <v>140</v>
      </c>
      <c r="E143" s="236" t="s">
        <v>19</v>
      </c>
      <c r="F143" s="237" t="s">
        <v>142</v>
      </c>
      <c r="G143" s="235"/>
      <c r="H143" s="238">
        <v>365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140</v>
      </c>
      <c r="AU143" s="244" t="s">
        <v>83</v>
      </c>
      <c r="AV143" s="14" t="s">
        <v>136</v>
      </c>
      <c r="AW143" s="14" t="s">
        <v>35</v>
      </c>
      <c r="AX143" s="14" t="s">
        <v>81</v>
      </c>
      <c r="AY143" s="244" t="s">
        <v>129</v>
      </c>
    </row>
    <row r="144" spans="1:65" s="2" customFormat="1" ht="16.5" customHeight="1">
      <c r="A144" s="39"/>
      <c r="B144" s="40"/>
      <c r="C144" s="205" t="s">
        <v>268</v>
      </c>
      <c r="D144" s="205" t="s">
        <v>131</v>
      </c>
      <c r="E144" s="206" t="s">
        <v>794</v>
      </c>
      <c r="F144" s="207" t="s">
        <v>795</v>
      </c>
      <c r="G144" s="208" t="s">
        <v>410</v>
      </c>
      <c r="H144" s="209">
        <v>38</v>
      </c>
      <c r="I144" s="210"/>
      <c r="J144" s="211">
        <f>ROUND(I144*H144,2)</f>
        <v>0</v>
      </c>
      <c r="K144" s="207" t="s">
        <v>135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136</v>
      </c>
      <c r="AT144" s="216" t="s">
        <v>131</v>
      </c>
      <c r="AU144" s="216" t="s">
        <v>83</v>
      </c>
      <c r="AY144" s="18" t="s">
        <v>129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136</v>
      </c>
      <c r="BM144" s="216" t="s">
        <v>796</v>
      </c>
    </row>
    <row r="145" spans="1:47" s="2" customFormat="1" ht="12">
      <c r="A145" s="39"/>
      <c r="B145" s="40"/>
      <c r="C145" s="41"/>
      <c r="D145" s="218" t="s">
        <v>138</v>
      </c>
      <c r="E145" s="41"/>
      <c r="F145" s="219" t="s">
        <v>797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138</v>
      </c>
      <c r="AU145" s="18" t="s">
        <v>83</v>
      </c>
    </row>
    <row r="146" spans="1:51" s="13" customFormat="1" ht="12">
      <c r="A146" s="13"/>
      <c r="B146" s="223"/>
      <c r="C146" s="224"/>
      <c r="D146" s="218" t="s">
        <v>140</v>
      </c>
      <c r="E146" s="225" t="s">
        <v>19</v>
      </c>
      <c r="F146" s="226" t="s">
        <v>798</v>
      </c>
      <c r="G146" s="224"/>
      <c r="H146" s="227">
        <v>38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140</v>
      </c>
      <c r="AU146" s="233" t="s">
        <v>83</v>
      </c>
      <c r="AV146" s="13" t="s">
        <v>83</v>
      </c>
      <c r="AW146" s="13" t="s">
        <v>35</v>
      </c>
      <c r="AX146" s="13" t="s">
        <v>73</v>
      </c>
      <c r="AY146" s="233" t="s">
        <v>129</v>
      </c>
    </row>
    <row r="147" spans="1:51" s="14" customFormat="1" ht="12">
      <c r="A147" s="14"/>
      <c r="B147" s="234"/>
      <c r="C147" s="235"/>
      <c r="D147" s="218" t="s">
        <v>140</v>
      </c>
      <c r="E147" s="236" t="s">
        <v>19</v>
      </c>
      <c r="F147" s="237" t="s">
        <v>142</v>
      </c>
      <c r="G147" s="235"/>
      <c r="H147" s="238">
        <v>38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140</v>
      </c>
      <c r="AU147" s="244" t="s">
        <v>83</v>
      </c>
      <c r="AV147" s="14" t="s">
        <v>136</v>
      </c>
      <c r="AW147" s="14" t="s">
        <v>35</v>
      </c>
      <c r="AX147" s="14" t="s">
        <v>81</v>
      </c>
      <c r="AY147" s="244" t="s">
        <v>129</v>
      </c>
    </row>
    <row r="148" spans="1:65" s="2" customFormat="1" ht="16.5" customHeight="1">
      <c r="A148" s="39"/>
      <c r="B148" s="40"/>
      <c r="C148" s="205" t="s">
        <v>282</v>
      </c>
      <c r="D148" s="205" t="s">
        <v>131</v>
      </c>
      <c r="E148" s="206" t="s">
        <v>799</v>
      </c>
      <c r="F148" s="207" t="s">
        <v>800</v>
      </c>
      <c r="G148" s="208" t="s">
        <v>410</v>
      </c>
      <c r="H148" s="209">
        <v>76</v>
      </c>
      <c r="I148" s="210"/>
      <c r="J148" s="211">
        <f>ROUND(I148*H148,2)</f>
        <v>0</v>
      </c>
      <c r="K148" s="207" t="s">
        <v>135</v>
      </c>
      <c r="L148" s="45"/>
      <c r="M148" s="212" t="s">
        <v>19</v>
      </c>
      <c r="N148" s="213" t="s">
        <v>44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136</v>
      </c>
      <c r="AT148" s="216" t="s">
        <v>131</v>
      </c>
      <c r="AU148" s="216" t="s">
        <v>83</v>
      </c>
      <c r="AY148" s="18" t="s">
        <v>129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81</v>
      </c>
      <c r="BK148" s="217">
        <f>ROUND(I148*H148,2)</f>
        <v>0</v>
      </c>
      <c r="BL148" s="18" t="s">
        <v>136</v>
      </c>
      <c r="BM148" s="216" t="s">
        <v>801</v>
      </c>
    </row>
    <row r="149" spans="1:47" s="2" customFormat="1" ht="12">
      <c r="A149" s="39"/>
      <c r="B149" s="40"/>
      <c r="C149" s="41"/>
      <c r="D149" s="218" t="s">
        <v>138</v>
      </c>
      <c r="E149" s="41"/>
      <c r="F149" s="219" t="s">
        <v>802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138</v>
      </c>
      <c r="AU149" s="18" t="s">
        <v>83</v>
      </c>
    </row>
    <row r="150" spans="1:51" s="13" customFormat="1" ht="12">
      <c r="A150" s="13"/>
      <c r="B150" s="223"/>
      <c r="C150" s="224"/>
      <c r="D150" s="218" t="s">
        <v>140</v>
      </c>
      <c r="E150" s="225" t="s">
        <v>19</v>
      </c>
      <c r="F150" s="226" t="s">
        <v>803</v>
      </c>
      <c r="G150" s="224"/>
      <c r="H150" s="227">
        <v>76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140</v>
      </c>
      <c r="AU150" s="233" t="s">
        <v>83</v>
      </c>
      <c r="AV150" s="13" t="s">
        <v>83</v>
      </c>
      <c r="AW150" s="13" t="s">
        <v>35</v>
      </c>
      <c r="AX150" s="13" t="s">
        <v>73</v>
      </c>
      <c r="AY150" s="233" t="s">
        <v>129</v>
      </c>
    </row>
    <row r="151" spans="1:51" s="14" customFormat="1" ht="12">
      <c r="A151" s="14"/>
      <c r="B151" s="234"/>
      <c r="C151" s="235"/>
      <c r="D151" s="218" t="s">
        <v>140</v>
      </c>
      <c r="E151" s="236" t="s">
        <v>19</v>
      </c>
      <c r="F151" s="237" t="s">
        <v>142</v>
      </c>
      <c r="G151" s="235"/>
      <c r="H151" s="238">
        <v>76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140</v>
      </c>
      <c r="AU151" s="244" t="s">
        <v>83</v>
      </c>
      <c r="AV151" s="14" t="s">
        <v>136</v>
      </c>
      <c r="AW151" s="14" t="s">
        <v>35</v>
      </c>
      <c r="AX151" s="14" t="s">
        <v>81</v>
      </c>
      <c r="AY151" s="244" t="s">
        <v>129</v>
      </c>
    </row>
    <row r="152" spans="1:65" s="2" customFormat="1" ht="16.5" customHeight="1">
      <c r="A152" s="39"/>
      <c r="B152" s="40"/>
      <c r="C152" s="205" t="s">
        <v>292</v>
      </c>
      <c r="D152" s="205" t="s">
        <v>131</v>
      </c>
      <c r="E152" s="206" t="s">
        <v>804</v>
      </c>
      <c r="F152" s="207" t="s">
        <v>805</v>
      </c>
      <c r="G152" s="208" t="s">
        <v>410</v>
      </c>
      <c r="H152" s="209">
        <v>38</v>
      </c>
      <c r="I152" s="210"/>
      <c r="J152" s="211">
        <f>ROUND(I152*H152,2)</f>
        <v>0</v>
      </c>
      <c r="K152" s="207" t="s">
        <v>135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136</v>
      </c>
      <c r="AT152" s="216" t="s">
        <v>131</v>
      </c>
      <c r="AU152" s="216" t="s">
        <v>83</v>
      </c>
      <c r="AY152" s="18" t="s">
        <v>129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136</v>
      </c>
      <c r="BM152" s="216" t="s">
        <v>806</v>
      </c>
    </row>
    <row r="153" spans="1:47" s="2" customFormat="1" ht="12">
      <c r="A153" s="39"/>
      <c r="B153" s="40"/>
      <c r="C153" s="41"/>
      <c r="D153" s="218" t="s">
        <v>138</v>
      </c>
      <c r="E153" s="41"/>
      <c r="F153" s="219" t="s">
        <v>807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138</v>
      </c>
      <c r="AU153" s="18" t="s">
        <v>83</v>
      </c>
    </row>
    <row r="154" spans="1:51" s="13" customFormat="1" ht="12">
      <c r="A154" s="13"/>
      <c r="B154" s="223"/>
      <c r="C154" s="224"/>
      <c r="D154" s="218" t="s">
        <v>140</v>
      </c>
      <c r="E154" s="225" t="s">
        <v>19</v>
      </c>
      <c r="F154" s="226" t="s">
        <v>798</v>
      </c>
      <c r="G154" s="224"/>
      <c r="H154" s="227">
        <v>38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140</v>
      </c>
      <c r="AU154" s="233" t="s">
        <v>83</v>
      </c>
      <c r="AV154" s="13" t="s">
        <v>83</v>
      </c>
      <c r="AW154" s="13" t="s">
        <v>35</v>
      </c>
      <c r="AX154" s="13" t="s">
        <v>73</v>
      </c>
      <c r="AY154" s="233" t="s">
        <v>129</v>
      </c>
    </row>
    <row r="155" spans="1:51" s="14" customFormat="1" ht="12">
      <c r="A155" s="14"/>
      <c r="B155" s="234"/>
      <c r="C155" s="235"/>
      <c r="D155" s="218" t="s">
        <v>140</v>
      </c>
      <c r="E155" s="236" t="s">
        <v>19</v>
      </c>
      <c r="F155" s="237" t="s">
        <v>142</v>
      </c>
      <c r="G155" s="235"/>
      <c r="H155" s="238">
        <v>38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140</v>
      </c>
      <c r="AU155" s="244" t="s">
        <v>83</v>
      </c>
      <c r="AV155" s="14" t="s">
        <v>136</v>
      </c>
      <c r="AW155" s="14" t="s">
        <v>35</v>
      </c>
      <c r="AX155" s="14" t="s">
        <v>81</v>
      </c>
      <c r="AY155" s="244" t="s">
        <v>129</v>
      </c>
    </row>
    <row r="156" spans="1:65" s="2" customFormat="1" ht="16.5" customHeight="1">
      <c r="A156" s="39"/>
      <c r="B156" s="40"/>
      <c r="C156" s="205" t="s">
        <v>301</v>
      </c>
      <c r="D156" s="205" t="s">
        <v>131</v>
      </c>
      <c r="E156" s="206" t="s">
        <v>808</v>
      </c>
      <c r="F156" s="207" t="s">
        <v>809</v>
      </c>
      <c r="G156" s="208" t="s">
        <v>410</v>
      </c>
      <c r="H156" s="209">
        <v>76</v>
      </c>
      <c r="I156" s="210"/>
      <c r="J156" s="211">
        <f>ROUND(I156*H156,2)</f>
        <v>0</v>
      </c>
      <c r="K156" s="207" t="s">
        <v>135</v>
      </c>
      <c r="L156" s="45"/>
      <c r="M156" s="212" t="s">
        <v>19</v>
      </c>
      <c r="N156" s="213" t="s">
        <v>44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136</v>
      </c>
      <c r="AT156" s="216" t="s">
        <v>131</v>
      </c>
      <c r="AU156" s="216" t="s">
        <v>83</v>
      </c>
      <c r="AY156" s="18" t="s">
        <v>129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81</v>
      </c>
      <c r="BK156" s="217">
        <f>ROUND(I156*H156,2)</f>
        <v>0</v>
      </c>
      <c r="BL156" s="18" t="s">
        <v>136</v>
      </c>
      <c r="BM156" s="216" t="s">
        <v>810</v>
      </c>
    </row>
    <row r="157" spans="1:47" s="2" customFormat="1" ht="12">
      <c r="A157" s="39"/>
      <c r="B157" s="40"/>
      <c r="C157" s="41"/>
      <c r="D157" s="218" t="s">
        <v>138</v>
      </c>
      <c r="E157" s="41"/>
      <c r="F157" s="219" t="s">
        <v>811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138</v>
      </c>
      <c r="AU157" s="18" t="s">
        <v>83</v>
      </c>
    </row>
    <row r="158" spans="1:51" s="13" customFormat="1" ht="12">
      <c r="A158" s="13"/>
      <c r="B158" s="223"/>
      <c r="C158" s="224"/>
      <c r="D158" s="218" t="s">
        <v>140</v>
      </c>
      <c r="E158" s="225" t="s">
        <v>19</v>
      </c>
      <c r="F158" s="226" t="s">
        <v>803</v>
      </c>
      <c r="G158" s="224"/>
      <c r="H158" s="227">
        <v>76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140</v>
      </c>
      <c r="AU158" s="233" t="s">
        <v>83</v>
      </c>
      <c r="AV158" s="13" t="s">
        <v>83</v>
      </c>
      <c r="AW158" s="13" t="s">
        <v>35</v>
      </c>
      <c r="AX158" s="13" t="s">
        <v>73</v>
      </c>
      <c r="AY158" s="233" t="s">
        <v>129</v>
      </c>
    </row>
    <row r="159" spans="1:51" s="14" customFormat="1" ht="12">
      <c r="A159" s="14"/>
      <c r="B159" s="234"/>
      <c r="C159" s="235"/>
      <c r="D159" s="218" t="s">
        <v>140</v>
      </c>
      <c r="E159" s="236" t="s">
        <v>19</v>
      </c>
      <c r="F159" s="237" t="s">
        <v>142</v>
      </c>
      <c r="G159" s="235"/>
      <c r="H159" s="238">
        <v>76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140</v>
      </c>
      <c r="AU159" s="244" t="s">
        <v>83</v>
      </c>
      <c r="AV159" s="14" t="s">
        <v>136</v>
      </c>
      <c r="AW159" s="14" t="s">
        <v>35</v>
      </c>
      <c r="AX159" s="14" t="s">
        <v>81</v>
      </c>
      <c r="AY159" s="244" t="s">
        <v>129</v>
      </c>
    </row>
    <row r="160" spans="1:65" s="2" customFormat="1" ht="16.5" customHeight="1">
      <c r="A160" s="39"/>
      <c r="B160" s="40"/>
      <c r="C160" s="205" t="s">
        <v>289</v>
      </c>
      <c r="D160" s="205" t="s">
        <v>131</v>
      </c>
      <c r="E160" s="206" t="s">
        <v>812</v>
      </c>
      <c r="F160" s="207" t="s">
        <v>813</v>
      </c>
      <c r="G160" s="208" t="s">
        <v>410</v>
      </c>
      <c r="H160" s="209">
        <v>38</v>
      </c>
      <c r="I160" s="210"/>
      <c r="J160" s="211">
        <f>ROUND(I160*H160,2)</f>
        <v>0</v>
      </c>
      <c r="K160" s="207" t="s">
        <v>135</v>
      </c>
      <c r="L160" s="45"/>
      <c r="M160" s="212" t="s">
        <v>19</v>
      </c>
      <c r="N160" s="213" t="s">
        <v>44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136</v>
      </c>
      <c r="AT160" s="216" t="s">
        <v>131</v>
      </c>
      <c r="AU160" s="216" t="s">
        <v>83</v>
      </c>
      <c r="AY160" s="18" t="s">
        <v>129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81</v>
      </c>
      <c r="BK160" s="217">
        <f>ROUND(I160*H160,2)</f>
        <v>0</v>
      </c>
      <c r="BL160" s="18" t="s">
        <v>136</v>
      </c>
      <c r="BM160" s="216" t="s">
        <v>814</v>
      </c>
    </row>
    <row r="161" spans="1:47" s="2" customFormat="1" ht="12">
      <c r="A161" s="39"/>
      <c r="B161" s="40"/>
      <c r="C161" s="41"/>
      <c r="D161" s="218" t="s">
        <v>138</v>
      </c>
      <c r="E161" s="41"/>
      <c r="F161" s="219" t="s">
        <v>815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138</v>
      </c>
      <c r="AU161" s="18" t="s">
        <v>83</v>
      </c>
    </row>
    <row r="162" spans="1:51" s="13" customFormat="1" ht="12">
      <c r="A162" s="13"/>
      <c r="B162" s="223"/>
      <c r="C162" s="224"/>
      <c r="D162" s="218" t="s">
        <v>140</v>
      </c>
      <c r="E162" s="225" t="s">
        <v>19</v>
      </c>
      <c r="F162" s="226" t="s">
        <v>798</v>
      </c>
      <c r="G162" s="224"/>
      <c r="H162" s="227">
        <v>38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140</v>
      </c>
      <c r="AU162" s="233" t="s">
        <v>83</v>
      </c>
      <c r="AV162" s="13" t="s">
        <v>83</v>
      </c>
      <c r="AW162" s="13" t="s">
        <v>35</v>
      </c>
      <c r="AX162" s="13" t="s">
        <v>73</v>
      </c>
      <c r="AY162" s="233" t="s">
        <v>129</v>
      </c>
    </row>
    <row r="163" spans="1:51" s="14" customFormat="1" ht="12">
      <c r="A163" s="14"/>
      <c r="B163" s="234"/>
      <c r="C163" s="235"/>
      <c r="D163" s="218" t="s">
        <v>140</v>
      </c>
      <c r="E163" s="236" t="s">
        <v>19</v>
      </c>
      <c r="F163" s="237" t="s">
        <v>142</v>
      </c>
      <c r="G163" s="235"/>
      <c r="H163" s="238">
        <v>38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140</v>
      </c>
      <c r="AU163" s="244" t="s">
        <v>83</v>
      </c>
      <c r="AV163" s="14" t="s">
        <v>136</v>
      </c>
      <c r="AW163" s="14" t="s">
        <v>35</v>
      </c>
      <c r="AX163" s="14" t="s">
        <v>81</v>
      </c>
      <c r="AY163" s="244" t="s">
        <v>129</v>
      </c>
    </row>
    <row r="164" spans="1:65" s="2" customFormat="1" ht="16.5" customHeight="1">
      <c r="A164" s="39"/>
      <c r="B164" s="40"/>
      <c r="C164" s="205" t="s">
        <v>7</v>
      </c>
      <c r="D164" s="205" t="s">
        <v>131</v>
      </c>
      <c r="E164" s="206" t="s">
        <v>816</v>
      </c>
      <c r="F164" s="207" t="s">
        <v>817</v>
      </c>
      <c r="G164" s="208" t="s">
        <v>410</v>
      </c>
      <c r="H164" s="209">
        <v>76</v>
      </c>
      <c r="I164" s="210"/>
      <c r="J164" s="211">
        <f>ROUND(I164*H164,2)</f>
        <v>0</v>
      </c>
      <c r="K164" s="207" t="s">
        <v>135</v>
      </c>
      <c r="L164" s="45"/>
      <c r="M164" s="212" t="s">
        <v>19</v>
      </c>
      <c r="N164" s="213" t="s">
        <v>44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136</v>
      </c>
      <c r="AT164" s="216" t="s">
        <v>131</v>
      </c>
      <c r="AU164" s="216" t="s">
        <v>83</v>
      </c>
      <c r="AY164" s="18" t="s">
        <v>129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136</v>
      </c>
      <c r="BM164" s="216" t="s">
        <v>818</v>
      </c>
    </row>
    <row r="165" spans="1:47" s="2" customFormat="1" ht="12">
      <c r="A165" s="39"/>
      <c r="B165" s="40"/>
      <c r="C165" s="41"/>
      <c r="D165" s="218" t="s">
        <v>138</v>
      </c>
      <c r="E165" s="41"/>
      <c r="F165" s="219" t="s">
        <v>819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138</v>
      </c>
      <c r="AU165" s="18" t="s">
        <v>83</v>
      </c>
    </row>
    <row r="166" spans="1:51" s="13" customFormat="1" ht="12">
      <c r="A166" s="13"/>
      <c r="B166" s="223"/>
      <c r="C166" s="224"/>
      <c r="D166" s="218" t="s">
        <v>140</v>
      </c>
      <c r="E166" s="225" t="s">
        <v>19</v>
      </c>
      <c r="F166" s="226" t="s">
        <v>803</v>
      </c>
      <c r="G166" s="224"/>
      <c r="H166" s="227">
        <v>76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140</v>
      </c>
      <c r="AU166" s="233" t="s">
        <v>83</v>
      </c>
      <c r="AV166" s="13" t="s">
        <v>83</v>
      </c>
      <c r="AW166" s="13" t="s">
        <v>35</v>
      </c>
      <c r="AX166" s="13" t="s">
        <v>73</v>
      </c>
      <c r="AY166" s="233" t="s">
        <v>129</v>
      </c>
    </row>
    <row r="167" spans="1:51" s="14" customFormat="1" ht="12">
      <c r="A167" s="14"/>
      <c r="B167" s="234"/>
      <c r="C167" s="235"/>
      <c r="D167" s="218" t="s">
        <v>140</v>
      </c>
      <c r="E167" s="236" t="s">
        <v>19</v>
      </c>
      <c r="F167" s="237" t="s">
        <v>142</v>
      </c>
      <c r="G167" s="235"/>
      <c r="H167" s="238">
        <v>76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140</v>
      </c>
      <c r="AU167" s="244" t="s">
        <v>83</v>
      </c>
      <c r="AV167" s="14" t="s">
        <v>136</v>
      </c>
      <c r="AW167" s="14" t="s">
        <v>35</v>
      </c>
      <c r="AX167" s="14" t="s">
        <v>81</v>
      </c>
      <c r="AY167" s="244" t="s">
        <v>129</v>
      </c>
    </row>
    <row r="168" spans="1:65" s="2" customFormat="1" ht="16.5" customHeight="1">
      <c r="A168" s="39"/>
      <c r="B168" s="40"/>
      <c r="C168" s="205" t="s">
        <v>319</v>
      </c>
      <c r="D168" s="205" t="s">
        <v>131</v>
      </c>
      <c r="E168" s="206" t="s">
        <v>820</v>
      </c>
      <c r="F168" s="207" t="s">
        <v>821</v>
      </c>
      <c r="G168" s="208" t="s">
        <v>134</v>
      </c>
      <c r="H168" s="209">
        <v>5110</v>
      </c>
      <c r="I168" s="210"/>
      <c r="J168" s="211">
        <f>ROUND(I168*H168,2)</f>
        <v>0</v>
      </c>
      <c r="K168" s="207" t="s">
        <v>135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136</v>
      </c>
      <c r="AT168" s="216" t="s">
        <v>131</v>
      </c>
      <c r="AU168" s="216" t="s">
        <v>83</v>
      </c>
      <c r="AY168" s="18" t="s">
        <v>129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136</v>
      </c>
      <c r="BM168" s="216" t="s">
        <v>822</v>
      </c>
    </row>
    <row r="169" spans="1:47" s="2" customFormat="1" ht="12">
      <c r="A169" s="39"/>
      <c r="B169" s="40"/>
      <c r="C169" s="41"/>
      <c r="D169" s="218" t="s">
        <v>138</v>
      </c>
      <c r="E169" s="41"/>
      <c r="F169" s="219" t="s">
        <v>823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138</v>
      </c>
      <c r="AU169" s="18" t="s">
        <v>83</v>
      </c>
    </row>
    <row r="170" spans="1:51" s="13" customFormat="1" ht="12">
      <c r="A170" s="13"/>
      <c r="B170" s="223"/>
      <c r="C170" s="224"/>
      <c r="D170" s="218" t="s">
        <v>140</v>
      </c>
      <c r="E170" s="225" t="s">
        <v>19</v>
      </c>
      <c r="F170" s="226" t="s">
        <v>824</v>
      </c>
      <c r="G170" s="224"/>
      <c r="H170" s="227">
        <v>5110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140</v>
      </c>
      <c r="AU170" s="233" t="s">
        <v>83</v>
      </c>
      <c r="AV170" s="13" t="s">
        <v>83</v>
      </c>
      <c r="AW170" s="13" t="s">
        <v>35</v>
      </c>
      <c r="AX170" s="13" t="s">
        <v>73</v>
      </c>
      <c r="AY170" s="233" t="s">
        <v>129</v>
      </c>
    </row>
    <row r="171" spans="1:51" s="14" customFormat="1" ht="12">
      <c r="A171" s="14"/>
      <c r="B171" s="234"/>
      <c r="C171" s="235"/>
      <c r="D171" s="218" t="s">
        <v>140</v>
      </c>
      <c r="E171" s="236" t="s">
        <v>19</v>
      </c>
      <c r="F171" s="237" t="s">
        <v>142</v>
      </c>
      <c r="G171" s="235"/>
      <c r="H171" s="238">
        <v>5110</v>
      </c>
      <c r="I171" s="239"/>
      <c r="J171" s="235"/>
      <c r="K171" s="235"/>
      <c r="L171" s="240"/>
      <c r="M171" s="266"/>
      <c r="N171" s="267"/>
      <c r="O171" s="267"/>
      <c r="P171" s="267"/>
      <c r="Q171" s="267"/>
      <c r="R171" s="267"/>
      <c r="S171" s="267"/>
      <c r="T171" s="26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140</v>
      </c>
      <c r="AU171" s="244" t="s">
        <v>83</v>
      </c>
      <c r="AV171" s="14" t="s">
        <v>136</v>
      </c>
      <c r="AW171" s="14" t="s">
        <v>35</v>
      </c>
      <c r="AX171" s="14" t="s">
        <v>81</v>
      </c>
      <c r="AY171" s="244" t="s">
        <v>129</v>
      </c>
    </row>
    <row r="172" spans="1:31" s="2" customFormat="1" ht="6.95" customHeight="1">
      <c r="A172" s="39"/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80:K17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90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POLNÍ_CESTY_LÍŠNICE_C7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825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23. 2. 2021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ROUND((SUM(BE82:BE188)),2)</f>
        <v>0</v>
      </c>
      <c r="G33" s="39"/>
      <c r="H33" s="39"/>
      <c r="I33" s="149">
        <v>0.21</v>
      </c>
      <c r="J33" s="148">
        <f>ROUND(((SUM(BE82:BE188))*I33),2)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ROUND((SUM(BF82:BF188)),2)</f>
        <v>0</v>
      </c>
      <c r="G34" s="39"/>
      <c r="H34" s="39"/>
      <c r="I34" s="149">
        <v>0.15</v>
      </c>
      <c r="J34" s="148">
        <f>ROUND(((SUM(BF82:BF188))*I34),2)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ROUND((SUM(BG82:BG188)),2)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ROUND((SUM(BH82:BH188)),2)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ROUND((SUM(BI82:BI188)),2)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POLNÍ_CESTY_LÍŠNICE_C7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802 - Náhradní výsadba u C7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23. 2. 2021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Krajský pozemkový úřad pro Ústecký kraj</v>
      </c>
      <c r="G54" s="41"/>
      <c r="H54" s="41"/>
      <c r="I54" s="33" t="s">
        <v>32</v>
      </c>
      <c r="J54" s="37" t="str">
        <f>E21</f>
        <v>AFRY CZ s.r.o. PRAHA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94</v>
      </c>
      <c r="D57" s="163"/>
      <c r="E57" s="163"/>
      <c r="F57" s="163"/>
      <c r="G57" s="163"/>
      <c r="H57" s="163"/>
      <c r="I57" s="163"/>
      <c r="J57" s="164" t="s">
        <v>95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66"/>
      <c r="C60" s="167"/>
      <c r="D60" s="168" t="s">
        <v>97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98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105</v>
      </c>
      <c r="E62" s="175"/>
      <c r="F62" s="175"/>
      <c r="G62" s="175"/>
      <c r="H62" s="175"/>
      <c r="I62" s="175"/>
      <c r="J62" s="176">
        <f>J184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114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POLNÍ_CESTY_LÍŠNICE_C7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91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802 - Náhradní výsadba u C7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23. 2. 2021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25</v>
      </c>
      <c r="D78" s="41"/>
      <c r="E78" s="41"/>
      <c r="F78" s="28" t="str">
        <f>E15</f>
        <v>Krajský pozemkový úřad pro Ústecký kraj</v>
      </c>
      <c r="G78" s="41"/>
      <c r="H78" s="41"/>
      <c r="I78" s="33" t="s">
        <v>32</v>
      </c>
      <c r="J78" s="37" t="str">
        <f>E21</f>
        <v>AFRY CZ s.r.o. PRAHA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36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115</v>
      </c>
      <c r="D81" s="181" t="s">
        <v>58</v>
      </c>
      <c r="E81" s="181" t="s">
        <v>54</v>
      </c>
      <c r="F81" s="181" t="s">
        <v>55</v>
      </c>
      <c r="G81" s="181" t="s">
        <v>116</v>
      </c>
      <c r="H81" s="181" t="s">
        <v>117</v>
      </c>
      <c r="I81" s="181" t="s">
        <v>118</v>
      </c>
      <c r="J81" s="181" t="s">
        <v>95</v>
      </c>
      <c r="K81" s="182" t="s">
        <v>119</v>
      </c>
      <c r="L81" s="183"/>
      <c r="M81" s="93" t="s">
        <v>19</v>
      </c>
      <c r="N81" s="94" t="s">
        <v>43</v>
      </c>
      <c r="O81" s="94" t="s">
        <v>120</v>
      </c>
      <c r="P81" s="94" t="s">
        <v>121</v>
      </c>
      <c r="Q81" s="94" t="s">
        <v>122</v>
      </c>
      <c r="R81" s="94" t="s">
        <v>123</v>
      </c>
      <c r="S81" s="94" t="s">
        <v>124</v>
      </c>
      <c r="T81" s="95" t="s">
        <v>125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126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0.39273600000000003</v>
      </c>
      <c r="S82" s="97"/>
      <c r="T82" s="187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72</v>
      </c>
      <c r="AU82" s="18" t="s">
        <v>96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72</v>
      </c>
      <c r="E83" s="192" t="s">
        <v>127</v>
      </c>
      <c r="F83" s="192" t="s">
        <v>128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P84+P184</f>
        <v>0</v>
      </c>
      <c r="Q83" s="197"/>
      <c r="R83" s="198">
        <f>R84+R184</f>
        <v>0.39273600000000003</v>
      </c>
      <c r="S83" s="197"/>
      <c r="T83" s="199">
        <f>T84+T184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72</v>
      </c>
      <c r="AU83" s="201" t="s">
        <v>73</v>
      </c>
      <c r="AY83" s="200" t="s">
        <v>129</v>
      </c>
      <c r="BK83" s="202">
        <f>BK84+BK184</f>
        <v>0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81</v>
      </c>
      <c r="F84" s="203" t="s">
        <v>130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SUM(P85:P183)</f>
        <v>0</v>
      </c>
      <c r="Q84" s="197"/>
      <c r="R84" s="198">
        <f>SUM(R85:R183)</f>
        <v>0.39273600000000003</v>
      </c>
      <c r="S84" s="197"/>
      <c r="T84" s="199">
        <f>SUM(T85:T183)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81</v>
      </c>
      <c r="AT84" s="201" t="s">
        <v>72</v>
      </c>
      <c r="AU84" s="201" t="s">
        <v>81</v>
      </c>
      <c r="AY84" s="200" t="s">
        <v>129</v>
      </c>
      <c r="BK84" s="202">
        <f>SUM(BK85:BK183)</f>
        <v>0</v>
      </c>
    </row>
    <row r="85" spans="1:65" s="2" customFormat="1" ht="16.5" customHeight="1">
      <c r="A85" s="39"/>
      <c r="B85" s="40"/>
      <c r="C85" s="255" t="s">
        <v>81</v>
      </c>
      <c r="D85" s="255" t="s">
        <v>302</v>
      </c>
      <c r="E85" s="256" t="s">
        <v>826</v>
      </c>
      <c r="F85" s="257" t="s">
        <v>827</v>
      </c>
      <c r="G85" s="258" t="s">
        <v>186</v>
      </c>
      <c r="H85" s="259">
        <v>0.625</v>
      </c>
      <c r="I85" s="260"/>
      <c r="J85" s="261">
        <f>ROUND(I85*H85,2)</f>
        <v>0</v>
      </c>
      <c r="K85" s="257" t="s">
        <v>135</v>
      </c>
      <c r="L85" s="262"/>
      <c r="M85" s="263" t="s">
        <v>19</v>
      </c>
      <c r="N85" s="264" t="s">
        <v>44</v>
      </c>
      <c r="O85" s="85"/>
      <c r="P85" s="214">
        <f>O85*H85</f>
        <v>0</v>
      </c>
      <c r="Q85" s="214">
        <v>0.22</v>
      </c>
      <c r="R85" s="214">
        <f>Q85*H85</f>
        <v>0.1375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203</v>
      </c>
      <c r="AT85" s="216" t="s">
        <v>302</v>
      </c>
      <c r="AU85" s="216" t="s">
        <v>83</v>
      </c>
      <c r="AY85" s="18" t="s">
        <v>129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81</v>
      </c>
      <c r="BK85" s="217">
        <f>ROUND(I85*H85,2)</f>
        <v>0</v>
      </c>
      <c r="BL85" s="18" t="s">
        <v>136</v>
      </c>
      <c r="BM85" s="216" t="s">
        <v>828</v>
      </c>
    </row>
    <row r="86" spans="1:47" s="2" customFormat="1" ht="12">
      <c r="A86" s="39"/>
      <c r="B86" s="40"/>
      <c r="C86" s="41"/>
      <c r="D86" s="218" t="s">
        <v>138</v>
      </c>
      <c r="E86" s="41"/>
      <c r="F86" s="219" t="s">
        <v>827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138</v>
      </c>
      <c r="AU86" s="18" t="s">
        <v>83</v>
      </c>
    </row>
    <row r="87" spans="1:51" s="13" customFormat="1" ht="12">
      <c r="A87" s="13"/>
      <c r="B87" s="223"/>
      <c r="C87" s="224"/>
      <c r="D87" s="218" t="s">
        <v>140</v>
      </c>
      <c r="E87" s="224"/>
      <c r="F87" s="226" t="s">
        <v>829</v>
      </c>
      <c r="G87" s="224"/>
      <c r="H87" s="227">
        <v>0.625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140</v>
      </c>
      <c r="AU87" s="233" t="s">
        <v>83</v>
      </c>
      <c r="AV87" s="13" t="s">
        <v>83</v>
      </c>
      <c r="AW87" s="13" t="s">
        <v>4</v>
      </c>
      <c r="AX87" s="13" t="s">
        <v>81</v>
      </c>
      <c r="AY87" s="233" t="s">
        <v>129</v>
      </c>
    </row>
    <row r="88" spans="1:65" s="2" customFormat="1" ht="21.75" customHeight="1">
      <c r="A88" s="39"/>
      <c r="B88" s="40"/>
      <c r="C88" s="205" t="s">
        <v>83</v>
      </c>
      <c r="D88" s="205" t="s">
        <v>131</v>
      </c>
      <c r="E88" s="206" t="s">
        <v>830</v>
      </c>
      <c r="F88" s="207" t="s">
        <v>831</v>
      </c>
      <c r="G88" s="208" t="s">
        <v>410</v>
      </c>
      <c r="H88" s="209">
        <v>5</v>
      </c>
      <c r="I88" s="210"/>
      <c r="J88" s="211">
        <f>ROUND(I88*H88,2)</f>
        <v>0</v>
      </c>
      <c r="K88" s="207" t="s">
        <v>135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136</v>
      </c>
      <c r="AT88" s="216" t="s">
        <v>131</v>
      </c>
      <c r="AU88" s="216" t="s">
        <v>83</v>
      </c>
      <c r="AY88" s="18" t="s">
        <v>129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136</v>
      </c>
      <c r="BM88" s="216" t="s">
        <v>832</v>
      </c>
    </row>
    <row r="89" spans="1:47" s="2" customFormat="1" ht="12">
      <c r="A89" s="39"/>
      <c r="B89" s="40"/>
      <c r="C89" s="41"/>
      <c r="D89" s="218" t="s">
        <v>138</v>
      </c>
      <c r="E89" s="41"/>
      <c r="F89" s="219" t="s">
        <v>833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138</v>
      </c>
      <c r="AU89" s="18" t="s">
        <v>83</v>
      </c>
    </row>
    <row r="90" spans="1:51" s="13" customFormat="1" ht="12">
      <c r="A90" s="13"/>
      <c r="B90" s="223"/>
      <c r="C90" s="224"/>
      <c r="D90" s="218" t="s">
        <v>140</v>
      </c>
      <c r="E90" s="225" t="s">
        <v>19</v>
      </c>
      <c r="F90" s="226" t="s">
        <v>834</v>
      </c>
      <c r="G90" s="224"/>
      <c r="H90" s="227">
        <v>5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140</v>
      </c>
      <c r="AU90" s="233" t="s">
        <v>83</v>
      </c>
      <c r="AV90" s="13" t="s">
        <v>83</v>
      </c>
      <c r="AW90" s="13" t="s">
        <v>35</v>
      </c>
      <c r="AX90" s="13" t="s">
        <v>73</v>
      </c>
      <c r="AY90" s="233" t="s">
        <v>129</v>
      </c>
    </row>
    <row r="91" spans="1:51" s="14" customFormat="1" ht="12">
      <c r="A91" s="14"/>
      <c r="B91" s="234"/>
      <c r="C91" s="235"/>
      <c r="D91" s="218" t="s">
        <v>140</v>
      </c>
      <c r="E91" s="236" t="s">
        <v>19</v>
      </c>
      <c r="F91" s="237" t="s">
        <v>142</v>
      </c>
      <c r="G91" s="235"/>
      <c r="H91" s="238">
        <v>5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140</v>
      </c>
      <c r="AU91" s="244" t="s">
        <v>83</v>
      </c>
      <c r="AV91" s="14" t="s">
        <v>136</v>
      </c>
      <c r="AW91" s="14" t="s">
        <v>35</v>
      </c>
      <c r="AX91" s="14" t="s">
        <v>81</v>
      </c>
      <c r="AY91" s="244" t="s">
        <v>129</v>
      </c>
    </row>
    <row r="92" spans="1:65" s="2" customFormat="1" ht="16.5" customHeight="1">
      <c r="A92" s="39"/>
      <c r="B92" s="40"/>
      <c r="C92" s="255" t="s">
        <v>159</v>
      </c>
      <c r="D92" s="255" t="s">
        <v>302</v>
      </c>
      <c r="E92" s="256" t="s">
        <v>835</v>
      </c>
      <c r="F92" s="257" t="s">
        <v>836</v>
      </c>
      <c r="G92" s="258" t="s">
        <v>410</v>
      </c>
      <c r="H92" s="259">
        <v>3</v>
      </c>
      <c r="I92" s="260"/>
      <c r="J92" s="261">
        <f>ROUND(I92*H92,2)</f>
        <v>0</v>
      </c>
      <c r="K92" s="257" t="s">
        <v>135</v>
      </c>
      <c r="L92" s="262"/>
      <c r="M92" s="263" t="s">
        <v>19</v>
      </c>
      <c r="N92" s="264" t="s">
        <v>44</v>
      </c>
      <c r="O92" s="85"/>
      <c r="P92" s="214">
        <f>O92*H92</f>
        <v>0</v>
      </c>
      <c r="Q92" s="214">
        <v>3E-05</v>
      </c>
      <c r="R92" s="214">
        <f>Q92*H92</f>
        <v>9E-05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203</v>
      </c>
      <c r="AT92" s="216" t="s">
        <v>302</v>
      </c>
      <c r="AU92" s="216" t="s">
        <v>83</v>
      </c>
      <c r="AY92" s="18" t="s">
        <v>129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136</v>
      </c>
      <c r="BM92" s="216" t="s">
        <v>837</v>
      </c>
    </row>
    <row r="93" spans="1:47" s="2" customFormat="1" ht="12">
      <c r="A93" s="39"/>
      <c r="B93" s="40"/>
      <c r="C93" s="41"/>
      <c r="D93" s="218" t="s">
        <v>138</v>
      </c>
      <c r="E93" s="41"/>
      <c r="F93" s="219" t="s">
        <v>836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138</v>
      </c>
      <c r="AU93" s="18" t="s">
        <v>83</v>
      </c>
    </row>
    <row r="94" spans="1:51" s="13" customFormat="1" ht="12">
      <c r="A94" s="13"/>
      <c r="B94" s="223"/>
      <c r="C94" s="224"/>
      <c r="D94" s="218" t="s">
        <v>140</v>
      </c>
      <c r="E94" s="225" t="s">
        <v>19</v>
      </c>
      <c r="F94" s="226" t="s">
        <v>159</v>
      </c>
      <c r="G94" s="224"/>
      <c r="H94" s="227">
        <v>3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140</v>
      </c>
      <c r="AU94" s="233" t="s">
        <v>83</v>
      </c>
      <c r="AV94" s="13" t="s">
        <v>83</v>
      </c>
      <c r="AW94" s="13" t="s">
        <v>35</v>
      </c>
      <c r="AX94" s="13" t="s">
        <v>73</v>
      </c>
      <c r="AY94" s="233" t="s">
        <v>129</v>
      </c>
    </row>
    <row r="95" spans="1:51" s="14" customFormat="1" ht="12">
      <c r="A95" s="14"/>
      <c r="B95" s="234"/>
      <c r="C95" s="235"/>
      <c r="D95" s="218" t="s">
        <v>140</v>
      </c>
      <c r="E95" s="236" t="s">
        <v>19</v>
      </c>
      <c r="F95" s="237" t="s">
        <v>142</v>
      </c>
      <c r="G95" s="235"/>
      <c r="H95" s="238">
        <v>3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140</v>
      </c>
      <c r="AU95" s="244" t="s">
        <v>83</v>
      </c>
      <c r="AV95" s="14" t="s">
        <v>136</v>
      </c>
      <c r="AW95" s="14" t="s">
        <v>35</v>
      </c>
      <c r="AX95" s="14" t="s">
        <v>81</v>
      </c>
      <c r="AY95" s="244" t="s">
        <v>129</v>
      </c>
    </row>
    <row r="96" spans="1:65" s="2" customFormat="1" ht="16.5" customHeight="1">
      <c r="A96" s="39"/>
      <c r="B96" s="40"/>
      <c r="C96" s="255" t="s">
        <v>136</v>
      </c>
      <c r="D96" s="255" t="s">
        <v>302</v>
      </c>
      <c r="E96" s="256" t="s">
        <v>838</v>
      </c>
      <c r="F96" s="257" t="s">
        <v>839</v>
      </c>
      <c r="G96" s="258" t="s">
        <v>410</v>
      </c>
      <c r="H96" s="259">
        <v>1</v>
      </c>
      <c r="I96" s="260"/>
      <c r="J96" s="261">
        <f>ROUND(I96*H96,2)</f>
        <v>0</v>
      </c>
      <c r="K96" s="257" t="s">
        <v>135</v>
      </c>
      <c r="L96" s="262"/>
      <c r="M96" s="263" t="s">
        <v>19</v>
      </c>
      <c r="N96" s="264" t="s">
        <v>44</v>
      </c>
      <c r="O96" s="85"/>
      <c r="P96" s="214">
        <f>O96*H96</f>
        <v>0</v>
      </c>
      <c r="Q96" s="214">
        <v>3E-05</v>
      </c>
      <c r="R96" s="214">
        <f>Q96*H96</f>
        <v>3E-05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203</v>
      </c>
      <c r="AT96" s="216" t="s">
        <v>302</v>
      </c>
      <c r="AU96" s="216" t="s">
        <v>83</v>
      </c>
      <c r="AY96" s="18" t="s">
        <v>129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136</v>
      </c>
      <c r="BM96" s="216" t="s">
        <v>840</v>
      </c>
    </row>
    <row r="97" spans="1:47" s="2" customFormat="1" ht="12">
      <c r="A97" s="39"/>
      <c r="B97" s="40"/>
      <c r="C97" s="41"/>
      <c r="D97" s="218" t="s">
        <v>138</v>
      </c>
      <c r="E97" s="41"/>
      <c r="F97" s="219" t="s">
        <v>839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138</v>
      </c>
      <c r="AU97" s="18" t="s">
        <v>83</v>
      </c>
    </row>
    <row r="98" spans="1:51" s="13" customFormat="1" ht="12">
      <c r="A98" s="13"/>
      <c r="B98" s="223"/>
      <c r="C98" s="224"/>
      <c r="D98" s="218" t="s">
        <v>140</v>
      </c>
      <c r="E98" s="225" t="s">
        <v>19</v>
      </c>
      <c r="F98" s="226" t="s">
        <v>81</v>
      </c>
      <c r="G98" s="224"/>
      <c r="H98" s="227">
        <v>1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140</v>
      </c>
      <c r="AU98" s="233" t="s">
        <v>83</v>
      </c>
      <c r="AV98" s="13" t="s">
        <v>83</v>
      </c>
      <c r="AW98" s="13" t="s">
        <v>35</v>
      </c>
      <c r="AX98" s="13" t="s">
        <v>73</v>
      </c>
      <c r="AY98" s="233" t="s">
        <v>129</v>
      </c>
    </row>
    <row r="99" spans="1:51" s="14" customFormat="1" ht="12">
      <c r="A99" s="14"/>
      <c r="B99" s="234"/>
      <c r="C99" s="235"/>
      <c r="D99" s="218" t="s">
        <v>140</v>
      </c>
      <c r="E99" s="236" t="s">
        <v>19</v>
      </c>
      <c r="F99" s="237" t="s">
        <v>142</v>
      </c>
      <c r="G99" s="235"/>
      <c r="H99" s="238">
        <v>1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140</v>
      </c>
      <c r="AU99" s="244" t="s">
        <v>83</v>
      </c>
      <c r="AV99" s="14" t="s">
        <v>136</v>
      </c>
      <c r="AW99" s="14" t="s">
        <v>35</v>
      </c>
      <c r="AX99" s="14" t="s">
        <v>81</v>
      </c>
      <c r="AY99" s="244" t="s">
        <v>129</v>
      </c>
    </row>
    <row r="100" spans="1:65" s="2" customFormat="1" ht="16.5" customHeight="1">
      <c r="A100" s="39"/>
      <c r="B100" s="40"/>
      <c r="C100" s="255" t="s">
        <v>174</v>
      </c>
      <c r="D100" s="255" t="s">
        <v>302</v>
      </c>
      <c r="E100" s="256" t="s">
        <v>841</v>
      </c>
      <c r="F100" s="257" t="s">
        <v>842</v>
      </c>
      <c r="G100" s="258" t="s">
        <v>410</v>
      </c>
      <c r="H100" s="259">
        <v>1</v>
      </c>
      <c r="I100" s="260"/>
      <c r="J100" s="261">
        <f>ROUND(I100*H100,2)</f>
        <v>0</v>
      </c>
      <c r="K100" s="257" t="s">
        <v>135</v>
      </c>
      <c r="L100" s="262"/>
      <c r="M100" s="263" t="s">
        <v>19</v>
      </c>
      <c r="N100" s="264" t="s">
        <v>44</v>
      </c>
      <c r="O100" s="85"/>
      <c r="P100" s="214">
        <f>O100*H100</f>
        <v>0</v>
      </c>
      <c r="Q100" s="214">
        <v>3E-05</v>
      </c>
      <c r="R100" s="214">
        <f>Q100*H100</f>
        <v>3E-05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203</v>
      </c>
      <c r="AT100" s="216" t="s">
        <v>302</v>
      </c>
      <c r="AU100" s="216" t="s">
        <v>83</v>
      </c>
      <c r="AY100" s="18" t="s">
        <v>129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136</v>
      </c>
      <c r="BM100" s="216" t="s">
        <v>843</v>
      </c>
    </row>
    <row r="101" spans="1:47" s="2" customFormat="1" ht="12">
      <c r="A101" s="39"/>
      <c r="B101" s="40"/>
      <c r="C101" s="41"/>
      <c r="D101" s="218" t="s">
        <v>138</v>
      </c>
      <c r="E101" s="41"/>
      <c r="F101" s="219" t="s">
        <v>842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138</v>
      </c>
      <c r="AU101" s="18" t="s">
        <v>83</v>
      </c>
    </row>
    <row r="102" spans="1:51" s="13" customFormat="1" ht="12">
      <c r="A102" s="13"/>
      <c r="B102" s="223"/>
      <c r="C102" s="224"/>
      <c r="D102" s="218" t="s">
        <v>140</v>
      </c>
      <c r="E102" s="225" t="s">
        <v>19</v>
      </c>
      <c r="F102" s="226" t="s">
        <v>81</v>
      </c>
      <c r="G102" s="224"/>
      <c r="H102" s="227">
        <v>1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140</v>
      </c>
      <c r="AU102" s="233" t="s">
        <v>83</v>
      </c>
      <c r="AV102" s="13" t="s">
        <v>83</v>
      </c>
      <c r="AW102" s="13" t="s">
        <v>35</v>
      </c>
      <c r="AX102" s="13" t="s">
        <v>73</v>
      </c>
      <c r="AY102" s="233" t="s">
        <v>129</v>
      </c>
    </row>
    <row r="103" spans="1:51" s="14" customFormat="1" ht="12">
      <c r="A103" s="14"/>
      <c r="B103" s="234"/>
      <c r="C103" s="235"/>
      <c r="D103" s="218" t="s">
        <v>140</v>
      </c>
      <c r="E103" s="236" t="s">
        <v>19</v>
      </c>
      <c r="F103" s="237" t="s">
        <v>142</v>
      </c>
      <c r="G103" s="235"/>
      <c r="H103" s="238">
        <v>1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140</v>
      </c>
      <c r="AU103" s="244" t="s">
        <v>83</v>
      </c>
      <c r="AV103" s="14" t="s">
        <v>136</v>
      </c>
      <c r="AW103" s="14" t="s">
        <v>35</v>
      </c>
      <c r="AX103" s="14" t="s">
        <v>81</v>
      </c>
      <c r="AY103" s="244" t="s">
        <v>129</v>
      </c>
    </row>
    <row r="104" spans="1:65" s="2" customFormat="1" ht="16.5" customHeight="1">
      <c r="A104" s="39"/>
      <c r="B104" s="40"/>
      <c r="C104" s="205" t="s">
        <v>183</v>
      </c>
      <c r="D104" s="205" t="s">
        <v>131</v>
      </c>
      <c r="E104" s="206" t="s">
        <v>844</v>
      </c>
      <c r="F104" s="207" t="s">
        <v>845</v>
      </c>
      <c r="G104" s="208" t="s">
        <v>410</v>
      </c>
      <c r="H104" s="209">
        <v>5</v>
      </c>
      <c r="I104" s="210"/>
      <c r="J104" s="211">
        <f>ROUND(I104*H104,2)</f>
        <v>0</v>
      </c>
      <c r="K104" s="207" t="s">
        <v>135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136</v>
      </c>
      <c r="AT104" s="216" t="s">
        <v>131</v>
      </c>
      <c r="AU104" s="216" t="s">
        <v>83</v>
      </c>
      <c r="AY104" s="18" t="s">
        <v>129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136</v>
      </c>
      <c r="BM104" s="216" t="s">
        <v>846</v>
      </c>
    </row>
    <row r="105" spans="1:47" s="2" customFormat="1" ht="12">
      <c r="A105" s="39"/>
      <c r="B105" s="40"/>
      <c r="C105" s="41"/>
      <c r="D105" s="218" t="s">
        <v>138</v>
      </c>
      <c r="E105" s="41"/>
      <c r="F105" s="219" t="s">
        <v>847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138</v>
      </c>
      <c r="AU105" s="18" t="s">
        <v>83</v>
      </c>
    </row>
    <row r="106" spans="1:51" s="13" customFormat="1" ht="12">
      <c r="A106" s="13"/>
      <c r="B106" s="223"/>
      <c r="C106" s="224"/>
      <c r="D106" s="218" t="s">
        <v>140</v>
      </c>
      <c r="E106" s="225" t="s">
        <v>19</v>
      </c>
      <c r="F106" s="226" t="s">
        <v>174</v>
      </c>
      <c r="G106" s="224"/>
      <c r="H106" s="227">
        <v>5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140</v>
      </c>
      <c r="AU106" s="233" t="s">
        <v>83</v>
      </c>
      <c r="AV106" s="13" t="s">
        <v>83</v>
      </c>
      <c r="AW106" s="13" t="s">
        <v>35</v>
      </c>
      <c r="AX106" s="13" t="s">
        <v>73</v>
      </c>
      <c r="AY106" s="233" t="s">
        <v>129</v>
      </c>
    </row>
    <row r="107" spans="1:51" s="14" customFormat="1" ht="12">
      <c r="A107" s="14"/>
      <c r="B107" s="234"/>
      <c r="C107" s="235"/>
      <c r="D107" s="218" t="s">
        <v>140</v>
      </c>
      <c r="E107" s="236" t="s">
        <v>19</v>
      </c>
      <c r="F107" s="237" t="s">
        <v>142</v>
      </c>
      <c r="G107" s="235"/>
      <c r="H107" s="238">
        <v>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140</v>
      </c>
      <c r="AU107" s="244" t="s">
        <v>83</v>
      </c>
      <c r="AV107" s="14" t="s">
        <v>136</v>
      </c>
      <c r="AW107" s="14" t="s">
        <v>35</v>
      </c>
      <c r="AX107" s="14" t="s">
        <v>81</v>
      </c>
      <c r="AY107" s="244" t="s">
        <v>129</v>
      </c>
    </row>
    <row r="108" spans="1:65" s="2" customFormat="1" ht="16.5" customHeight="1">
      <c r="A108" s="39"/>
      <c r="B108" s="40"/>
      <c r="C108" s="205" t="s">
        <v>194</v>
      </c>
      <c r="D108" s="205" t="s">
        <v>131</v>
      </c>
      <c r="E108" s="206" t="s">
        <v>848</v>
      </c>
      <c r="F108" s="207" t="s">
        <v>849</v>
      </c>
      <c r="G108" s="208" t="s">
        <v>410</v>
      </c>
      <c r="H108" s="209">
        <v>5</v>
      </c>
      <c r="I108" s="210"/>
      <c r="J108" s="211">
        <f>ROUND(I108*H108,2)</f>
        <v>0</v>
      </c>
      <c r="K108" s="207" t="s">
        <v>135</v>
      </c>
      <c r="L108" s="45"/>
      <c r="M108" s="212" t="s">
        <v>19</v>
      </c>
      <c r="N108" s="213" t="s">
        <v>44</v>
      </c>
      <c r="O108" s="85"/>
      <c r="P108" s="214">
        <f>O108*H108</f>
        <v>0</v>
      </c>
      <c r="Q108" s="214">
        <v>5E-05</v>
      </c>
      <c r="R108" s="214">
        <f>Q108*H108</f>
        <v>0.00025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136</v>
      </c>
      <c r="AT108" s="216" t="s">
        <v>131</v>
      </c>
      <c r="AU108" s="216" t="s">
        <v>83</v>
      </c>
      <c r="AY108" s="18" t="s">
        <v>129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136</v>
      </c>
      <c r="BM108" s="216" t="s">
        <v>850</v>
      </c>
    </row>
    <row r="109" spans="1:47" s="2" customFormat="1" ht="12">
      <c r="A109" s="39"/>
      <c r="B109" s="40"/>
      <c r="C109" s="41"/>
      <c r="D109" s="218" t="s">
        <v>138</v>
      </c>
      <c r="E109" s="41"/>
      <c r="F109" s="219" t="s">
        <v>851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138</v>
      </c>
      <c r="AU109" s="18" t="s">
        <v>83</v>
      </c>
    </row>
    <row r="110" spans="1:51" s="13" customFormat="1" ht="12">
      <c r="A110" s="13"/>
      <c r="B110" s="223"/>
      <c r="C110" s="224"/>
      <c r="D110" s="218" t="s">
        <v>140</v>
      </c>
      <c r="E110" s="225" t="s">
        <v>19</v>
      </c>
      <c r="F110" s="226" t="s">
        <v>174</v>
      </c>
      <c r="G110" s="224"/>
      <c r="H110" s="227">
        <v>5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140</v>
      </c>
      <c r="AU110" s="233" t="s">
        <v>83</v>
      </c>
      <c r="AV110" s="13" t="s">
        <v>83</v>
      </c>
      <c r="AW110" s="13" t="s">
        <v>35</v>
      </c>
      <c r="AX110" s="13" t="s">
        <v>73</v>
      </c>
      <c r="AY110" s="233" t="s">
        <v>129</v>
      </c>
    </row>
    <row r="111" spans="1:51" s="14" customFormat="1" ht="12">
      <c r="A111" s="14"/>
      <c r="B111" s="234"/>
      <c r="C111" s="235"/>
      <c r="D111" s="218" t="s">
        <v>140</v>
      </c>
      <c r="E111" s="236" t="s">
        <v>19</v>
      </c>
      <c r="F111" s="237" t="s">
        <v>142</v>
      </c>
      <c r="G111" s="235"/>
      <c r="H111" s="238">
        <v>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140</v>
      </c>
      <c r="AU111" s="244" t="s">
        <v>83</v>
      </c>
      <c r="AV111" s="14" t="s">
        <v>136</v>
      </c>
      <c r="AW111" s="14" t="s">
        <v>35</v>
      </c>
      <c r="AX111" s="14" t="s">
        <v>81</v>
      </c>
      <c r="AY111" s="244" t="s">
        <v>129</v>
      </c>
    </row>
    <row r="112" spans="1:65" s="2" customFormat="1" ht="16.5" customHeight="1">
      <c r="A112" s="39"/>
      <c r="B112" s="40"/>
      <c r="C112" s="255" t="s">
        <v>203</v>
      </c>
      <c r="D112" s="255" t="s">
        <v>302</v>
      </c>
      <c r="E112" s="256" t="s">
        <v>852</v>
      </c>
      <c r="F112" s="257" t="s">
        <v>853</v>
      </c>
      <c r="G112" s="258" t="s">
        <v>410</v>
      </c>
      <c r="H112" s="259">
        <v>15</v>
      </c>
      <c r="I112" s="260"/>
      <c r="J112" s="261">
        <f>ROUND(I112*H112,2)</f>
        <v>0</v>
      </c>
      <c r="K112" s="257" t="s">
        <v>135</v>
      </c>
      <c r="L112" s="262"/>
      <c r="M112" s="263" t="s">
        <v>19</v>
      </c>
      <c r="N112" s="264" t="s">
        <v>44</v>
      </c>
      <c r="O112" s="85"/>
      <c r="P112" s="214">
        <f>O112*H112</f>
        <v>0</v>
      </c>
      <c r="Q112" s="214">
        <v>0.00472</v>
      </c>
      <c r="R112" s="214">
        <f>Q112*H112</f>
        <v>0.0708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203</v>
      </c>
      <c r="AT112" s="216" t="s">
        <v>302</v>
      </c>
      <c r="AU112" s="216" t="s">
        <v>83</v>
      </c>
      <c r="AY112" s="18" t="s">
        <v>129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81</v>
      </c>
      <c r="BK112" s="217">
        <f>ROUND(I112*H112,2)</f>
        <v>0</v>
      </c>
      <c r="BL112" s="18" t="s">
        <v>136</v>
      </c>
      <c r="BM112" s="216" t="s">
        <v>854</v>
      </c>
    </row>
    <row r="113" spans="1:47" s="2" customFormat="1" ht="12">
      <c r="A113" s="39"/>
      <c r="B113" s="40"/>
      <c r="C113" s="41"/>
      <c r="D113" s="218" t="s">
        <v>138</v>
      </c>
      <c r="E113" s="41"/>
      <c r="F113" s="219" t="s">
        <v>853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138</v>
      </c>
      <c r="AU113" s="18" t="s">
        <v>83</v>
      </c>
    </row>
    <row r="114" spans="1:51" s="13" customFormat="1" ht="12">
      <c r="A114" s="13"/>
      <c r="B114" s="223"/>
      <c r="C114" s="224"/>
      <c r="D114" s="218" t="s">
        <v>140</v>
      </c>
      <c r="E114" s="225" t="s">
        <v>19</v>
      </c>
      <c r="F114" s="226" t="s">
        <v>855</v>
      </c>
      <c r="G114" s="224"/>
      <c r="H114" s="227">
        <v>15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140</v>
      </c>
      <c r="AU114" s="233" t="s">
        <v>83</v>
      </c>
      <c r="AV114" s="13" t="s">
        <v>83</v>
      </c>
      <c r="AW114" s="13" t="s">
        <v>35</v>
      </c>
      <c r="AX114" s="13" t="s">
        <v>73</v>
      </c>
      <c r="AY114" s="233" t="s">
        <v>129</v>
      </c>
    </row>
    <row r="115" spans="1:51" s="14" customFormat="1" ht="12">
      <c r="A115" s="14"/>
      <c r="B115" s="234"/>
      <c r="C115" s="235"/>
      <c r="D115" s="218" t="s">
        <v>140</v>
      </c>
      <c r="E115" s="236" t="s">
        <v>19</v>
      </c>
      <c r="F115" s="237" t="s">
        <v>142</v>
      </c>
      <c r="G115" s="235"/>
      <c r="H115" s="238">
        <v>15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140</v>
      </c>
      <c r="AU115" s="244" t="s">
        <v>83</v>
      </c>
      <c r="AV115" s="14" t="s">
        <v>136</v>
      </c>
      <c r="AW115" s="14" t="s">
        <v>35</v>
      </c>
      <c r="AX115" s="14" t="s">
        <v>81</v>
      </c>
      <c r="AY115" s="244" t="s">
        <v>129</v>
      </c>
    </row>
    <row r="116" spans="1:65" s="2" customFormat="1" ht="16.5" customHeight="1">
      <c r="A116" s="39"/>
      <c r="B116" s="40"/>
      <c r="C116" s="205" t="s">
        <v>214</v>
      </c>
      <c r="D116" s="205" t="s">
        <v>131</v>
      </c>
      <c r="E116" s="206" t="s">
        <v>856</v>
      </c>
      <c r="F116" s="207" t="s">
        <v>857</v>
      </c>
      <c r="G116" s="208" t="s">
        <v>410</v>
      </c>
      <c r="H116" s="209">
        <v>45</v>
      </c>
      <c r="I116" s="210"/>
      <c r="J116" s="211">
        <f>ROUND(I116*H116,2)</f>
        <v>0</v>
      </c>
      <c r="K116" s="207" t="s">
        <v>135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136</v>
      </c>
      <c r="AT116" s="216" t="s">
        <v>131</v>
      </c>
      <c r="AU116" s="216" t="s">
        <v>83</v>
      </c>
      <c r="AY116" s="18" t="s">
        <v>129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136</v>
      </c>
      <c r="BM116" s="216" t="s">
        <v>858</v>
      </c>
    </row>
    <row r="117" spans="1:47" s="2" customFormat="1" ht="12">
      <c r="A117" s="39"/>
      <c r="B117" s="40"/>
      <c r="C117" s="41"/>
      <c r="D117" s="218" t="s">
        <v>138</v>
      </c>
      <c r="E117" s="41"/>
      <c r="F117" s="219" t="s">
        <v>859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138</v>
      </c>
      <c r="AU117" s="18" t="s">
        <v>83</v>
      </c>
    </row>
    <row r="118" spans="1:51" s="13" customFormat="1" ht="12">
      <c r="A118" s="13"/>
      <c r="B118" s="223"/>
      <c r="C118" s="224"/>
      <c r="D118" s="218" t="s">
        <v>140</v>
      </c>
      <c r="E118" s="225" t="s">
        <v>19</v>
      </c>
      <c r="F118" s="226" t="s">
        <v>860</v>
      </c>
      <c r="G118" s="224"/>
      <c r="H118" s="227">
        <v>45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140</v>
      </c>
      <c r="AU118" s="233" t="s">
        <v>83</v>
      </c>
      <c r="AV118" s="13" t="s">
        <v>83</v>
      </c>
      <c r="AW118" s="13" t="s">
        <v>35</v>
      </c>
      <c r="AX118" s="13" t="s">
        <v>73</v>
      </c>
      <c r="AY118" s="233" t="s">
        <v>129</v>
      </c>
    </row>
    <row r="119" spans="1:51" s="14" customFormat="1" ht="12">
      <c r="A119" s="14"/>
      <c r="B119" s="234"/>
      <c r="C119" s="235"/>
      <c r="D119" s="218" t="s">
        <v>140</v>
      </c>
      <c r="E119" s="236" t="s">
        <v>19</v>
      </c>
      <c r="F119" s="237" t="s">
        <v>142</v>
      </c>
      <c r="G119" s="235"/>
      <c r="H119" s="238">
        <v>45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140</v>
      </c>
      <c r="AU119" s="244" t="s">
        <v>83</v>
      </c>
      <c r="AV119" s="14" t="s">
        <v>136</v>
      </c>
      <c r="AW119" s="14" t="s">
        <v>35</v>
      </c>
      <c r="AX119" s="14" t="s">
        <v>81</v>
      </c>
      <c r="AY119" s="244" t="s">
        <v>129</v>
      </c>
    </row>
    <row r="120" spans="1:65" s="2" customFormat="1" ht="16.5" customHeight="1">
      <c r="A120" s="39"/>
      <c r="B120" s="40"/>
      <c r="C120" s="205" t="s">
        <v>223</v>
      </c>
      <c r="D120" s="205" t="s">
        <v>131</v>
      </c>
      <c r="E120" s="206" t="s">
        <v>861</v>
      </c>
      <c r="F120" s="207" t="s">
        <v>862</v>
      </c>
      <c r="G120" s="208" t="s">
        <v>410</v>
      </c>
      <c r="H120" s="209">
        <v>5</v>
      </c>
      <c r="I120" s="210"/>
      <c r="J120" s="211">
        <f>ROUND(I120*H120,2)</f>
        <v>0</v>
      </c>
      <c r="K120" s="207" t="s">
        <v>135</v>
      </c>
      <c r="L120" s="45"/>
      <c r="M120" s="212" t="s">
        <v>19</v>
      </c>
      <c r="N120" s="213" t="s">
        <v>44</v>
      </c>
      <c r="O120" s="85"/>
      <c r="P120" s="214">
        <f>O120*H120</f>
        <v>0</v>
      </c>
      <c r="Q120" s="214">
        <v>0.00208</v>
      </c>
      <c r="R120" s="214">
        <f>Q120*H120</f>
        <v>0.0104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136</v>
      </c>
      <c r="AT120" s="216" t="s">
        <v>131</v>
      </c>
      <c r="AU120" s="216" t="s">
        <v>83</v>
      </c>
      <c r="AY120" s="18" t="s">
        <v>129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81</v>
      </c>
      <c r="BK120" s="217">
        <f>ROUND(I120*H120,2)</f>
        <v>0</v>
      </c>
      <c r="BL120" s="18" t="s">
        <v>136</v>
      </c>
      <c r="BM120" s="216" t="s">
        <v>863</v>
      </c>
    </row>
    <row r="121" spans="1:47" s="2" customFormat="1" ht="12">
      <c r="A121" s="39"/>
      <c r="B121" s="40"/>
      <c r="C121" s="41"/>
      <c r="D121" s="218" t="s">
        <v>138</v>
      </c>
      <c r="E121" s="41"/>
      <c r="F121" s="219" t="s">
        <v>864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138</v>
      </c>
      <c r="AU121" s="18" t="s">
        <v>83</v>
      </c>
    </row>
    <row r="122" spans="1:51" s="13" customFormat="1" ht="12">
      <c r="A122" s="13"/>
      <c r="B122" s="223"/>
      <c r="C122" s="224"/>
      <c r="D122" s="218" t="s">
        <v>140</v>
      </c>
      <c r="E122" s="225" t="s">
        <v>19</v>
      </c>
      <c r="F122" s="226" t="s">
        <v>174</v>
      </c>
      <c r="G122" s="224"/>
      <c r="H122" s="227">
        <v>5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140</v>
      </c>
      <c r="AU122" s="233" t="s">
        <v>83</v>
      </c>
      <c r="AV122" s="13" t="s">
        <v>83</v>
      </c>
      <c r="AW122" s="13" t="s">
        <v>35</v>
      </c>
      <c r="AX122" s="13" t="s">
        <v>73</v>
      </c>
      <c r="AY122" s="233" t="s">
        <v>129</v>
      </c>
    </row>
    <row r="123" spans="1:51" s="14" customFormat="1" ht="12">
      <c r="A123" s="14"/>
      <c r="B123" s="234"/>
      <c r="C123" s="235"/>
      <c r="D123" s="218" t="s">
        <v>140</v>
      </c>
      <c r="E123" s="236" t="s">
        <v>19</v>
      </c>
      <c r="F123" s="237" t="s">
        <v>142</v>
      </c>
      <c r="G123" s="235"/>
      <c r="H123" s="238">
        <v>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140</v>
      </c>
      <c r="AU123" s="244" t="s">
        <v>83</v>
      </c>
      <c r="AV123" s="14" t="s">
        <v>136</v>
      </c>
      <c r="AW123" s="14" t="s">
        <v>35</v>
      </c>
      <c r="AX123" s="14" t="s">
        <v>81</v>
      </c>
      <c r="AY123" s="244" t="s">
        <v>129</v>
      </c>
    </row>
    <row r="124" spans="1:65" s="2" customFormat="1" ht="16.5" customHeight="1">
      <c r="A124" s="39"/>
      <c r="B124" s="40"/>
      <c r="C124" s="205" t="s">
        <v>230</v>
      </c>
      <c r="D124" s="205" t="s">
        <v>131</v>
      </c>
      <c r="E124" s="206" t="s">
        <v>865</v>
      </c>
      <c r="F124" s="207" t="s">
        <v>866</v>
      </c>
      <c r="G124" s="208" t="s">
        <v>410</v>
      </c>
      <c r="H124" s="209">
        <v>5</v>
      </c>
      <c r="I124" s="210"/>
      <c r="J124" s="211">
        <f>ROUND(I124*H124,2)</f>
        <v>0</v>
      </c>
      <c r="K124" s="207" t="s">
        <v>135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136</v>
      </c>
      <c r="AT124" s="216" t="s">
        <v>131</v>
      </c>
      <c r="AU124" s="216" t="s">
        <v>83</v>
      </c>
      <c r="AY124" s="18" t="s">
        <v>129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136</v>
      </c>
      <c r="BM124" s="216" t="s">
        <v>867</v>
      </c>
    </row>
    <row r="125" spans="1:47" s="2" customFormat="1" ht="12">
      <c r="A125" s="39"/>
      <c r="B125" s="40"/>
      <c r="C125" s="41"/>
      <c r="D125" s="218" t="s">
        <v>138</v>
      </c>
      <c r="E125" s="41"/>
      <c r="F125" s="219" t="s">
        <v>868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138</v>
      </c>
      <c r="AU125" s="18" t="s">
        <v>83</v>
      </c>
    </row>
    <row r="126" spans="1:51" s="13" customFormat="1" ht="12">
      <c r="A126" s="13"/>
      <c r="B126" s="223"/>
      <c r="C126" s="224"/>
      <c r="D126" s="218" t="s">
        <v>140</v>
      </c>
      <c r="E126" s="225" t="s">
        <v>19</v>
      </c>
      <c r="F126" s="226" t="s">
        <v>174</v>
      </c>
      <c r="G126" s="224"/>
      <c r="H126" s="227">
        <v>5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140</v>
      </c>
      <c r="AU126" s="233" t="s">
        <v>83</v>
      </c>
      <c r="AV126" s="13" t="s">
        <v>83</v>
      </c>
      <c r="AW126" s="13" t="s">
        <v>35</v>
      </c>
      <c r="AX126" s="13" t="s">
        <v>73</v>
      </c>
      <c r="AY126" s="233" t="s">
        <v>129</v>
      </c>
    </row>
    <row r="127" spans="1:51" s="14" customFormat="1" ht="12">
      <c r="A127" s="14"/>
      <c r="B127" s="234"/>
      <c r="C127" s="235"/>
      <c r="D127" s="218" t="s">
        <v>140</v>
      </c>
      <c r="E127" s="236" t="s">
        <v>19</v>
      </c>
      <c r="F127" s="237" t="s">
        <v>142</v>
      </c>
      <c r="G127" s="235"/>
      <c r="H127" s="238">
        <v>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140</v>
      </c>
      <c r="AU127" s="244" t="s">
        <v>83</v>
      </c>
      <c r="AV127" s="14" t="s">
        <v>136</v>
      </c>
      <c r="AW127" s="14" t="s">
        <v>35</v>
      </c>
      <c r="AX127" s="14" t="s">
        <v>81</v>
      </c>
      <c r="AY127" s="244" t="s">
        <v>129</v>
      </c>
    </row>
    <row r="128" spans="1:65" s="2" customFormat="1" ht="12">
      <c r="A128" s="39"/>
      <c r="B128" s="40"/>
      <c r="C128" s="205" t="s">
        <v>239</v>
      </c>
      <c r="D128" s="205" t="s">
        <v>131</v>
      </c>
      <c r="E128" s="206" t="s">
        <v>869</v>
      </c>
      <c r="F128" s="207" t="s">
        <v>870</v>
      </c>
      <c r="G128" s="208" t="s">
        <v>871</v>
      </c>
      <c r="H128" s="209">
        <v>0.3</v>
      </c>
      <c r="I128" s="210"/>
      <c r="J128" s="211">
        <f>ROUND(I128*H128,2)</f>
        <v>0</v>
      </c>
      <c r="K128" s="207" t="s">
        <v>135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136</v>
      </c>
      <c r="AT128" s="216" t="s">
        <v>131</v>
      </c>
      <c r="AU128" s="216" t="s">
        <v>83</v>
      </c>
      <c r="AY128" s="18" t="s">
        <v>129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136</v>
      </c>
      <c r="BM128" s="216" t="s">
        <v>872</v>
      </c>
    </row>
    <row r="129" spans="1:47" s="2" customFormat="1" ht="12">
      <c r="A129" s="39"/>
      <c r="B129" s="40"/>
      <c r="C129" s="41"/>
      <c r="D129" s="218" t="s">
        <v>138</v>
      </c>
      <c r="E129" s="41"/>
      <c r="F129" s="219" t="s">
        <v>873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138</v>
      </c>
      <c r="AU129" s="18" t="s">
        <v>83</v>
      </c>
    </row>
    <row r="130" spans="1:51" s="13" customFormat="1" ht="12">
      <c r="A130" s="13"/>
      <c r="B130" s="223"/>
      <c r="C130" s="224"/>
      <c r="D130" s="218" t="s">
        <v>140</v>
      </c>
      <c r="E130" s="225" t="s">
        <v>19</v>
      </c>
      <c r="F130" s="226" t="s">
        <v>874</v>
      </c>
      <c r="G130" s="224"/>
      <c r="H130" s="227">
        <v>0.3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140</v>
      </c>
      <c r="AU130" s="233" t="s">
        <v>83</v>
      </c>
      <c r="AV130" s="13" t="s">
        <v>83</v>
      </c>
      <c r="AW130" s="13" t="s">
        <v>35</v>
      </c>
      <c r="AX130" s="13" t="s">
        <v>73</v>
      </c>
      <c r="AY130" s="233" t="s">
        <v>129</v>
      </c>
    </row>
    <row r="131" spans="1:51" s="14" customFormat="1" ht="12">
      <c r="A131" s="14"/>
      <c r="B131" s="234"/>
      <c r="C131" s="235"/>
      <c r="D131" s="218" t="s">
        <v>140</v>
      </c>
      <c r="E131" s="236" t="s">
        <v>19</v>
      </c>
      <c r="F131" s="237" t="s">
        <v>142</v>
      </c>
      <c r="G131" s="235"/>
      <c r="H131" s="238">
        <v>0.3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140</v>
      </c>
      <c r="AU131" s="244" t="s">
        <v>83</v>
      </c>
      <c r="AV131" s="14" t="s">
        <v>136</v>
      </c>
      <c r="AW131" s="14" t="s">
        <v>35</v>
      </c>
      <c r="AX131" s="14" t="s">
        <v>81</v>
      </c>
      <c r="AY131" s="244" t="s">
        <v>129</v>
      </c>
    </row>
    <row r="132" spans="1:65" s="2" customFormat="1" ht="16.5" customHeight="1">
      <c r="A132" s="39"/>
      <c r="B132" s="40"/>
      <c r="C132" s="255" t="s">
        <v>252</v>
      </c>
      <c r="D132" s="255" t="s">
        <v>302</v>
      </c>
      <c r="E132" s="256" t="s">
        <v>875</v>
      </c>
      <c r="F132" s="257" t="s">
        <v>876</v>
      </c>
      <c r="G132" s="258" t="s">
        <v>327</v>
      </c>
      <c r="H132" s="259">
        <v>0.3</v>
      </c>
      <c r="I132" s="260"/>
      <c r="J132" s="261">
        <f>ROUND(I132*H132,2)</f>
        <v>0</v>
      </c>
      <c r="K132" s="257" t="s">
        <v>135</v>
      </c>
      <c r="L132" s="262"/>
      <c r="M132" s="263" t="s">
        <v>19</v>
      </c>
      <c r="N132" s="264" t="s">
        <v>44</v>
      </c>
      <c r="O132" s="85"/>
      <c r="P132" s="214">
        <f>O132*H132</f>
        <v>0</v>
      </c>
      <c r="Q132" s="214">
        <v>0.001</v>
      </c>
      <c r="R132" s="214">
        <f>Q132*H132</f>
        <v>0.0003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203</v>
      </c>
      <c r="AT132" s="216" t="s">
        <v>302</v>
      </c>
      <c r="AU132" s="216" t="s">
        <v>83</v>
      </c>
      <c r="AY132" s="18" t="s">
        <v>129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136</v>
      </c>
      <c r="BM132" s="216" t="s">
        <v>877</v>
      </c>
    </row>
    <row r="133" spans="1:47" s="2" customFormat="1" ht="12">
      <c r="A133" s="39"/>
      <c r="B133" s="40"/>
      <c r="C133" s="41"/>
      <c r="D133" s="218" t="s">
        <v>138</v>
      </c>
      <c r="E133" s="41"/>
      <c r="F133" s="219" t="s">
        <v>876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138</v>
      </c>
      <c r="AU133" s="18" t="s">
        <v>83</v>
      </c>
    </row>
    <row r="134" spans="1:51" s="15" customFormat="1" ht="12">
      <c r="A134" s="15"/>
      <c r="B134" s="245"/>
      <c r="C134" s="246"/>
      <c r="D134" s="218" t="s">
        <v>140</v>
      </c>
      <c r="E134" s="247" t="s">
        <v>19</v>
      </c>
      <c r="F134" s="248" t="s">
        <v>878</v>
      </c>
      <c r="G134" s="246"/>
      <c r="H134" s="247" t="s">
        <v>19</v>
      </c>
      <c r="I134" s="249"/>
      <c r="J134" s="246"/>
      <c r="K134" s="246"/>
      <c r="L134" s="250"/>
      <c r="M134" s="251"/>
      <c r="N134" s="252"/>
      <c r="O134" s="252"/>
      <c r="P134" s="252"/>
      <c r="Q134" s="252"/>
      <c r="R134" s="252"/>
      <c r="S134" s="252"/>
      <c r="T134" s="25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4" t="s">
        <v>140</v>
      </c>
      <c r="AU134" s="254" t="s">
        <v>83</v>
      </c>
      <c r="AV134" s="15" t="s">
        <v>81</v>
      </c>
      <c r="AW134" s="15" t="s">
        <v>35</v>
      </c>
      <c r="AX134" s="15" t="s">
        <v>73</v>
      </c>
      <c r="AY134" s="254" t="s">
        <v>129</v>
      </c>
    </row>
    <row r="135" spans="1:51" s="13" customFormat="1" ht="12">
      <c r="A135" s="13"/>
      <c r="B135" s="223"/>
      <c r="C135" s="224"/>
      <c r="D135" s="218" t="s">
        <v>140</v>
      </c>
      <c r="E135" s="225" t="s">
        <v>19</v>
      </c>
      <c r="F135" s="226" t="s">
        <v>879</v>
      </c>
      <c r="G135" s="224"/>
      <c r="H135" s="227">
        <v>0.3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140</v>
      </c>
      <c r="AU135" s="233" t="s">
        <v>83</v>
      </c>
      <c r="AV135" s="13" t="s">
        <v>83</v>
      </c>
      <c r="AW135" s="13" t="s">
        <v>35</v>
      </c>
      <c r="AX135" s="13" t="s">
        <v>73</v>
      </c>
      <c r="AY135" s="233" t="s">
        <v>129</v>
      </c>
    </row>
    <row r="136" spans="1:51" s="14" customFormat="1" ht="12">
      <c r="A136" s="14"/>
      <c r="B136" s="234"/>
      <c r="C136" s="235"/>
      <c r="D136" s="218" t="s">
        <v>140</v>
      </c>
      <c r="E136" s="236" t="s">
        <v>19</v>
      </c>
      <c r="F136" s="237" t="s">
        <v>142</v>
      </c>
      <c r="G136" s="235"/>
      <c r="H136" s="238">
        <v>0.3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140</v>
      </c>
      <c r="AU136" s="244" t="s">
        <v>83</v>
      </c>
      <c r="AV136" s="14" t="s">
        <v>136</v>
      </c>
      <c r="AW136" s="14" t="s">
        <v>35</v>
      </c>
      <c r="AX136" s="14" t="s">
        <v>81</v>
      </c>
      <c r="AY136" s="244" t="s">
        <v>129</v>
      </c>
    </row>
    <row r="137" spans="1:65" s="2" customFormat="1" ht="16.5" customHeight="1">
      <c r="A137" s="39"/>
      <c r="B137" s="40"/>
      <c r="C137" s="205" t="s">
        <v>258</v>
      </c>
      <c r="D137" s="205" t="s">
        <v>131</v>
      </c>
      <c r="E137" s="206" t="s">
        <v>880</v>
      </c>
      <c r="F137" s="207" t="s">
        <v>881</v>
      </c>
      <c r="G137" s="208" t="s">
        <v>410</v>
      </c>
      <c r="H137" s="209">
        <v>15</v>
      </c>
      <c r="I137" s="210"/>
      <c r="J137" s="211">
        <f>ROUND(I137*H137,2)</f>
        <v>0</v>
      </c>
      <c r="K137" s="207" t="s">
        <v>135</v>
      </c>
      <c r="L137" s="45"/>
      <c r="M137" s="212" t="s">
        <v>19</v>
      </c>
      <c r="N137" s="213" t="s">
        <v>44</v>
      </c>
      <c r="O137" s="85"/>
      <c r="P137" s="214">
        <f>O137*H137</f>
        <v>0</v>
      </c>
      <c r="Q137" s="214">
        <v>2E-05</v>
      </c>
      <c r="R137" s="214">
        <f>Q137*H137</f>
        <v>0.00030000000000000003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136</v>
      </c>
      <c r="AT137" s="216" t="s">
        <v>131</v>
      </c>
      <c r="AU137" s="216" t="s">
        <v>83</v>
      </c>
      <c r="AY137" s="18" t="s">
        <v>129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81</v>
      </c>
      <c r="BK137" s="217">
        <f>ROUND(I137*H137,2)</f>
        <v>0</v>
      </c>
      <c r="BL137" s="18" t="s">
        <v>136</v>
      </c>
      <c r="BM137" s="216" t="s">
        <v>882</v>
      </c>
    </row>
    <row r="138" spans="1:47" s="2" customFormat="1" ht="12">
      <c r="A138" s="39"/>
      <c r="B138" s="40"/>
      <c r="C138" s="41"/>
      <c r="D138" s="218" t="s">
        <v>138</v>
      </c>
      <c r="E138" s="41"/>
      <c r="F138" s="219" t="s">
        <v>883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138</v>
      </c>
      <c r="AU138" s="18" t="s">
        <v>83</v>
      </c>
    </row>
    <row r="139" spans="1:51" s="13" customFormat="1" ht="12">
      <c r="A139" s="13"/>
      <c r="B139" s="223"/>
      <c r="C139" s="224"/>
      <c r="D139" s="218" t="s">
        <v>140</v>
      </c>
      <c r="E139" s="225" t="s">
        <v>19</v>
      </c>
      <c r="F139" s="226" t="s">
        <v>8</v>
      </c>
      <c r="G139" s="224"/>
      <c r="H139" s="227">
        <v>15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140</v>
      </c>
      <c r="AU139" s="233" t="s">
        <v>83</v>
      </c>
      <c r="AV139" s="13" t="s">
        <v>83</v>
      </c>
      <c r="AW139" s="13" t="s">
        <v>35</v>
      </c>
      <c r="AX139" s="13" t="s">
        <v>73</v>
      </c>
      <c r="AY139" s="233" t="s">
        <v>129</v>
      </c>
    </row>
    <row r="140" spans="1:51" s="14" customFormat="1" ht="12">
      <c r="A140" s="14"/>
      <c r="B140" s="234"/>
      <c r="C140" s="235"/>
      <c r="D140" s="218" t="s">
        <v>140</v>
      </c>
      <c r="E140" s="236" t="s">
        <v>19</v>
      </c>
      <c r="F140" s="237" t="s">
        <v>142</v>
      </c>
      <c r="G140" s="235"/>
      <c r="H140" s="238">
        <v>15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140</v>
      </c>
      <c r="AU140" s="244" t="s">
        <v>83</v>
      </c>
      <c r="AV140" s="14" t="s">
        <v>136</v>
      </c>
      <c r="AW140" s="14" t="s">
        <v>35</v>
      </c>
      <c r="AX140" s="14" t="s">
        <v>81</v>
      </c>
      <c r="AY140" s="244" t="s">
        <v>129</v>
      </c>
    </row>
    <row r="141" spans="1:65" s="2" customFormat="1" ht="16.5" customHeight="1">
      <c r="A141" s="39"/>
      <c r="B141" s="40"/>
      <c r="C141" s="205" t="s">
        <v>8</v>
      </c>
      <c r="D141" s="205" t="s">
        <v>131</v>
      </c>
      <c r="E141" s="206" t="s">
        <v>884</v>
      </c>
      <c r="F141" s="207" t="s">
        <v>881</v>
      </c>
      <c r="G141" s="208" t="s">
        <v>410</v>
      </c>
      <c r="H141" s="209">
        <v>1.5</v>
      </c>
      <c r="I141" s="210"/>
      <c r="J141" s="211">
        <f>ROUND(I141*H141,2)</f>
        <v>0</v>
      </c>
      <c r="K141" s="207" t="s">
        <v>135</v>
      </c>
      <c r="L141" s="45"/>
      <c r="M141" s="212" t="s">
        <v>19</v>
      </c>
      <c r="N141" s="213" t="s">
        <v>44</v>
      </c>
      <c r="O141" s="85"/>
      <c r="P141" s="214">
        <f>O141*H141</f>
        <v>0</v>
      </c>
      <c r="Q141" s="214">
        <v>2E-05</v>
      </c>
      <c r="R141" s="214">
        <f>Q141*H141</f>
        <v>3.0000000000000004E-05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136</v>
      </c>
      <c r="AT141" s="216" t="s">
        <v>131</v>
      </c>
      <c r="AU141" s="216" t="s">
        <v>83</v>
      </c>
      <c r="AY141" s="18" t="s">
        <v>129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81</v>
      </c>
      <c r="BK141" s="217">
        <f>ROUND(I141*H141,2)</f>
        <v>0</v>
      </c>
      <c r="BL141" s="18" t="s">
        <v>136</v>
      </c>
      <c r="BM141" s="216" t="s">
        <v>885</v>
      </c>
    </row>
    <row r="142" spans="1:47" s="2" customFormat="1" ht="12">
      <c r="A142" s="39"/>
      <c r="B142" s="40"/>
      <c r="C142" s="41"/>
      <c r="D142" s="218" t="s">
        <v>138</v>
      </c>
      <c r="E142" s="41"/>
      <c r="F142" s="219" t="s">
        <v>886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138</v>
      </c>
      <c r="AU142" s="18" t="s">
        <v>83</v>
      </c>
    </row>
    <row r="143" spans="1:47" s="2" customFormat="1" ht="12">
      <c r="A143" s="39"/>
      <c r="B143" s="40"/>
      <c r="C143" s="41"/>
      <c r="D143" s="218" t="s">
        <v>683</v>
      </c>
      <c r="E143" s="41"/>
      <c r="F143" s="265" t="s">
        <v>887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683</v>
      </c>
      <c r="AU143" s="18" t="s">
        <v>83</v>
      </c>
    </row>
    <row r="144" spans="1:51" s="13" customFormat="1" ht="12">
      <c r="A144" s="13"/>
      <c r="B144" s="223"/>
      <c r="C144" s="224"/>
      <c r="D144" s="218" t="s">
        <v>140</v>
      </c>
      <c r="E144" s="225" t="s">
        <v>19</v>
      </c>
      <c r="F144" s="226" t="s">
        <v>888</v>
      </c>
      <c r="G144" s="224"/>
      <c r="H144" s="227">
        <v>1.5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140</v>
      </c>
      <c r="AU144" s="233" t="s">
        <v>83</v>
      </c>
      <c r="AV144" s="13" t="s">
        <v>83</v>
      </c>
      <c r="AW144" s="13" t="s">
        <v>35</v>
      </c>
      <c r="AX144" s="13" t="s">
        <v>73</v>
      </c>
      <c r="AY144" s="233" t="s">
        <v>129</v>
      </c>
    </row>
    <row r="145" spans="1:51" s="14" customFormat="1" ht="12">
      <c r="A145" s="14"/>
      <c r="B145" s="234"/>
      <c r="C145" s="235"/>
      <c r="D145" s="218" t="s">
        <v>140</v>
      </c>
      <c r="E145" s="236" t="s">
        <v>19</v>
      </c>
      <c r="F145" s="237" t="s">
        <v>142</v>
      </c>
      <c r="G145" s="235"/>
      <c r="H145" s="238">
        <v>1.5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140</v>
      </c>
      <c r="AU145" s="244" t="s">
        <v>83</v>
      </c>
      <c r="AV145" s="14" t="s">
        <v>136</v>
      </c>
      <c r="AW145" s="14" t="s">
        <v>35</v>
      </c>
      <c r="AX145" s="14" t="s">
        <v>81</v>
      </c>
      <c r="AY145" s="244" t="s">
        <v>129</v>
      </c>
    </row>
    <row r="146" spans="1:65" s="2" customFormat="1" ht="16.5" customHeight="1">
      <c r="A146" s="39"/>
      <c r="B146" s="40"/>
      <c r="C146" s="205" t="s">
        <v>268</v>
      </c>
      <c r="D146" s="205" t="s">
        <v>131</v>
      </c>
      <c r="E146" s="206" t="s">
        <v>889</v>
      </c>
      <c r="F146" s="207" t="s">
        <v>890</v>
      </c>
      <c r="G146" s="208" t="s">
        <v>186</v>
      </c>
      <c r="H146" s="209">
        <v>0.3</v>
      </c>
      <c r="I146" s="210"/>
      <c r="J146" s="211">
        <f>ROUND(I146*H146,2)</f>
        <v>0</v>
      </c>
      <c r="K146" s="207" t="s">
        <v>135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2E-05</v>
      </c>
      <c r="R146" s="214">
        <f>Q146*H146</f>
        <v>6E-06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136</v>
      </c>
      <c r="AT146" s="216" t="s">
        <v>131</v>
      </c>
      <c r="AU146" s="216" t="s">
        <v>83</v>
      </c>
      <c r="AY146" s="18" t="s">
        <v>129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136</v>
      </c>
      <c r="BM146" s="216" t="s">
        <v>891</v>
      </c>
    </row>
    <row r="147" spans="1:47" s="2" customFormat="1" ht="12">
      <c r="A147" s="39"/>
      <c r="B147" s="40"/>
      <c r="C147" s="41"/>
      <c r="D147" s="218" t="s">
        <v>138</v>
      </c>
      <c r="E147" s="41"/>
      <c r="F147" s="219" t="s">
        <v>890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138</v>
      </c>
      <c r="AU147" s="18" t="s">
        <v>83</v>
      </c>
    </row>
    <row r="148" spans="1:51" s="15" customFormat="1" ht="12">
      <c r="A148" s="15"/>
      <c r="B148" s="245"/>
      <c r="C148" s="246"/>
      <c r="D148" s="218" t="s">
        <v>140</v>
      </c>
      <c r="E148" s="247" t="s">
        <v>19</v>
      </c>
      <c r="F148" s="248" t="s">
        <v>892</v>
      </c>
      <c r="G148" s="246"/>
      <c r="H148" s="247" t="s">
        <v>19</v>
      </c>
      <c r="I148" s="249"/>
      <c r="J148" s="246"/>
      <c r="K148" s="246"/>
      <c r="L148" s="250"/>
      <c r="M148" s="251"/>
      <c r="N148" s="252"/>
      <c r="O148" s="252"/>
      <c r="P148" s="252"/>
      <c r="Q148" s="252"/>
      <c r="R148" s="252"/>
      <c r="S148" s="252"/>
      <c r="T148" s="25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4" t="s">
        <v>140</v>
      </c>
      <c r="AU148" s="254" t="s">
        <v>83</v>
      </c>
      <c r="AV148" s="15" t="s">
        <v>81</v>
      </c>
      <c r="AW148" s="15" t="s">
        <v>35</v>
      </c>
      <c r="AX148" s="15" t="s">
        <v>73</v>
      </c>
      <c r="AY148" s="254" t="s">
        <v>129</v>
      </c>
    </row>
    <row r="149" spans="1:51" s="13" customFormat="1" ht="12">
      <c r="A149" s="13"/>
      <c r="B149" s="223"/>
      <c r="C149" s="224"/>
      <c r="D149" s="218" t="s">
        <v>140</v>
      </c>
      <c r="E149" s="225" t="s">
        <v>19</v>
      </c>
      <c r="F149" s="226" t="s">
        <v>893</v>
      </c>
      <c r="G149" s="224"/>
      <c r="H149" s="227">
        <v>0.3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140</v>
      </c>
      <c r="AU149" s="233" t="s">
        <v>83</v>
      </c>
      <c r="AV149" s="13" t="s">
        <v>83</v>
      </c>
      <c r="AW149" s="13" t="s">
        <v>35</v>
      </c>
      <c r="AX149" s="13" t="s">
        <v>73</v>
      </c>
      <c r="AY149" s="233" t="s">
        <v>129</v>
      </c>
    </row>
    <row r="150" spans="1:51" s="14" customFormat="1" ht="12">
      <c r="A150" s="14"/>
      <c r="B150" s="234"/>
      <c r="C150" s="235"/>
      <c r="D150" s="218" t="s">
        <v>140</v>
      </c>
      <c r="E150" s="236" t="s">
        <v>19</v>
      </c>
      <c r="F150" s="237" t="s">
        <v>142</v>
      </c>
      <c r="G150" s="235"/>
      <c r="H150" s="238">
        <v>0.3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140</v>
      </c>
      <c r="AU150" s="244" t="s">
        <v>83</v>
      </c>
      <c r="AV150" s="14" t="s">
        <v>136</v>
      </c>
      <c r="AW150" s="14" t="s">
        <v>35</v>
      </c>
      <c r="AX150" s="14" t="s">
        <v>81</v>
      </c>
      <c r="AY150" s="244" t="s">
        <v>129</v>
      </c>
    </row>
    <row r="151" spans="1:65" s="2" customFormat="1" ht="16.5" customHeight="1">
      <c r="A151" s="39"/>
      <c r="B151" s="40"/>
      <c r="C151" s="205" t="s">
        <v>282</v>
      </c>
      <c r="D151" s="205" t="s">
        <v>131</v>
      </c>
      <c r="E151" s="206" t="s">
        <v>894</v>
      </c>
      <c r="F151" s="207" t="s">
        <v>895</v>
      </c>
      <c r="G151" s="208" t="s">
        <v>134</v>
      </c>
      <c r="H151" s="209">
        <v>5.652</v>
      </c>
      <c r="I151" s="210"/>
      <c r="J151" s="211">
        <f>ROUND(I151*H151,2)</f>
        <v>0</v>
      </c>
      <c r="K151" s="207" t="s">
        <v>135</v>
      </c>
      <c r="L151" s="45"/>
      <c r="M151" s="212" t="s">
        <v>19</v>
      </c>
      <c r="N151" s="213" t="s">
        <v>44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136</v>
      </c>
      <c r="AT151" s="216" t="s">
        <v>131</v>
      </c>
      <c r="AU151" s="216" t="s">
        <v>83</v>
      </c>
      <c r="AY151" s="18" t="s">
        <v>129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136</v>
      </c>
      <c r="BM151" s="216" t="s">
        <v>896</v>
      </c>
    </row>
    <row r="152" spans="1:47" s="2" customFormat="1" ht="12">
      <c r="A152" s="39"/>
      <c r="B152" s="40"/>
      <c r="C152" s="41"/>
      <c r="D152" s="218" t="s">
        <v>138</v>
      </c>
      <c r="E152" s="41"/>
      <c r="F152" s="219" t="s">
        <v>897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138</v>
      </c>
      <c r="AU152" s="18" t="s">
        <v>83</v>
      </c>
    </row>
    <row r="153" spans="1:51" s="13" customFormat="1" ht="12">
      <c r="A153" s="13"/>
      <c r="B153" s="223"/>
      <c r="C153" s="224"/>
      <c r="D153" s="218" t="s">
        <v>140</v>
      </c>
      <c r="E153" s="225" t="s">
        <v>19</v>
      </c>
      <c r="F153" s="226" t="s">
        <v>898</v>
      </c>
      <c r="G153" s="224"/>
      <c r="H153" s="227">
        <v>5.652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140</v>
      </c>
      <c r="AU153" s="233" t="s">
        <v>83</v>
      </c>
      <c r="AV153" s="13" t="s">
        <v>83</v>
      </c>
      <c r="AW153" s="13" t="s">
        <v>35</v>
      </c>
      <c r="AX153" s="13" t="s">
        <v>73</v>
      </c>
      <c r="AY153" s="233" t="s">
        <v>129</v>
      </c>
    </row>
    <row r="154" spans="1:51" s="14" customFormat="1" ht="12">
      <c r="A154" s="14"/>
      <c r="B154" s="234"/>
      <c r="C154" s="235"/>
      <c r="D154" s="218" t="s">
        <v>140</v>
      </c>
      <c r="E154" s="236" t="s">
        <v>19</v>
      </c>
      <c r="F154" s="237" t="s">
        <v>142</v>
      </c>
      <c r="G154" s="235"/>
      <c r="H154" s="238">
        <v>5.652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140</v>
      </c>
      <c r="AU154" s="244" t="s">
        <v>83</v>
      </c>
      <c r="AV154" s="14" t="s">
        <v>136</v>
      </c>
      <c r="AW154" s="14" t="s">
        <v>35</v>
      </c>
      <c r="AX154" s="14" t="s">
        <v>81</v>
      </c>
      <c r="AY154" s="244" t="s">
        <v>129</v>
      </c>
    </row>
    <row r="155" spans="1:65" s="2" customFormat="1" ht="16.5" customHeight="1">
      <c r="A155" s="39"/>
      <c r="B155" s="40"/>
      <c r="C155" s="255" t="s">
        <v>292</v>
      </c>
      <c r="D155" s="255" t="s">
        <v>302</v>
      </c>
      <c r="E155" s="256" t="s">
        <v>899</v>
      </c>
      <c r="F155" s="257" t="s">
        <v>900</v>
      </c>
      <c r="G155" s="258" t="s">
        <v>186</v>
      </c>
      <c r="H155" s="259">
        <v>0.865</v>
      </c>
      <c r="I155" s="260"/>
      <c r="J155" s="261">
        <f>ROUND(I155*H155,2)</f>
        <v>0</v>
      </c>
      <c r="K155" s="257" t="s">
        <v>135</v>
      </c>
      <c r="L155" s="262"/>
      <c r="M155" s="263" t="s">
        <v>19</v>
      </c>
      <c r="N155" s="264" t="s">
        <v>44</v>
      </c>
      <c r="O155" s="85"/>
      <c r="P155" s="214">
        <f>O155*H155</f>
        <v>0</v>
      </c>
      <c r="Q155" s="214">
        <v>0.2</v>
      </c>
      <c r="R155" s="214">
        <f>Q155*H155</f>
        <v>0.17300000000000001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203</v>
      </c>
      <c r="AT155" s="216" t="s">
        <v>302</v>
      </c>
      <c r="AU155" s="216" t="s">
        <v>83</v>
      </c>
      <c r="AY155" s="18" t="s">
        <v>129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81</v>
      </c>
      <c r="BK155" s="217">
        <f>ROUND(I155*H155,2)</f>
        <v>0</v>
      </c>
      <c r="BL155" s="18" t="s">
        <v>136</v>
      </c>
      <c r="BM155" s="216" t="s">
        <v>901</v>
      </c>
    </row>
    <row r="156" spans="1:47" s="2" customFormat="1" ht="12">
      <c r="A156" s="39"/>
      <c r="B156" s="40"/>
      <c r="C156" s="41"/>
      <c r="D156" s="218" t="s">
        <v>138</v>
      </c>
      <c r="E156" s="41"/>
      <c r="F156" s="219" t="s">
        <v>900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138</v>
      </c>
      <c r="AU156" s="18" t="s">
        <v>83</v>
      </c>
    </row>
    <row r="157" spans="1:51" s="13" customFormat="1" ht="12">
      <c r="A157" s="13"/>
      <c r="B157" s="223"/>
      <c r="C157" s="224"/>
      <c r="D157" s="218" t="s">
        <v>140</v>
      </c>
      <c r="E157" s="224"/>
      <c r="F157" s="226" t="s">
        <v>902</v>
      </c>
      <c r="G157" s="224"/>
      <c r="H157" s="227">
        <v>0.865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140</v>
      </c>
      <c r="AU157" s="233" t="s">
        <v>83</v>
      </c>
      <c r="AV157" s="13" t="s">
        <v>83</v>
      </c>
      <c r="AW157" s="13" t="s">
        <v>4</v>
      </c>
      <c r="AX157" s="13" t="s">
        <v>81</v>
      </c>
      <c r="AY157" s="233" t="s">
        <v>129</v>
      </c>
    </row>
    <row r="158" spans="1:65" s="2" customFormat="1" ht="21.75" customHeight="1">
      <c r="A158" s="39"/>
      <c r="B158" s="40"/>
      <c r="C158" s="205" t="s">
        <v>301</v>
      </c>
      <c r="D158" s="205" t="s">
        <v>131</v>
      </c>
      <c r="E158" s="206" t="s">
        <v>903</v>
      </c>
      <c r="F158" s="207" t="s">
        <v>904</v>
      </c>
      <c r="G158" s="208" t="s">
        <v>134</v>
      </c>
      <c r="H158" s="209">
        <v>84.78</v>
      </c>
      <c r="I158" s="210"/>
      <c r="J158" s="211">
        <f>ROUND(I158*H158,2)</f>
        <v>0</v>
      </c>
      <c r="K158" s="207" t="s">
        <v>135</v>
      </c>
      <c r="L158" s="45"/>
      <c r="M158" s="212" t="s">
        <v>19</v>
      </c>
      <c r="N158" s="213" t="s">
        <v>44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136</v>
      </c>
      <c r="AT158" s="216" t="s">
        <v>131</v>
      </c>
      <c r="AU158" s="216" t="s">
        <v>83</v>
      </c>
      <c r="AY158" s="18" t="s">
        <v>129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81</v>
      </c>
      <c r="BK158" s="217">
        <f>ROUND(I158*H158,2)</f>
        <v>0</v>
      </c>
      <c r="BL158" s="18" t="s">
        <v>136</v>
      </c>
      <c r="BM158" s="216" t="s">
        <v>905</v>
      </c>
    </row>
    <row r="159" spans="1:47" s="2" customFormat="1" ht="12">
      <c r="A159" s="39"/>
      <c r="B159" s="40"/>
      <c r="C159" s="41"/>
      <c r="D159" s="218" t="s">
        <v>138</v>
      </c>
      <c r="E159" s="41"/>
      <c r="F159" s="219" t="s">
        <v>906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138</v>
      </c>
      <c r="AU159" s="18" t="s">
        <v>83</v>
      </c>
    </row>
    <row r="160" spans="1:47" s="2" customFormat="1" ht="12">
      <c r="A160" s="39"/>
      <c r="B160" s="40"/>
      <c r="C160" s="41"/>
      <c r="D160" s="218" t="s">
        <v>683</v>
      </c>
      <c r="E160" s="41"/>
      <c r="F160" s="265" t="s">
        <v>907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683</v>
      </c>
      <c r="AU160" s="18" t="s">
        <v>83</v>
      </c>
    </row>
    <row r="161" spans="1:51" s="13" customFormat="1" ht="12">
      <c r="A161" s="13"/>
      <c r="B161" s="223"/>
      <c r="C161" s="224"/>
      <c r="D161" s="218" t="s">
        <v>140</v>
      </c>
      <c r="E161" s="225" t="s">
        <v>19</v>
      </c>
      <c r="F161" s="226" t="s">
        <v>908</v>
      </c>
      <c r="G161" s="224"/>
      <c r="H161" s="227">
        <v>84.78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140</v>
      </c>
      <c r="AU161" s="233" t="s">
        <v>83</v>
      </c>
      <c r="AV161" s="13" t="s">
        <v>83</v>
      </c>
      <c r="AW161" s="13" t="s">
        <v>35</v>
      </c>
      <c r="AX161" s="13" t="s">
        <v>73</v>
      </c>
      <c r="AY161" s="233" t="s">
        <v>129</v>
      </c>
    </row>
    <row r="162" spans="1:51" s="14" customFormat="1" ht="12">
      <c r="A162" s="14"/>
      <c r="B162" s="234"/>
      <c r="C162" s="235"/>
      <c r="D162" s="218" t="s">
        <v>140</v>
      </c>
      <c r="E162" s="236" t="s">
        <v>19</v>
      </c>
      <c r="F162" s="237" t="s">
        <v>142</v>
      </c>
      <c r="G162" s="235"/>
      <c r="H162" s="238">
        <v>84.78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140</v>
      </c>
      <c r="AU162" s="244" t="s">
        <v>83</v>
      </c>
      <c r="AV162" s="14" t="s">
        <v>136</v>
      </c>
      <c r="AW162" s="14" t="s">
        <v>35</v>
      </c>
      <c r="AX162" s="14" t="s">
        <v>81</v>
      </c>
      <c r="AY162" s="244" t="s">
        <v>129</v>
      </c>
    </row>
    <row r="163" spans="1:65" s="2" customFormat="1" ht="16.5" customHeight="1">
      <c r="A163" s="39"/>
      <c r="B163" s="40"/>
      <c r="C163" s="205" t="s">
        <v>289</v>
      </c>
      <c r="D163" s="205" t="s">
        <v>131</v>
      </c>
      <c r="E163" s="206" t="s">
        <v>909</v>
      </c>
      <c r="F163" s="207" t="s">
        <v>910</v>
      </c>
      <c r="G163" s="208" t="s">
        <v>134</v>
      </c>
      <c r="H163" s="209">
        <v>5</v>
      </c>
      <c r="I163" s="210"/>
      <c r="J163" s="211">
        <f>ROUND(I163*H163,2)</f>
        <v>0</v>
      </c>
      <c r="K163" s="207" t="s">
        <v>135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136</v>
      </c>
      <c r="AT163" s="216" t="s">
        <v>131</v>
      </c>
      <c r="AU163" s="216" t="s">
        <v>83</v>
      </c>
      <c r="AY163" s="18" t="s">
        <v>129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136</v>
      </c>
      <c r="BM163" s="216" t="s">
        <v>911</v>
      </c>
    </row>
    <row r="164" spans="1:47" s="2" customFormat="1" ht="12">
      <c r="A164" s="39"/>
      <c r="B164" s="40"/>
      <c r="C164" s="41"/>
      <c r="D164" s="218" t="s">
        <v>138</v>
      </c>
      <c r="E164" s="41"/>
      <c r="F164" s="219" t="s">
        <v>912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138</v>
      </c>
      <c r="AU164" s="18" t="s">
        <v>83</v>
      </c>
    </row>
    <row r="165" spans="1:51" s="13" customFormat="1" ht="12">
      <c r="A165" s="13"/>
      <c r="B165" s="223"/>
      <c r="C165" s="224"/>
      <c r="D165" s="218" t="s">
        <v>140</v>
      </c>
      <c r="E165" s="225" t="s">
        <v>19</v>
      </c>
      <c r="F165" s="226" t="s">
        <v>174</v>
      </c>
      <c r="G165" s="224"/>
      <c r="H165" s="227">
        <v>5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140</v>
      </c>
      <c r="AU165" s="233" t="s">
        <v>83</v>
      </c>
      <c r="AV165" s="13" t="s">
        <v>83</v>
      </c>
      <c r="AW165" s="13" t="s">
        <v>35</v>
      </c>
      <c r="AX165" s="13" t="s">
        <v>73</v>
      </c>
      <c r="AY165" s="233" t="s">
        <v>129</v>
      </c>
    </row>
    <row r="166" spans="1:51" s="14" customFormat="1" ht="12">
      <c r="A166" s="14"/>
      <c r="B166" s="234"/>
      <c r="C166" s="235"/>
      <c r="D166" s="218" t="s">
        <v>140</v>
      </c>
      <c r="E166" s="236" t="s">
        <v>19</v>
      </c>
      <c r="F166" s="237" t="s">
        <v>142</v>
      </c>
      <c r="G166" s="235"/>
      <c r="H166" s="238">
        <v>5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140</v>
      </c>
      <c r="AU166" s="244" t="s">
        <v>83</v>
      </c>
      <c r="AV166" s="14" t="s">
        <v>136</v>
      </c>
      <c r="AW166" s="14" t="s">
        <v>35</v>
      </c>
      <c r="AX166" s="14" t="s">
        <v>81</v>
      </c>
      <c r="AY166" s="244" t="s">
        <v>129</v>
      </c>
    </row>
    <row r="167" spans="1:65" s="2" customFormat="1" ht="16.5" customHeight="1">
      <c r="A167" s="39"/>
      <c r="B167" s="40"/>
      <c r="C167" s="205" t="s">
        <v>7</v>
      </c>
      <c r="D167" s="205" t="s">
        <v>131</v>
      </c>
      <c r="E167" s="206" t="s">
        <v>913</v>
      </c>
      <c r="F167" s="207" t="s">
        <v>914</v>
      </c>
      <c r="G167" s="208" t="s">
        <v>186</v>
      </c>
      <c r="H167" s="209">
        <v>3.6</v>
      </c>
      <c r="I167" s="210"/>
      <c r="J167" s="211">
        <f>ROUND(I167*H167,2)</f>
        <v>0</v>
      </c>
      <c r="K167" s="207" t="s">
        <v>135</v>
      </c>
      <c r="L167" s="45"/>
      <c r="M167" s="212" t="s">
        <v>19</v>
      </c>
      <c r="N167" s="213" t="s">
        <v>44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136</v>
      </c>
      <c r="AT167" s="216" t="s">
        <v>131</v>
      </c>
      <c r="AU167" s="216" t="s">
        <v>83</v>
      </c>
      <c r="AY167" s="18" t="s">
        <v>129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81</v>
      </c>
      <c r="BK167" s="217">
        <f>ROUND(I167*H167,2)</f>
        <v>0</v>
      </c>
      <c r="BL167" s="18" t="s">
        <v>136</v>
      </c>
      <c r="BM167" s="216" t="s">
        <v>915</v>
      </c>
    </row>
    <row r="168" spans="1:47" s="2" customFormat="1" ht="12">
      <c r="A168" s="39"/>
      <c r="B168" s="40"/>
      <c r="C168" s="41"/>
      <c r="D168" s="218" t="s">
        <v>138</v>
      </c>
      <c r="E168" s="41"/>
      <c r="F168" s="219" t="s">
        <v>916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138</v>
      </c>
      <c r="AU168" s="18" t="s">
        <v>83</v>
      </c>
    </row>
    <row r="169" spans="1:47" s="2" customFormat="1" ht="12">
      <c r="A169" s="39"/>
      <c r="B169" s="40"/>
      <c r="C169" s="41"/>
      <c r="D169" s="218" t="s">
        <v>683</v>
      </c>
      <c r="E169" s="41"/>
      <c r="F169" s="265" t="s">
        <v>917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683</v>
      </c>
      <c r="AU169" s="18" t="s">
        <v>83</v>
      </c>
    </row>
    <row r="170" spans="1:51" s="13" customFormat="1" ht="12">
      <c r="A170" s="13"/>
      <c r="B170" s="223"/>
      <c r="C170" s="224"/>
      <c r="D170" s="218" t="s">
        <v>140</v>
      </c>
      <c r="E170" s="225" t="s">
        <v>19</v>
      </c>
      <c r="F170" s="226" t="s">
        <v>918</v>
      </c>
      <c r="G170" s="224"/>
      <c r="H170" s="227">
        <v>3.6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140</v>
      </c>
      <c r="AU170" s="233" t="s">
        <v>83</v>
      </c>
      <c r="AV170" s="13" t="s">
        <v>83</v>
      </c>
      <c r="AW170" s="13" t="s">
        <v>35</v>
      </c>
      <c r="AX170" s="13" t="s">
        <v>73</v>
      </c>
      <c r="AY170" s="233" t="s">
        <v>129</v>
      </c>
    </row>
    <row r="171" spans="1:51" s="14" customFormat="1" ht="12">
      <c r="A171" s="14"/>
      <c r="B171" s="234"/>
      <c r="C171" s="235"/>
      <c r="D171" s="218" t="s">
        <v>140</v>
      </c>
      <c r="E171" s="236" t="s">
        <v>19</v>
      </c>
      <c r="F171" s="237" t="s">
        <v>142</v>
      </c>
      <c r="G171" s="235"/>
      <c r="H171" s="238">
        <v>3.6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140</v>
      </c>
      <c r="AU171" s="244" t="s">
        <v>83</v>
      </c>
      <c r="AV171" s="14" t="s">
        <v>136</v>
      </c>
      <c r="AW171" s="14" t="s">
        <v>35</v>
      </c>
      <c r="AX171" s="14" t="s">
        <v>81</v>
      </c>
      <c r="AY171" s="244" t="s">
        <v>129</v>
      </c>
    </row>
    <row r="172" spans="1:65" s="2" customFormat="1" ht="16.5" customHeight="1">
      <c r="A172" s="39"/>
      <c r="B172" s="40"/>
      <c r="C172" s="205" t="s">
        <v>319</v>
      </c>
      <c r="D172" s="205" t="s">
        <v>131</v>
      </c>
      <c r="E172" s="206" t="s">
        <v>342</v>
      </c>
      <c r="F172" s="207" t="s">
        <v>343</v>
      </c>
      <c r="G172" s="208" t="s">
        <v>186</v>
      </c>
      <c r="H172" s="209">
        <v>3.6</v>
      </c>
      <c r="I172" s="210"/>
      <c r="J172" s="211">
        <f>ROUND(I172*H172,2)</f>
        <v>0</v>
      </c>
      <c r="K172" s="207" t="s">
        <v>135</v>
      </c>
      <c r="L172" s="45"/>
      <c r="M172" s="212" t="s">
        <v>19</v>
      </c>
      <c r="N172" s="213" t="s">
        <v>44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136</v>
      </c>
      <c r="AT172" s="216" t="s">
        <v>131</v>
      </c>
      <c r="AU172" s="216" t="s">
        <v>83</v>
      </c>
      <c r="AY172" s="18" t="s">
        <v>129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136</v>
      </c>
      <c r="BM172" s="216" t="s">
        <v>919</v>
      </c>
    </row>
    <row r="173" spans="1:47" s="2" customFormat="1" ht="12">
      <c r="A173" s="39"/>
      <c r="B173" s="40"/>
      <c r="C173" s="41"/>
      <c r="D173" s="218" t="s">
        <v>138</v>
      </c>
      <c r="E173" s="41"/>
      <c r="F173" s="219" t="s">
        <v>345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138</v>
      </c>
      <c r="AU173" s="18" t="s">
        <v>83</v>
      </c>
    </row>
    <row r="174" spans="1:51" s="13" customFormat="1" ht="12">
      <c r="A174" s="13"/>
      <c r="B174" s="223"/>
      <c r="C174" s="224"/>
      <c r="D174" s="218" t="s">
        <v>140</v>
      </c>
      <c r="E174" s="225" t="s">
        <v>19</v>
      </c>
      <c r="F174" s="226" t="s">
        <v>920</v>
      </c>
      <c r="G174" s="224"/>
      <c r="H174" s="227">
        <v>3.6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140</v>
      </c>
      <c r="AU174" s="233" t="s">
        <v>83</v>
      </c>
      <c r="AV174" s="13" t="s">
        <v>83</v>
      </c>
      <c r="AW174" s="13" t="s">
        <v>35</v>
      </c>
      <c r="AX174" s="13" t="s">
        <v>73</v>
      </c>
      <c r="AY174" s="233" t="s">
        <v>129</v>
      </c>
    </row>
    <row r="175" spans="1:51" s="14" customFormat="1" ht="12">
      <c r="A175" s="14"/>
      <c r="B175" s="234"/>
      <c r="C175" s="235"/>
      <c r="D175" s="218" t="s">
        <v>140</v>
      </c>
      <c r="E175" s="236" t="s">
        <v>19</v>
      </c>
      <c r="F175" s="237" t="s">
        <v>142</v>
      </c>
      <c r="G175" s="235"/>
      <c r="H175" s="238">
        <v>3.6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140</v>
      </c>
      <c r="AU175" s="244" t="s">
        <v>83</v>
      </c>
      <c r="AV175" s="14" t="s">
        <v>136</v>
      </c>
      <c r="AW175" s="14" t="s">
        <v>35</v>
      </c>
      <c r="AX175" s="14" t="s">
        <v>81</v>
      </c>
      <c r="AY175" s="244" t="s">
        <v>129</v>
      </c>
    </row>
    <row r="176" spans="1:65" s="2" customFormat="1" ht="16.5" customHeight="1">
      <c r="A176" s="39"/>
      <c r="B176" s="40"/>
      <c r="C176" s="205" t="s">
        <v>324</v>
      </c>
      <c r="D176" s="205" t="s">
        <v>131</v>
      </c>
      <c r="E176" s="206" t="s">
        <v>348</v>
      </c>
      <c r="F176" s="207" t="s">
        <v>349</v>
      </c>
      <c r="G176" s="208" t="s">
        <v>186</v>
      </c>
      <c r="H176" s="209">
        <v>86.4</v>
      </c>
      <c r="I176" s="210"/>
      <c r="J176" s="211">
        <f>ROUND(I176*H176,2)</f>
        <v>0</v>
      </c>
      <c r="K176" s="207" t="s">
        <v>135</v>
      </c>
      <c r="L176" s="45"/>
      <c r="M176" s="212" t="s">
        <v>19</v>
      </c>
      <c r="N176" s="213" t="s">
        <v>44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136</v>
      </c>
      <c r="AT176" s="216" t="s">
        <v>131</v>
      </c>
      <c r="AU176" s="216" t="s">
        <v>83</v>
      </c>
      <c r="AY176" s="18" t="s">
        <v>129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81</v>
      </c>
      <c r="BK176" s="217">
        <f>ROUND(I176*H176,2)</f>
        <v>0</v>
      </c>
      <c r="BL176" s="18" t="s">
        <v>136</v>
      </c>
      <c r="BM176" s="216" t="s">
        <v>921</v>
      </c>
    </row>
    <row r="177" spans="1:47" s="2" customFormat="1" ht="12">
      <c r="A177" s="39"/>
      <c r="B177" s="40"/>
      <c r="C177" s="41"/>
      <c r="D177" s="218" t="s">
        <v>138</v>
      </c>
      <c r="E177" s="41"/>
      <c r="F177" s="219" t="s">
        <v>351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138</v>
      </c>
      <c r="AU177" s="18" t="s">
        <v>83</v>
      </c>
    </row>
    <row r="178" spans="1:51" s="13" customFormat="1" ht="12">
      <c r="A178" s="13"/>
      <c r="B178" s="223"/>
      <c r="C178" s="224"/>
      <c r="D178" s="218" t="s">
        <v>140</v>
      </c>
      <c r="E178" s="225" t="s">
        <v>19</v>
      </c>
      <c r="F178" s="226" t="s">
        <v>922</v>
      </c>
      <c r="G178" s="224"/>
      <c r="H178" s="227">
        <v>86.4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140</v>
      </c>
      <c r="AU178" s="233" t="s">
        <v>83</v>
      </c>
      <c r="AV178" s="13" t="s">
        <v>83</v>
      </c>
      <c r="AW178" s="13" t="s">
        <v>35</v>
      </c>
      <c r="AX178" s="13" t="s">
        <v>73</v>
      </c>
      <c r="AY178" s="233" t="s">
        <v>129</v>
      </c>
    </row>
    <row r="179" spans="1:51" s="14" customFormat="1" ht="12">
      <c r="A179" s="14"/>
      <c r="B179" s="234"/>
      <c r="C179" s="235"/>
      <c r="D179" s="218" t="s">
        <v>140</v>
      </c>
      <c r="E179" s="236" t="s">
        <v>19</v>
      </c>
      <c r="F179" s="237" t="s">
        <v>142</v>
      </c>
      <c r="G179" s="235"/>
      <c r="H179" s="238">
        <v>86.4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140</v>
      </c>
      <c r="AU179" s="244" t="s">
        <v>83</v>
      </c>
      <c r="AV179" s="14" t="s">
        <v>136</v>
      </c>
      <c r="AW179" s="14" t="s">
        <v>35</v>
      </c>
      <c r="AX179" s="14" t="s">
        <v>81</v>
      </c>
      <c r="AY179" s="244" t="s">
        <v>129</v>
      </c>
    </row>
    <row r="180" spans="1:65" s="2" customFormat="1" ht="16.5" customHeight="1">
      <c r="A180" s="39"/>
      <c r="B180" s="40"/>
      <c r="C180" s="255" t="s">
        <v>330</v>
      </c>
      <c r="D180" s="255" t="s">
        <v>302</v>
      </c>
      <c r="E180" s="256" t="s">
        <v>923</v>
      </c>
      <c r="F180" s="257" t="s">
        <v>924</v>
      </c>
      <c r="G180" s="258" t="s">
        <v>186</v>
      </c>
      <c r="H180" s="259">
        <v>3.6</v>
      </c>
      <c r="I180" s="260"/>
      <c r="J180" s="261">
        <f>ROUND(I180*H180,2)</f>
        <v>0</v>
      </c>
      <c r="K180" s="257" t="s">
        <v>135</v>
      </c>
      <c r="L180" s="262"/>
      <c r="M180" s="263" t="s">
        <v>19</v>
      </c>
      <c r="N180" s="264" t="s">
        <v>44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203</v>
      </c>
      <c r="AT180" s="216" t="s">
        <v>302</v>
      </c>
      <c r="AU180" s="216" t="s">
        <v>83</v>
      </c>
      <c r="AY180" s="18" t="s">
        <v>129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81</v>
      </c>
      <c r="BK180" s="217">
        <f>ROUND(I180*H180,2)</f>
        <v>0</v>
      </c>
      <c r="BL180" s="18" t="s">
        <v>136</v>
      </c>
      <c r="BM180" s="216" t="s">
        <v>925</v>
      </c>
    </row>
    <row r="181" spans="1:47" s="2" customFormat="1" ht="12">
      <c r="A181" s="39"/>
      <c r="B181" s="40"/>
      <c r="C181" s="41"/>
      <c r="D181" s="218" t="s">
        <v>138</v>
      </c>
      <c r="E181" s="41"/>
      <c r="F181" s="219" t="s">
        <v>924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138</v>
      </c>
      <c r="AU181" s="18" t="s">
        <v>83</v>
      </c>
    </row>
    <row r="182" spans="1:51" s="13" customFormat="1" ht="12">
      <c r="A182" s="13"/>
      <c r="B182" s="223"/>
      <c r="C182" s="224"/>
      <c r="D182" s="218" t="s">
        <v>140</v>
      </c>
      <c r="E182" s="225" t="s">
        <v>19</v>
      </c>
      <c r="F182" s="226" t="s">
        <v>920</v>
      </c>
      <c r="G182" s="224"/>
      <c r="H182" s="227">
        <v>3.6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140</v>
      </c>
      <c r="AU182" s="233" t="s">
        <v>83</v>
      </c>
      <c r="AV182" s="13" t="s">
        <v>83</v>
      </c>
      <c r="AW182" s="13" t="s">
        <v>35</v>
      </c>
      <c r="AX182" s="13" t="s">
        <v>73</v>
      </c>
      <c r="AY182" s="233" t="s">
        <v>129</v>
      </c>
    </row>
    <row r="183" spans="1:51" s="14" customFormat="1" ht="12">
      <c r="A183" s="14"/>
      <c r="B183" s="234"/>
      <c r="C183" s="235"/>
      <c r="D183" s="218" t="s">
        <v>140</v>
      </c>
      <c r="E183" s="236" t="s">
        <v>19</v>
      </c>
      <c r="F183" s="237" t="s">
        <v>142</v>
      </c>
      <c r="G183" s="235"/>
      <c r="H183" s="238">
        <v>3.6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140</v>
      </c>
      <c r="AU183" s="244" t="s">
        <v>83</v>
      </c>
      <c r="AV183" s="14" t="s">
        <v>136</v>
      </c>
      <c r="AW183" s="14" t="s">
        <v>35</v>
      </c>
      <c r="AX183" s="14" t="s">
        <v>81</v>
      </c>
      <c r="AY183" s="244" t="s">
        <v>129</v>
      </c>
    </row>
    <row r="184" spans="1:63" s="12" customFormat="1" ht="22.8" customHeight="1">
      <c r="A184" s="12"/>
      <c r="B184" s="189"/>
      <c r="C184" s="190"/>
      <c r="D184" s="191" t="s">
        <v>72</v>
      </c>
      <c r="E184" s="203" t="s">
        <v>643</v>
      </c>
      <c r="F184" s="203" t="s">
        <v>644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SUM(P185:P188)</f>
        <v>0</v>
      </c>
      <c r="Q184" s="197"/>
      <c r="R184" s="198">
        <f>SUM(R185:R188)</f>
        <v>0</v>
      </c>
      <c r="S184" s="197"/>
      <c r="T184" s="199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81</v>
      </c>
      <c r="AT184" s="201" t="s">
        <v>72</v>
      </c>
      <c r="AU184" s="201" t="s">
        <v>81</v>
      </c>
      <c r="AY184" s="200" t="s">
        <v>129</v>
      </c>
      <c r="BK184" s="202">
        <f>SUM(BK185:BK188)</f>
        <v>0</v>
      </c>
    </row>
    <row r="185" spans="1:65" s="2" customFormat="1" ht="16.5" customHeight="1">
      <c r="A185" s="39"/>
      <c r="B185" s="40"/>
      <c r="C185" s="205" t="s">
        <v>335</v>
      </c>
      <c r="D185" s="205" t="s">
        <v>131</v>
      </c>
      <c r="E185" s="206" t="s">
        <v>926</v>
      </c>
      <c r="F185" s="207" t="s">
        <v>927</v>
      </c>
      <c r="G185" s="208" t="s">
        <v>271</v>
      </c>
      <c r="H185" s="209">
        <v>0.393</v>
      </c>
      <c r="I185" s="210"/>
      <c r="J185" s="211">
        <f>ROUND(I185*H185,2)</f>
        <v>0</v>
      </c>
      <c r="K185" s="207" t="s">
        <v>135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136</v>
      </c>
      <c r="AT185" s="216" t="s">
        <v>131</v>
      </c>
      <c r="AU185" s="216" t="s">
        <v>83</v>
      </c>
      <c r="AY185" s="18" t="s">
        <v>129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136</v>
      </c>
      <c r="BM185" s="216" t="s">
        <v>928</v>
      </c>
    </row>
    <row r="186" spans="1:47" s="2" customFormat="1" ht="12">
      <c r="A186" s="39"/>
      <c r="B186" s="40"/>
      <c r="C186" s="41"/>
      <c r="D186" s="218" t="s">
        <v>138</v>
      </c>
      <c r="E186" s="41"/>
      <c r="F186" s="219" t="s">
        <v>929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138</v>
      </c>
      <c r="AU186" s="18" t="s">
        <v>83</v>
      </c>
    </row>
    <row r="187" spans="1:65" s="2" customFormat="1" ht="16.5" customHeight="1">
      <c r="A187" s="39"/>
      <c r="B187" s="40"/>
      <c r="C187" s="205" t="s">
        <v>341</v>
      </c>
      <c r="D187" s="205" t="s">
        <v>131</v>
      </c>
      <c r="E187" s="206" t="s">
        <v>930</v>
      </c>
      <c r="F187" s="207" t="s">
        <v>931</v>
      </c>
      <c r="G187" s="208" t="s">
        <v>271</v>
      </c>
      <c r="H187" s="209">
        <v>0.393</v>
      </c>
      <c r="I187" s="210"/>
      <c r="J187" s="211">
        <f>ROUND(I187*H187,2)</f>
        <v>0</v>
      </c>
      <c r="K187" s="207" t="s">
        <v>135</v>
      </c>
      <c r="L187" s="45"/>
      <c r="M187" s="212" t="s">
        <v>19</v>
      </c>
      <c r="N187" s="213" t="s">
        <v>44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136</v>
      </c>
      <c r="AT187" s="216" t="s">
        <v>131</v>
      </c>
      <c r="AU187" s="216" t="s">
        <v>83</v>
      </c>
      <c r="AY187" s="18" t="s">
        <v>129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81</v>
      </c>
      <c r="BK187" s="217">
        <f>ROUND(I187*H187,2)</f>
        <v>0</v>
      </c>
      <c r="BL187" s="18" t="s">
        <v>136</v>
      </c>
      <c r="BM187" s="216" t="s">
        <v>932</v>
      </c>
    </row>
    <row r="188" spans="1:47" s="2" customFormat="1" ht="12">
      <c r="A188" s="39"/>
      <c r="B188" s="40"/>
      <c r="C188" s="41"/>
      <c r="D188" s="218" t="s">
        <v>138</v>
      </c>
      <c r="E188" s="41"/>
      <c r="F188" s="219" t="s">
        <v>933</v>
      </c>
      <c r="G188" s="41"/>
      <c r="H188" s="41"/>
      <c r="I188" s="220"/>
      <c r="J188" s="41"/>
      <c r="K188" s="41"/>
      <c r="L188" s="45"/>
      <c r="M188" s="269"/>
      <c r="N188" s="270"/>
      <c r="O188" s="271"/>
      <c r="P188" s="271"/>
      <c r="Q188" s="271"/>
      <c r="R188" s="271"/>
      <c r="S188" s="271"/>
      <c r="T188" s="27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138</v>
      </c>
      <c r="AU188" s="18" t="s">
        <v>83</v>
      </c>
    </row>
    <row r="189" spans="1:31" s="2" customFormat="1" ht="6.95" customHeight="1">
      <c r="A189" s="39"/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45"/>
      <c r="M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</sheetData>
  <sheetProtection password="CC35" sheet="1" objects="1" scenarios="1" formatColumns="0" formatRows="0" autoFilter="0"/>
  <autoFilter ref="C81:K18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934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935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936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937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938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939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940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941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942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943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944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80</v>
      </c>
      <c r="F18" s="284" t="s">
        <v>945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946</v>
      </c>
      <c r="F19" s="284" t="s">
        <v>947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948</v>
      </c>
      <c r="F20" s="284" t="s">
        <v>949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950</v>
      </c>
      <c r="F21" s="284" t="s">
        <v>951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952</v>
      </c>
      <c r="F22" s="284" t="s">
        <v>953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954</v>
      </c>
      <c r="F23" s="284" t="s">
        <v>955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956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957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958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959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960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961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962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963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964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115</v>
      </c>
      <c r="F36" s="284"/>
      <c r="G36" s="284" t="s">
        <v>965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966</v>
      </c>
      <c r="F37" s="284"/>
      <c r="G37" s="284" t="s">
        <v>967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54</v>
      </c>
      <c r="F38" s="284"/>
      <c r="G38" s="284" t="s">
        <v>968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55</v>
      </c>
      <c r="F39" s="284"/>
      <c r="G39" s="284" t="s">
        <v>969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116</v>
      </c>
      <c r="F40" s="284"/>
      <c r="G40" s="284" t="s">
        <v>970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117</v>
      </c>
      <c r="F41" s="284"/>
      <c r="G41" s="284" t="s">
        <v>971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972</v>
      </c>
      <c r="F42" s="284"/>
      <c r="G42" s="284" t="s">
        <v>973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974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975</v>
      </c>
      <c r="F44" s="284"/>
      <c r="G44" s="284" t="s">
        <v>976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119</v>
      </c>
      <c r="F45" s="284"/>
      <c r="G45" s="284" t="s">
        <v>977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978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979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980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981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982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983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984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985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986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987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988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989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990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991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992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993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994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995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996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997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998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999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1000</v>
      </c>
      <c r="D76" s="302"/>
      <c r="E76" s="302"/>
      <c r="F76" s="302" t="s">
        <v>1001</v>
      </c>
      <c r="G76" s="303"/>
      <c r="H76" s="302" t="s">
        <v>55</v>
      </c>
      <c r="I76" s="302" t="s">
        <v>58</v>
      </c>
      <c r="J76" s="302" t="s">
        <v>1002</v>
      </c>
      <c r="K76" s="301"/>
    </row>
    <row r="77" spans="2:11" s="1" customFormat="1" ht="17.25" customHeight="1">
      <c r="B77" s="299"/>
      <c r="C77" s="304" t="s">
        <v>1003</v>
      </c>
      <c r="D77" s="304"/>
      <c r="E77" s="304"/>
      <c r="F77" s="305" t="s">
        <v>1004</v>
      </c>
      <c r="G77" s="306"/>
      <c r="H77" s="304"/>
      <c r="I77" s="304"/>
      <c r="J77" s="304" t="s">
        <v>1005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54</v>
      </c>
      <c r="D79" s="309"/>
      <c r="E79" s="309"/>
      <c r="F79" s="310" t="s">
        <v>1006</v>
      </c>
      <c r="G79" s="311"/>
      <c r="H79" s="287" t="s">
        <v>1007</v>
      </c>
      <c r="I79" s="287" t="s">
        <v>1008</v>
      </c>
      <c r="J79" s="287">
        <v>20</v>
      </c>
      <c r="K79" s="301"/>
    </row>
    <row r="80" spans="2:11" s="1" customFormat="1" ht="15" customHeight="1">
      <c r="B80" s="299"/>
      <c r="C80" s="287" t="s">
        <v>1009</v>
      </c>
      <c r="D80" s="287"/>
      <c r="E80" s="287"/>
      <c r="F80" s="310" t="s">
        <v>1006</v>
      </c>
      <c r="G80" s="311"/>
      <c r="H80" s="287" t="s">
        <v>1010</v>
      </c>
      <c r="I80" s="287" t="s">
        <v>1008</v>
      </c>
      <c r="J80" s="287">
        <v>120</v>
      </c>
      <c r="K80" s="301"/>
    </row>
    <row r="81" spans="2:11" s="1" customFormat="1" ht="15" customHeight="1">
      <c r="B81" s="312"/>
      <c r="C81" s="287" t="s">
        <v>1011</v>
      </c>
      <c r="D81" s="287"/>
      <c r="E81" s="287"/>
      <c r="F81" s="310" t="s">
        <v>1012</v>
      </c>
      <c r="G81" s="311"/>
      <c r="H81" s="287" t="s">
        <v>1013</v>
      </c>
      <c r="I81" s="287" t="s">
        <v>1008</v>
      </c>
      <c r="J81" s="287">
        <v>50</v>
      </c>
      <c r="K81" s="301"/>
    </row>
    <row r="82" spans="2:11" s="1" customFormat="1" ht="15" customHeight="1">
      <c r="B82" s="312"/>
      <c r="C82" s="287" t="s">
        <v>1014</v>
      </c>
      <c r="D82" s="287"/>
      <c r="E82" s="287"/>
      <c r="F82" s="310" t="s">
        <v>1006</v>
      </c>
      <c r="G82" s="311"/>
      <c r="H82" s="287" t="s">
        <v>1015</v>
      </c>
      <c r="I82" s="287" t="s">
        <v>1016</v>
      </c>
      <c r="J82" s="287"/>
      <c r="K82" s="301"/>
    </row>
    <row r="83" spans="2:11" s="1" customFormat="1" ht="15" customHeight="1">
      <c r="B83" s="312"/>
      <c r="C83" s="313" t="s">
        <v>1017</v>
      </c>
      <c r="D83" s="313"/>
      <c r="E83" s="313"/>
      <c r="F83" s="314" t="s">
        <v>1012</v>
      </c>
      <c r="G83" s="313"/>
      <c r="H83" s="313" t="s">
        <v>1018</v>
      </c>
      <c r="I83" s="313" t="s">
        <v>1008</v>
      </c>
      <c r="J83" s="313">
        <v>15</v>
      </c>
      <c r="K83" s="301"/>
    </row>
    <row r="84" spans="2:11" s="1" customFormat="1" ht="15" customHeight="1">
      <c r="B84" s="312"/>
      <c r="C84" s="313" t="s">
        <v>1019</v>
      </c>
      <c r="D84" s="313"/>
      <c r="E84" s="313"/>
      <c r="F84" s="314" t="s">
        <v>1012</v>
      </c>
      <c r="G84" s="313"/>
      <c r="H84" s="313" t="s">
        <v>1020</v>
      </c>
      <c r="I84" s="313" t="s">
        <v>1008</v>
      </c>
      <c r="J84" s="313">
        <v>15</v>
      </c>
      <c r="K84" s="301"/>
    </row>
    <row r="85" spans="2:11" s="1" customFormat="1" ht="15" customHeight="1">
      <c r="B85" s="312"/>
      <c r="C85" s="313" t="s">
        <v>1021</v>
      </c>
      <c r="D85" s="313"/>
      <c r="E85" s="313"/>
      <c r="F85" s="314" t="s">
        <v>1012</v>
      </c>
      <c r="G85" s="313"/>
      <c r="H85" s="313" t="s">
        <v>1022</v>
      </c>
      <c r="I85" s="313" t="s">
        <v>1008</v>
      </c>
      <c r="J85" s="313">
        <v>20</v>
      </c>
      <c r="K85" s="301"/>
    </row>
    <row r="86" spans="2:11" s="1" customFormat="1" ht="15" customHeight="1">
      <c r="B86" s="312"/>
      <c r="C86" s="313" t="s">
        <v>1023</v>
      </c>
      <c r="D86" s="313"/>
      <c r="E86" s="313"/>
      <c r="F86" s="314" t="s">
        <v>1012</v>
      </c>
      <c r="G86" s="313"/>
      <c r="H86" s="313" t="s">
        <v>1024</v>
      </c>
      <c r="I86" s="313" t="s">
        <v>1008</v>
      </c>
      <c r="J86" s="313">
        <v>20</v>
      </c>
      <c r="K86" s="301"/>
    </row>
    <row r="87" spans="2:11" s="1" customFormat="1" ht="15" customHeight="1">
      <c r="B87" s="312"/>
      <c r="C87" s="287" t="s">
        <v>1025</v>
      </c>
      <c r="D87" s="287"/>
      <c r="E87" s="287"/>
      <c r="F87" s="310" t="s">
        <v>1012</v>
      </c>
      <c r="G87" s="311"/>
      <c r="H87" s="287" t="s">
        <v>1026</v>
      </c>
      <c r="I87" s="287" t="s">
        <v>1008</v>
      </c>
      <c r="J87" s="287">
        <v>50</v>
      </c>
      <c r="K87" s="301"/>
    </row>
    <row r="88" spans="2:11" s="1" customFormat="1" ht="15" customHeight="1">
      <c r="B88" s="312"/>
      <c r="C88" s="287" t="s">
        <v>1027</v>
      </c>
      <c r="D88" s="287"/>
      <c r="E88" s="287"/>
      <c r="F88" s="310" t="s">
        <v>1012</v>
      </c>
      <c r="G88" s="311"/>
      <c r="H88" s="287" t="s">
        <v>1028</v>
      </c>
      <c r="I88" s="287" t="s">
        <v>1008</v>
      </c>
      <c r="J88" s="287">
        <v>20</v>
      </c>
      <c r="K88" s="301"/>
    </row>
    <row r="89" spans="2:11" s="1" customFormat="1" ht="15" customHeight="1">
      <c r="B89" s="312"/>
      <c r="C89" s="287" t="s">
        <v>1029</v>
      </c>
      <c r="D89" s="287"/>
      <c r="E89" s="287"/>
      <c r="F89" s="310" t="s">
        <v>1012</v>
      </c>
      <c r="G89" s="311"/>
      <c r="H89" s="287" t="s">
        <v>1030</v>
      </c>
      <c r="I89" s="287" t="s">
        <v>1008</v>
      </c>
      <c r="J89" s="287">
        <v>20</v>
      </c>
      <c r="K89" s="301"/>
    </row>
    <row r="90" spans="2:11" s="1" customFormat="1" ht="15" customHeight="1">
      <c r="B90" s="312"/>
      <c r="C90" s="287" t="s">
        <v>1031</v>
      </c>
      <c r="D90" s="287"/>
      <c r="E90" s="287"/>
      <c r="F90" s="310" t="s">
        <v>1012</v>
      </c>
      <c r="G90" s="311"/>
      <c r="H90" s="287" t="s">
        <v>1032</v>
      </c>
      <c r="I90" s="287" t="s">
        <v>1008</v>
      </c>
      <c r="J90" s="287">
        <v>50</v>
      </c>
      <c r="K90" s="301"/>
    </row>
    <row r="91" spans="2:11" s="1" customFormat="1" ht="15" customHeight="1">
      <c r="B91" s="312"/>
      <c r="C91" s="287" t="s">
        <v>1033</v>
      </c>
      <c r="D91" s="287"/>
      <c r="E91" s="287"/>
      <c r="F91" s="310" t="s">
        <v>1012</v>
      </c>
      <c r="G91" s="311"/>
      <c r="H91" s="287" t="s">
        <v>1033</v>
      </c>
      <c r="I91" s="287" t="s">
        <v>1008</v>
      </c>
      <c r="J91" s="287">
        <v>50</v>
      </c>
      <c r="K91" s="301"/>
    </row>
    <row r="92" spans="2:11" s="1" customFormat="1" ht="15" customHeight="1">
      <c r="B92" s="312"/>
      <c r="C92" s="287" t="s">
        <v>1034</v>
      </c>
      <c r="D92" s="287"/>
      <c r="E92" s="287"/>
      <c r="F92" s="310" t="s">
        <v>1012</v>
      </c>
      <c r="G92" s="311"/>
      <c r="H92" s="287" t="s">
        <v>1035</v>
      </c>
      <c r="I92" s="287" t="s">
        <v>1008</v>
      </c>
      <c r="J92" s="287">
        <v>255</v>
      </c>
      <c r="K92" s="301"/>
    </row>
    <row r="93" spans="2:11" s="1" customFormat="1" ht="15" customHeight="1">
      <c r="B93" s="312"/>
      <c r="C93" s="287" t="s">
        <v>1036</v>
      </c>
      <c r="D93" s="287"/>
      <c r="E93" s="287"/>
      <c r="F93" s="310" t="s">
        <v>1006</v>
      </c>
      <c r="G93" s="311"/>
      <c r="H93" s="287" t="s">
        <v>1037</v>
      </c>
      <c r="I93" s="287" t="s">
        <v>1038</v>
      </c>
      <c r="J93" s="287"/>
      <c r="K93" s="301"/>
    </row>
    <row r="94" spans="2:11" s="1" customFormat="1" ht="15" customHeight="1">
      <c r="B94" s="312"/>
      <c r="C94" s="287" t="s">
        <v>1039</v>
      </c>
      <c r="D94" s="287"/>
      <c r="E94" s="287"/>
      <c r="F94" s="310" t="s">
        <v>1006</v>
      </c>
      <c r="G94" s="311"/>
      <c r="H94" s="287" t="s">
        <v>1040</v>
      </c>
      <c r="I94" s="287" t="s">
        <v>1041</v>
      </c>
      <c r="J94" s="287"/>
      <c r="K94" s="301"/>
    </row>
    <row r="95" spans="2:11" s="1" customFormat="1" ht="15" customHeight="1">
      <c r="B95" s="312"/>
      <c r="C95" s="287" t="s">
        <v>1042</v>
      </c>
      <c r="D95" s="287"/>
      <c r="E95" s="287"/>
      <c r="F95" s="310" t="s">
        <v>1006</v>
      </c>
      <c r="G95" s="311"/>
      <c r="H95" s="287" t="s">
        <v>1042</v>
      </c>
      <c r="I95" s="287" t="s">
        <v>1041</v>
      </c>
      <c r="J95" s="287"/>
      <c r="K95" s="301"/>
    </row>
    <row r="96" spans="2:11" s="1" customFormat="1" ht="15" customHeight="1">
      <c r="B96" s="312"/>
      <c r="C96" s="287" t="s">
        <v>39</v>
      </c>
      <c r="D96" s="287"/>
      <c r="E96" s="287"/>
      <c r="F96" s="310" t="s">
        <v>1006</v>
      </c>
      <c r="G96" s="311"/>
      <c r="H96" s="287" t="s">
        <v>1043</v>
      </c>
      <c r="I96" s="287" t="s">
        <v>1041</v>
      </c>
      <c r="J96" s="287"/>
      <c r="K96" s="301"/>
    </row>
    <row r="97" spans="2:11" s="1" customFormat="1" ht="15" customHeight="1">
      <c r="B97" s="312"/>
      <c r="C97" s="287" t="s">
        <v>49</v>
      </c>
      <c r="D97" s="287"/>
      <c r="E97" s="287"/>
      <c r="F97" s="310" t="s">
        <v>1006</v>
      </c>
      <c r="G97" s="311"/>
      <c r="H97" s="287" t="s">
        <v>1044</v>
      </c>
      <c r="I97" s="287" t="s">
        <v>1041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1045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1000</v>
      </c>
      <c r="D103" s="302"/>
      <c r="E103" s="302"/>
      <c r="F103" s="302" t="s">
        <v>1001</v>
      </c>
      <c r="G103" s="303"/>
      <c r="H103" s="302" t="s">
        <v>55</v>
      </c>
      <c r="I103" s="302" t="s">
        <v>58</v>
      </c>
      <c r="J103" s="302" t="s">
        <v>1002</v>
      </c>
      <c r="K103" s="301"/>
    </row>
    <row r="104" spans="2:11" s="1" customFormat="1" ht="17.25" customHeight="1">
      <c r="B104" s="299"/>
      <c r="C104" s="304" t="s">
        <v>1003</v>
      </c>
      <c r="D104" s="304"/>
      <c r="E104" s="304"/>
      <c r="F104" s="305" t="s">
        <v>1004</v>
      </c>
      <c r="G104" s="306"/>
      <c r="H104" s="304"/>
      <c r="I104" s="304"/>
      <c r="J104" s="304" t="s">
        <v>1005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54</v>
      </c>
      <c r="D106" s="309"/>
      <c r="E106" s="309"/>
      <c r="F106" s="310" t="s">
        <v>1006</v>
      </c>
      <c r="G106" s="287"/>
      <c r="H106" s="287" t="s">
        <v>1046</v>
      </c>
      <c r="I106" s="287" t="s">
        <v>1008</v>
      </c>
      <c r="J106" s="287">
        <v>20</v>
      </c>
      <c r="K106" s="301"/>
    </row>
    <row r="107" spans="2:11" s="1" customFormat="1" ht="15" customHeight="1">
      <c r="B107" s="299"/>
      <c r="C107" s="287" t="s">
        <v>1009</v>
      </c>
      <c r="D107" s="287"/>
      <c r="E107" s="287"/>
      <c r="F107" s="310" t="s">
        <v>1006</v>
      </c>
      <c r="G107" s="287"/>
      <c r="H107" s="287" t="s">
        <v>1046</v>
      </c>
      <c r="I107" s="287" t="s">
        <v>1008</v>
      </c>
      <c r="J107" s="287">
        <v>120</v>
      </c>
      <c r="K107" s="301"/>
    </row>
    <row r="108" spans="2:11" s="1" customFormat="1" ht="15" customHeight="1">
      <c r="B108" s="312"/>
      <c r="C108" s="287" t="s">
        <v>1011</v>
      </c>
      <c r="D108" s="287"/>
      <c r="E108" s="287"/>
      <c r="F108" s="310" t="s">
        <v>1012</v>
      </c>
      <c r="G108" s="287"/>
      <c r="H108" s="287" t="s">
        <v>1046</v>
      </c>
      <c r="I108" s="287" t="s">
        <v>1008</v>
      </c>
      <c r="J108" s="287">
        <v>50</v>
      </c>
      <c r="K108" s="301"/>
    </row>
    <row r="109" spans="2:11" s="1" customFormat="1" ht="15" customHeight="1">
      <c r="B109" s="312"/>
      <c r="C109" s="287" t="s">
        <v>1014</v>
      </c>
      <c r="D109" s="287"/>
      <c r="E109" s="287"/>
      <c r="F109" s="310" t="s">
        <v>1006</v>
      </c>
      <c r="G109" s="287"/>
      <c r="H109" s="287" t="s">
        <v>1046</v>
      </c>
      <c r="I109" s="287" t="s">
        <v>1016</v>
      </c>
      <c r="J109" s="287"/>
      <c r="K109" s="301"/>
    </row>
    <row r="110" spans="2:11" s="1" customFormat="1" ht="15" customHeight="1">
      <c r="B110" s="312"/>
      <c r="C110" s="287" t="s">
        <v>1025</v>
      </c>
      <c r="D110" s="287"/>
      <c r="E110" s="287"/>
      <c r="F110" s="310" t="s">
        <v>1012</v>
      </c>
      <c r="G110" s="287"/>
      <c r="H110" s="287" t="s">
        <v>1046</v>
      </c>
      <c r="I110" s="287" t="s">
        <v>1008</v>
      </c>
      <c r="J110" s="287">
        <v>50</v>
      </c>
      <c r="K110" s="301"/>
    </row>
    <row r="111" spans="2:11" s="1" customFormat="1" ht="15" customHeight="1">
      <c r="B111" s="312"/>
      <c r="C111" s="287" t="s">
        <v>1033</v>
      </c>
      <c r="D111" s="287"/>
      <c r="E111" s="287"/>
      <c r="F111" s="310" t="s">
        <v>1012</v>
      </c>
      <c r="G111" s="287"/>
      <c r="H111" s="287" t="s">
        <v>1046</v>
      </c>
      <c r="I111" s="287" t="s">
        <v>1008</v>
      </c>
      <c r="J111" s="287">
        <v>50</v>
      </c>
      <c r="K111" s="301"/>
    </row>
    <row r="112" spans="2:11" s="1" customFormat="1" ht="15" customHeight="1">
      <c r="B112" s="312"/>
      <c r="C112" s="287" t="s">
        <v>1031</v>
      </c>
      <c r="D112" s="287"/>
      <c r="E112" s="287"/>
      <c r="F112" s="310" t="s">
        <v>1012</v>
      </c>
      <c r="G112" s="287"/>
      <c r="H112" s="287" t="s">
        <v>1046</v>
      </c>
      <c r="I112" s="287" t="s">
        <v>1008</v>
      </c>
      <c r="J112" s="287">
        <v>50</v>
      </c>
      <c r="K112" s="301"/>
    </row>
    <row r="113" spans="2:11" s="1" customFormat="1" ht="15" customHeight="1">
      <c r="B113" s="312"/>
      <c r="C113" s="287" t="s">
        <v>54</v>
      </c>
      <c r="D113" s="287"/>
      <c r="E113" s="287"/>
      <c r="F113" s="310" t="s">
        <v>1006</v>
      </c>
      <c r="G113" s="287"/>
      <c r="H113" s="287" t="s">
        <v>1047</v>
      </c>
      <c r="I113" s="287" t="s">
        <v>1008</v>
      </c>
      <c r="J113" s="287">
        <v>20</v>
      </c>
      <c r="K113" s="301"/>
    </row>
    <row r="114" spans="2:11" s="1" customFormat="1" ht="15" customHeight="1">
      <c r="B114" s="312"/>
      <c r="C114" s="287" t="s">
        <v>1048</v>
      </c>
      <c r="D114" s="287"/>
      <c r="E114" s="287"/>
      <c r="F114" s="310" t="s">
        <v>1006</v>
      </c>
      <c r="G114" s="287"/>
      <c r="H114" s="287" t="s">
        <v>1049</v>
      </c>
      <c r="I114" s="287" t="s">
        <v>1008</v>
      </c>
      <c r="J114" s="287">
        <v>120</v>
      </c>
      <c r="K114" s="301"/>
    </row>
    <row r="115" spans="2:11" s="1" customFormat="1" ht="15" customHeight="1">
      <c r="B115" s="312"/>
      <c r="C115" s="287" t="s">
        <v>39</v>
      </c>
      <c r="D115" s="287"/>
      <c r="E115" s="287"/>
      <c r="F115" s="310" t="s">
        <v>1006</v>
      </c>
      <c r="G115" s="287"/>
      <c r="H115" s="287" t="s">
        <v>1050</v>
      </c>
      <c r="I115" s="287" t="s">
        <v>1041</v>
      </c>
      <c r="J115" s="287"/>
      <c r="K115" s="301"/>
    </row>
    <row r="116" spans="2:11" s="1" customFormat="1" ht="15" customHeight="1">
      <c r="B116" s="312"/>
      <c r="C116" s="287" t="s">
        <v>49</v>
      </c>
      <c r="D116" s="287"/>
      <c r="E116" s="287"/>
      <c r="F116" s="310" t="s">
        <v>1006</v>
      </c>
      <c r="G116" s="287"/>
      <c r="H116" s="287" t="s">
        <v>1051</v>
      </c>
      <c r="I116" s="287" t="s">
        <v>1041</v>
      </c>
      <c r="J116" s="287"/>
      <c r="K116" s="301"/>
    </row>
    <row r="117" spans="2:11" s="1" customFormat="1" ht="15" customHeight="1">
      <c r="B117" s="312"/>
      <c r="C117" s="287" t="s">
        <v>58</v>
      </c>
      <c r="D117" s="287"/>
      <c r="E117" s="287"/>
      <c r="F117" s="310" t="s">
        <v>1006</v>
      </c>
      <c r="G117" s="287"/>
      <c r="H117" s="287" t="s">
        <v>1052</v>
      </c>
      <c r="I117" s="287" t="s">
        <v>1053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1054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1000</v>
      </c>
      <c r="D123" s="302"/>
      <c r="E123" s="302"/>
      <c r="F123" s="302" t="s">
        <v>1001</v>
      </c>
      <c r="G123" s="303"/>
      <c r="H123" s="302" t="s">
        <v>55</v>
      </c>
      <c r="I123" s="302" t="s">
        <v>58</v>
      </c>
      <c r="J123" s="302" t="s">
        <v>1002</v>
      </c>
      <c r="K123" s="331"/>
    </row>
    <row r="124" spans="2:11" s="1" customFormat="1" ht="17.25" customHeight="1">
      <c r="B124" s="330"/>
      <c r="C124" s="304" t="s">
        <v>1003</v>
      </c>
      <c r="D124" s="304"/>
      <c r="E124" s="304"/>
      <c r="F124" s="305" t="s">
        <v>1004</v>
      </c>
      <c r="G124" s="306"/>
      <c r="H124" s="304"/>
      <c r="I124" s="304"/>
      <c r="J124" s="304" t="s">
        <v>1005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1009</v>
      </c>
      <c r="D126" s="309"/>
      <c r="E126" s="309"/>
      <c r="F126" s="310" t="s">
        <v>1006</v>
      </c>
      <c r="G126" s="287"/>
      <c r="H126" s="287" t="s">
        <v>1046</v>
      </c>
      <c r="I126" s="287" t="s">
        <v>1008</v>
      </c>
      <c r="J126" s="287">
        <v>120</v>
      </c>
      <c r="K126" s="335"/>
    </row>
    <row r="127" spans="2:11" s="1" customFormat="1" ht="15" customHeight="1">
      <c r="B127" s="332"/>
      <c r="C127" s="287" t="s">
        <v>1055</v>
      </c>
      <c r="D127" s="287"/>
      <c r="E127" s="287"/>
      <c r="F127" s="310" t="s">
        <v>1006</v>
      </c>
      <c r="G127" s="287"/>
      <c r="H127" s="287" t="s">
        <v>1056</v>
      </c>
      <c r="I127" s="287" t="s">
        <v>1008</v>
      </c>
      <c r="J127" s="287" t="s">
        <v>1057</v>
      </c>
      <c r="K127" s="335"/>
    </row>
    <row r="128" spans="2:11" s="1" customFormat="1" ht="15" customHeight="1">
      <c r="B128" s="332"/>
      <c r="C128" s="287" t="s">
        <v>954</v>
      </c>
      <c r="D128" s="287"/>
      <c r="E128" s="287"/>
      <c r="F128" s="310" t="s">
        <v>1006</v>
      </c>
      <c r="G128" s="287"/>
      <c r="H128" s="287" t="s">
        <v>1058</v>
      </c>
      <c r="I128" s="287" t="s">
        <v>1008</v>
      </c>
      <c r="J128" s="287" t="s">
        <v>1057</v>
      </c>
      <c r="K128" s="335"/>
    </row>
    <row r="129" spans="2:11" s="1" customFormat="1" ht="15" customHeight="1">
      <c r="B129" s="332"/>
      <c r="C129" s="287" t="s">
        <v>1017</v>
      </c>
      <c r="D129" s="287"/>
      <c r="E129" s="287"/>
      <c r="F129" s="310" t="s">
        <v>1012</v>
      </c>
      <c r="G129" s="287"/>
      <c r="H129" s="287" t="s">
        <v>1018</v>
      </c>
      <c r="I129" s="287" t="s">
        <v>1008</v>
      </c>
      <c r="J129" s="287">
        <v>15</v>
      </c>
      <c r="K129" s="335"/>
    </row>
    <row r="130" spans="2:11" s="1" customFormat="1" ht="15" customHeight="1">
      <c r="B130" s="332"/>
      <c r="C130" s="313" t="s">
        <v>1019</v>
      </c>
      <c r="D130" s="313"/>
      <c r="E130" s="313"/>
      <c r="F130" s="314" t="s">
        <v>1012</v>
      </c>
      <c r="G130" s="313"/>
      <c r="H130" s="313" t="s">
        <v>1020</v>
      </c>
      <c r="I130" s="313" t="s">
        <v>1008</v>
      </c>
      <c r="J130" s="313">
        <v>15</v>
      </c>
      <c r="K130" s="335"/>
    </row>
    <row r="131" spans="2:11" s="1" customFormat="1" ht="15" customHeight="1">
      <c r="B131" s="332"/>
      <c r="C131" s="313" t="s">
        <v>1021</v>
      </c>
      <c r="D131" s="313"/>
      <c r="E131" s="313"/>
      <c r="F131" s="314" t="s">
        <v>1012</v>
      </c>
      <c r="G131" s="313"/>
      <c r="H131" s="313" t="s">
        <v>1022</v>
      </c>
      <c r="I131" s="313" t="s">
        <v>1008</v>
      </c>
      <c r="J131" s="313">
        <v>20</v>
      </c>
      <c r="K131" s="335"/>
    </row>
    <row r="132" spans="2:11" s="1" customFormat="1" ht="15" customHeight="1">
      <c r="B132" s="332"/>
      <c r="C132" s="313" t="s">
        <v>1023</v>
      </c>
      <c r="D132" s="313"/>
      <c r="E132" s="313"/>
      <c r="F132" s="314" t="s">
        <v>1012</v>
      </c>
      <c r="G132" s="313"/>
      <c r="H132" s="313" t="s">
        <v>1024</v>
      </c>
      <c r="I132" s="313" t="s">
        <v>1008</v>
      </c>
      <c r="J132" s="313">
        <v>20</v>
      </c>
      <c r="K132" s="335"/>
    </row>
    <row r="133" spans="2:11" s="1" customFormat="1" ht="15" customHeight="1">
      <c r="B133" s="332"/>
      <c r="C133" s="287" t="s">
        <v>1011</v>
      </c>
      <c r="D133" s="287"/>
      <c r="E133" s="287"/>
      <c r="F133" s="310" t="s">
        <v>1012</v>
      </c>
      <c r="G133" s="287"/>
      <c r="H133" s="287" t="s">
        <v>1046</v>
      </c>
      <c r="I133" s="287" t="s">
        <v>1008</v>
      </c>
      <c r="J133" s="287">
        <v>50</v>
      </c>
      <c r="K133" s="335"/>
    </row>
    <row r="134" spans="2:11" s="1" customFormat="1" ht="15" customHeight="1">
      <c r="B134" s="332"/>
      <c r="C134" s="287" t="s">
        <v>1025</v>
      </c>
      <c r="D134" s="287"/>
      <c r="E134" s="287"/>
      <c r="F134" s="310" t="s">
        <v>1012</v>
      </c>
      <c r="G134" s="287"/>
      <c r="H134" s="287" t="s">
        <v>1046</v>
      </c>
      <c r="I134" s="287" t="s">
        <v>1008</v>
      </c>
      <c r="J134" s="287">
        <v>50</v>
      </c>
      <c r="K134" s="335"/>
    </row>
    <row r="135" spans="2:11" s="1" customFormat="1" ht="15" customHeight="1">
      <c r="B135" s="332"/>
      <c r="C135" s="287" t="s">
        <v>1031</v>
      </c>
      <c r="D135" s="287"/>
      <c r="E135" s="287"/>
      <c r="F135" s="310" t="s">
        <v>1012</v>
      </c>
      <c r="G135" s="287"/>
      <c r="H135" s="287" t="s">
        <v>1046</v>
      </c>
      <c r="I135" s="287" t="s">
        <v>1008</v>
      </c>
      <c r="J135" s="287">
        <v>50</v>
      </c>
      <c r="K135" s="335"/>
    </row>
    <row r="136" spans="2:11" s="1" customFormat="1" ht="15" customHeight="1">
      <c r="B136" s="332"/>
      <c r="C136" s="287" t="s">
        <v>1033</v>
      </c>
      <c r="D136" s="287"/>
      <c r="E136" s="287"/>
      <c r="F136" s="310" t="s">
        <v>1012</v>
      </c>
      <c r="G136" s="287"/>
      <c r="H136" s="287" t="s">
        <v>1046</v>
      </c>
      <c r="I136" s="287" t="s">
        <v>1008</v>
      </c>
      <c r="J136" s="287">
        <v>50</v>
      </c>
      <c r="K136" s="335"/>
    </row>
    <row r="137" spans="2:11" s="1" customFormat="1" ht="15" customHeight="1">
      <c r="B137" s="332"/>
      <c r="C137" s="287" t="s">
        <v>1034</v>
      </c>
      <c r="D137" s="287"/>
      <c r="E137" s="287"/>
      <c r="F137" s="310" t="s">
        <v>1012</v>
      </c>
      <c r="G137" s="287"/>
      <c r="H137" s="287" t="s">
        <v>1059</v>
      </c>
      <c r="I137" s="287" t="s">
        <v>1008</v>
      </c>
      <c r="J137" s="287">
        <v>255</v>
      </c>
      <c r="K137" s="335"/>
    </row>
    <row r="138" spans="2:11" s="1" customFormat="1" ht="15" customHeight="1">
      <c r="B138" s="332"/>
      <c r="C138" s="287" t="s">
        <v>1036</v>
      </c>
      <c r="D138" s="287"/>
      <c r="E138" s="287"/>
      <c r="F138" s="310" t="s">
        <v>1006</v>
      </c>
      <c r="G138" s="287"/>
      <c r="H138" s="287" t="s">
        <v>1060</v>
      </c>
      <c r="I138" s="287" t="s">
        <v>1038</v>
      </c>
      <c r="J138" s="287"/>
      <c r="K138" s="335"/>
    </row>
    <row r="139" spans="2:11" s="1" customFormat="1" ht="15" customHeight="1">
      <c r="B139" s="332"/>
      <c r="C139" s="287" t="s">
        <v>1039</v>
      </c>
      <c r="D139" s="287"/>
      <c r="E139" s="287"/>
      <c r="F139" s="310" t="s">
        <v>1006</v>
      </c>
      <c r="G139" s="287"/>
      <c r="H139" s="287" t="s">
        <v>1061</v>
      </c>
      <c r="I139" s="287" t="s">
        <v>1041</v>
      </c>
      <c r="J139" s="287"/>
      <c r="K139" s="335"/>
    </row>
    <row r="140" spans="2:11" s="1" customFormat="1" ht="15" customHeight="1">
      <c r="B140" s="332"/>
      <c r="C140" s="287" t="s">
        <v>1042</v>
      </c>
      <c r="D140" s="287"/>
      <c r="E140" s="287"/>
      <c r="F140" s="310" t="s">
        <v>1006</v>
      </c>
      <c r="G140" s="287"/>
      <c r="H140" s="287" t="s">
        <v>1042</v>
      </c>
      <c r="I140" s="287" t="s">
        <v>1041</v>
      </c>
      <c r="J140" s="287"/>
      <c r="K140" s="335"/>
    </row>
    <row r="141" spans="2:11" s="1" customFormat="1" ht="15" customHeight="1">
      <c r="B141" s="332"/>
      <c r="C141" s="287" t="s">
        <v>39</v>
      </c>
      <c r="D141" s="287"/>
      <c r="E141" s="287"/>
      <c r="F141" s="310" t="s">
        <v>1006</v>
      </c>
      <c r="G141" s="287"/>
      <c r="H141" s="287" t="s">
        <v>1062</v>
      </c>
      <c r="I141" s="287" t="s">
        <v>1041</v>
      </c>
      <c r="J141" s="287"/>
      <c r="K141" s="335"/>
    </row>
    <row r="142" spans="2:11" s="1" customFormat="1" ht="15" customHeight="1">
      <c r="B142" s="332"/>
      <c r="C142" s="287" t="s">
        <v>1063</v>
      </c>
      <c r="D142" s="287"/>
      <c r="E142" s="287"/>
      <c r="F142" s="310" t="s">
        <v>1006</v>
      </c>
      <c r="G142" s="287"/>
      <c r="H142" s="287" t="s">
        <v>1064</v>
      </c>
      <c r="I142" s="287" t="s">
        <v>1041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1065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1000</v>
      </c>
      <c r="D148" s="302"/>
      <c r="E148" s="302"/>
      <c r="F148" s="302" t="s">
        <v>1001</v>
      </c>
      <c r="G148" s="303"/>
      <c r="H148" s="302" t="s">
        <v>55</v>
      </c>
      <c r="I148" s="302" t="s">
        <v>58</v>
      </c>
      <c r="J148" s="302" t="s">
        <v>1002</v>
      </c>
      <c r="K148" s="301"/>
    </row>
    <row r="149" spans="2:11" s="1" customFormat="1" ht="17.25" customHeight="1">
      <c r="B149" s="299"/>
      <c r="C149" s="304" t="s">
        <v>1003</v>
      </c>
      <c r="D149" s="304"/>
      <c r="E149" s="304"/>
      <c r="F149" s="305" t="s">
        <v>1004</v>
      </c>
      <c r="G149" s="306"/>
      <c r="H149" s="304"/>
      <c r="I149" s="304"/>
      <c r="J149" s="304" t="s">
        <v>1005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1009</v>
      </c>
      <c r="D151" s="287"/>
      <c r="E151" s="287"/>
      <c r="F151" s="340" t="s">
        <v>1006</v>
      </c>
      <c r="G151" s="287"/>
      <c r="H151" s="339" t="s">
        <v>1046</v>
      </c>
      <c r="I151" s="339" t="s">
        <v>1008</v>
      </c>
      <c r="J151" s="339">
        <v>120</v>
      </c>
      <c r="K151" s="335"/>
    </row>
    <row r="152" spans="2:11" s="1" customFormat="1" ht="15" customHeight="1">
      <c r="B152" s="312"/>
      <c r="C152" s="339" t="s">
        <v>1055</v>
      </c>
      <c r="D152" s="287"/>
      <c r="E152" s="287"/>
      <c r="F152" s="340" t="s">
        <v>1006</v>
      </c>
      <c r="G152" s="287"/>
      <c r="H152" s="339" t="s">
        <v>1066</v>
      </c>
      <c r="I152" s="339" t="s">
        <v>1008</v>
      </c>
      <c r="J152" s="339" t="s">
        <v>1057</v>
      </c>
      <c r="K152" s="335"/>
    </row>
    <row r="153" spans="2:11" s="1" customFormat="1" ht="15" customHeight="1">
      <c r="B153" s="312"/>
      <c r="C153" s="339" t="s">
        <v>954</v>
      </c>
      <c r="D153" s="287"/>
      <c r="E153" s="287"/>
      <c r="F153" s="340" t="s">
        <v>1006</v>
      </c>
      <c r="G153" s="287"/>
      <c r="H153" s="339" t="s">
        <v>1067</v>
      </c>
      <c r="I153" s="339" t="s">
        <v>1008</v>
      </c>
      <c r="J153" s="339" t="s">
        <v>1057</v>
      </c>
      <c r="K153" s="335"/>
    </row>
    <row r="154" spans="2:11" s="1" customFormat="1" ht="15" customHeight="1">
      <c r="B154" s="312"/>
      <c r="C154" s="339" t="s">
        <v>1011</v>
      </c>
      <c r="D154" s="287"/>
      <c r="E154" s="287"/>
      <c r="F154" s="340" t="s">
        <v>1012</v>
      </c>
      <c r="G154" s="287"/>
      <c r="H154" s="339" t="s">
        <v>1046</v>
      </c>
      <c r="I154" s="339" t="s">
        <v>1008</v>
      </c>
      <c r="J154" s="339">
        <v>50</v>
      </c>
      <c r="K154" s="335"/>
    </row>
    <row r="155" spans="2:11" s="1" customFormat="1" ht="15" customHeight="1">
      <c r="B155" s="312"/>
      <c r="C155" s="339" t="s">
        <v>1014</v>
      </c>
      <c r="D155" s="287"/>
      <c r="E155" s="287"/>
      <c r="F155" s="340" t="s">
        <v>1006</v>
      </c>
      <c r="G155" s="287"/>
      <c r="H155" s="339" t="s">
        <v>1046</v>
      </c>
      <c r="I155" s="339" t="s">
        <v>1016</v>
      </c>
      <c r="J155" s="339"/>
      <c r="K155" s="335"/>
    </row>
    <row r="156" spans="2:11" s="1" customFormat="1" ht="15" customHeight="1">
      <c r="B156" s="312"/>
      <c r="C156" s="339" t="s">
        <v>1025</v>
      </c>
      <c r="D156" s="287"/>
      <c r="E156" s="287"/>
      <c r="F156" s="340" t="s">
        <v>1012</v>
      </c>
      <c r="G156" s="287"/>
      <c r="H156" s="339" t="s">
        <v>1046</v>
      </c>
      <c r="I156" s="339" t="s">
        <v>1008</v>
      </c>
      <c r="J156" s="339">
        <v>50</v>
      </c>
      <c r="K156" s="335"/>
    </row>
    <row r="157" spans="2:11" s="1" customFormat="1" ht="15" customHeight="1">
      <c r="B157" s="312"/>
      <c r="C157" s="339" t="s">
        <v>1033</v>
      </c>
      <c r="D157" s="287"/>
      <c r="E157" s="287"/>
      <c r="F157" s="340" t="s">
        <v>1012</v>
      </c>
      <c r="G157" s="287"/>
      <c r="H157" s="339" t="s">
        <v>1046</v>
      </c>
      <c r="I157" s="339" t="s">
        <v>1008</v>
      </c>
      <c r="J157" s="339">
        <v>50</v>
      </c>
      <c r="K157" s="335"/>
    </row>
    <row r="158" spans="2:11" s="1" customFormat="1" ht="15" customHeight="1">
      <c r="B158" s="312"/>
      <c r="C158" s="339" t="s">
        <v>1031</v>
      </c>
      <c r="D158" s="287"/>
      <c r="E158" s="287"/>
      <c r="F158" s="340" t="s">
        <v>1012</v>
      </c>
      <c r="G158" s="287"/>
      <c r="H158" s="339" t="s">
        <v>1046</v>
      </c>
      <c r="I158" s="339" t="s">
        <v>1008</v>
      </c>
      <c r="J158" s="339">
        <v>50</v>
      </c>
      <c r="K158" s="335"/>
    </row>
    <row r="159" spans="2:11" s="1" customFormat="1" ht="15" customHeight="1">
      <c r="B159" s="312"/>
      <c r="C159" s="339" t="s">
        <v>94</v>
      </c>
      <c r="D159" s="287"/>
      <c r="E159" s="287"/>
      <c r="F159" s="340" t="s">
        <v>1006</v>
      </c>
      <c r="G159" s="287"/>
      <c r="H159" s="339" t="s">
        <v>1068</v>
      </c>
      <c r="I159" s="339" t="s">
        <v>1008</v>
      </c>
      <c r="J159" s="339" t="s">
        <v>1069</v>
      </c>
      <c r="K159" s="335"/>
    </row>
    <row r="160" spans="2:11" s="1" customFormat="1" ht="15" customHeight="1">
      <c r="B160" s="312"/>
      <c r="C160" s="339" t="s">
        <v>1070</v>
      </c>
      <c r="D160" s="287"/>
      <c r="E160" s="287"/>
      <c r="F160" s="340" t="s">
        <v>1006</v>
      </c>
      <c r="G160" s="287"/>
      <c r="H160" s="339" t="s">
        <v>1071</v>
      </c>
      <c r="I160" s="339" t="s">
        <v>1041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1072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1000</v>
      </c>
      <c r="D166" s="302"/>
      <c r="E166" s="302"/>
      <c r="F166" s="302" t="s">
        <v>1001</v>
      </c>
      <c r="G166" s="344"/>
      <c r="H166" s="345" t="s">
        <v>55</v>
      </c>
      <c r="I166" s="345" t="s">
        <v>58</v>
      </c>
      <c r="J166" s="302" t="s">
        <v>1002</v>
      </c>
      <c r="K166" s="279"/>
    </row>
    <row r="167" spans="2:11" s="1" customFormat="1" ht="17.25" customHeight="1">
      <c r="B167" s="280"/>
      <c r="C167" s="304" t="s">
        <v>1003</v>
      </c>
      <c r="D167" s="304"/>
      <c r="E167" s="304"/>
      <c r="F167" s="305" t="s">
        <v>1004</v>
      </c>
      <c r="G167" s="346"/>
      <c r="H167" s="347"/>
      <c r="I167" s="347"/>
      <c r="J167" s="304" t="s">
        <v>1005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1009</v>
      </c>
      <c r="D169" s="287"/>
      <c r="E169" s="287"/>
      <c r="F169" s="310" t="s">
        <v>1006</v>
      </c>
      <c r="G169" s="287"/>
      <c r="H169" s="287" t="s">
        <v>1046</v>
      </c>
      <c r="I169" s="287" t="s">
        <v>1008</v>
      </c>
      <c r="J169" s="287">
        <v>120</v>
      </c>
      <c r="K169" s="335"/>
    </row>
    <row r="170" spans="2:11" s="1" customFormat="1" ht="15" customHeight="1">
      <c r="B170" s="312"/>
      <c r="C170" s="287" t="s">
        <v>1055</v>
      </c>
      <c r="D170" s="287"/>
      <c r="E170" s="287"/>
      <c r="F170" s="310" t="s">
        <v>1006</v>
      </c>
      <c r="G170" s="287"/>
      <c r="H170" s="287" t="s">
        <v>1056</v>
      </c>
      <c r="I170" s="287" t="s">
        <v>1008</v>
      </c>
      <c r="J170" s="287" t="s">
        <v>1057</v>
      </c>
      <c r="K170" s="335"/>
    </row>
    <row r="171" spans="2:11" s="1" customFormat="1" ht="15" customHeight="1">
      <c r="B171" s="312"/>
      <c r="C171" s="287" t="s">
        <v>954</v>
      </c>
      <c r="D171" s="287"/>
      <c r="E171" s="287"/>
      <c r="F171" s="310" t="s">
        <v>1006</v>
      </c>
      <c r="G171" s="287"/>
      <c r="H171" s="287" t="s">
        <v>1073</v>
      </c>
      <c r="I171" s="287" t="s">
        <v>1008</v>
      </c>
      <c r="J171" s="287" t="s">
        <v>1057</v>
      </c>
      <c r="K171" s="335"/>
    </row>
    <row r="172" spans="2:11" s="1" customFormat="1" ht="15" customHeight="1">
      <c r="B172" s="312"/>
      <c r="C172" s="287" t="s">
        <v>1011</v>
      </c>
      <c r="D172" s="287"/>
      <c r="E172" s="287"/>
      <c r="F172" s="310" t="s">
        <v>1012</v>
      </c>
      <c r="G172" s="287"/>
      <c r="H172" s="287" t="s">
        <v>1073</v>
      </c>
      <c r="I172" s="287" t="s">
        <v>1008</v>
      </c>
      <c r="J172" s="287">
        <v>50</v>
      </c>
      <c r="K172" s="335"/>
    </row>
    <row r="173" spans="2:11" s="1" customFormat="1" ht="15" customHeight="1">
      <c r="B173" s="312"/>
      <c r="C173" s="287" t="s">
        <v>1014</v>
      </c>
      <c r="D173" s="287"/>
      <c r="E173" s="287"/>
      <c r="F173" s="310" t="s">
        <v>1006</v>
      </c>
      <c r="G173" s="287"/>
      <c r="H173" s="287" t="s">
        <v>1073</v>
      </c>
      <c r="I173" s="287" t="s">
        <v>1016</v>
      </c>
      <c r="J173" s="287"/>
      <c r="K173" s="335"/>
    </row>
    <row r="174" spans="2:11" s="1" customFormat="1" ht="15" customHeight="1">
      <c r="B174" s="312"/>
      <c r="C174" s="287" t="s">
        <v>1025</v>
      </c>
      <c r="D174" s="287"/>
      <c r="E174" s="287"/>
      <c r="F174" s="310" t="s">
        <v>1012</v>
      </c>
      <c r="G174" s="287"/>
      <c r="H174" s="287" t="s">
        <v>1073</v>
      </c>
      <c r="I174" s="287" t="s">
        <v>1008</v>
      </c>
      <c r="J174" s="287">
        <v>50</v>
      </c>
      <c r="K174" s="335"/>
    </row>
    <row r="175" spans="2:11" s="1" customFormat="1" ht="15" customHeight="1">
      <c r="B175" s="312"/>
      <c r="C175" s="287" t="s">
        <v>1033</v>
      </c>
      <c r="D175" s="287"/>
      <c r="E175" s="287"/>
      <c r="F175" s="310" t="s">
        <v>1012</v>
      </c>
      <c r="G175" s="287"/>
      <c r="H175" s="287" t="s">
        <v>1073</v>
      </c>
      <c r="I175" s="287" t="s">
        <v>1008</v>
      </c>
      <c r="J175" s="287">
        <v>50</v>
      </c>
      <c r="K175" s="335"/>
    </row>
    <row r="176" spans="2:11" s="1" customFormat="1" ht="15" customHeight="1">
      <c r="B176" s="312"/>
      <c r="C176" s="287" t="s">
        <v>1031</v>
      </c>
      <c r="D176" s="287"/>
      <c r="E176" s="287"/>
      <c r="F176" s="310" t="s">
        <v>1012</v>
      </c>
      <c r="G176" s="287"/>
      <c r="H176" s="287" t="s">
        <v>1073</v>
      </c>
      <c r="I176" s="287" t="s">
        <v>1008</v>
      </c>
      <c r="J176" s="287">
        <v>50</v>
      </c>
      <c r="K176" s="335"/>
    </row>
    <row r="177" spans="2:11" s="1" customFormat="1" ht="15" customHeight="1">
      <c r="B177" s="312"/>
      <c r="C177" s="287" t="s">
        <v>115</v>
      </c>
      <c r="D177" s="287"/>
      <c r="E177" s="287"/>
      <c r="F177" s="310" t="s">
        <v>1006</v>
      </c>
      <c r="G177" s="287"/>
      <c r="H177" s="287" t="s">
        <v>1074</v>
      </c>
      <c r="I177" s="287" t="s">
        <v>1075</v>
      </c>
      <c r="J177" s="287"/>
      <c r="K177" s="335"/>
    </row>
    <row r="178" spans="2:11" s="1" customFormat="1" ht="15" customHeight="1">
      <c r="B178" s="312"/>
      <c r="C178" s="287" t="s">
        <v>58</v>
      </c>
      <c r="D178" s="287"/>
      <c r="E178" s="287"/>
      <c r="F178" s="310" t="s">
        <v>1006</v>
      </c>
      <c r="G178" s="287"/>
      <c r="H178" s="287" t="s">
        <v>1076</v>
      </c>
      <c r="I178" s="287" t="s">
        <v>1077</v>
      </c>
      <c r="J178" s="287">
        <v>1</v>
      </c>
      <c r="K178" s="335"/>
    </row>
    <row r="179" spans="2:11" s="1" customFormat="1" ht="15" customHeight="1">
      <c r="B179" s="312"/>
      <c r="C179" s="287" t="s">
        <v>54</v>
      </c>
      <c r="D179" s="287"/>
      <c r="E179" s="287"/>
      <c r="F179" s="310" t="s">
        <v>1006</v>
      </c>
      <c r="G179" s="287"/>
      <c r="H179" s="287" t="s">
        <v>1078</v>
      </c>
      <c r="I179" s="287" t="s">
        <v>1008</v>
      </c>
      <c r="J179" s="287">
        <v>20</v>
      </c>
      <c r="K179" s="335"/>
    </row>
    <row r="180" spans="2:11" s="1" customFormat="1" ht="15" customHeight="1">
      <c r="B180" s="312"/>
      <c r="C180" s="287" t="s">
        <v>55</v>
      </c>
      <c r="D180" s="287"/>
      <c r="E180" s="287"/>
      <c r="F180" s="310" t="s">
        <v>1006</v>
      </c>
      <c r="G180" s="287"/>
      <c r="H180" s="287" t="s">
        <v>1079</v>
      </c>
      <c r="I180" s="287" t="s">
        <v>1008</v>
      </c>
      <c r="J180" s="287">
        <v>255</v>
      </c>
      <c r="K180" s="335"/>
    </row>
    <row r="181" spans="2:11" s="1" customFormat="1" ht="15" customHeight="1">
      <c r="B181" s="312"/>
      <c r="C181" s="287" t="s">
        <v>116</v>
      </c>
      <c r="D181" s="287"/>
      <c r="E181" s="287"/>
      <c r="F181" s="310" t="s">
        <v>1006</v>
      </c>
      <c r="G181" s="287"/>
      <c r="H181" s="287" t="s">
        <v>970</v>
      </c>
      <c r="I181" s="287" t="s">
        <v>1008</v>
      </c>
      <c r="J181" s="287">
        <v>10</v>
      </c>
      <c r="K181" s="335"/>
    </row>
    <row r="182" spans="2:11" s="1" customFormat="1" ht="15" customHeight="1">
      <c r="B182" s="312"/>
      <c r="C182" s="287" t="s">
        <v>117</v>
      </c>
      <c r="D182" s="287"/>
      <c r="E182" s="287"/>
      <c r="F182" s="310" t="s">
        <v>1006</v>
      </c>
      <c r="G182" s="287"/>
      <c r="H182" s="287" t="s">
        <v>1080</v>
      </c>
      <c r="I182" s="287" t="s">
        <v>1041</v>
      </c>
      <c r="J182" s="287"/>
      <c r="K182" s="335"/>
    </row>
    <row r="183" spans="2:11" s="1" customFormat="1" ht="15" customHeight="1">
      <c r="B183" s="312"/>
      <c r="C183" s="287" t="s">
        <v>1081</v>
      </c>
      <c r="D183" s="287"/>
      <c r="E183" s="287"/>
      <c r="F183" s="310" t="s">
        <v>1006</v>
      </c>
      <c r="G183" s="287"/>
      <c r="H183" s="287" t="s">
        <v>1082</v>
      </c>
      <c r="I183" s="287" t="s">
        <v>1041</v>
      </c>
      <c r="J183" s="287"/>
      <c r="K183" s="335"/>
    </row>
    <row r="184" spans="2:11" s="1" customFormat="1" ht="15" customHeight="1">
      <c r="B184" s="312"/>
      <c r="C184" s="287" t="s">
        <v>1070</v>
      </c>
      <c r="D184" s="287"/>
      <c r="E184" s="287"/>
      <c r="F184" s="310" t="s">
        <v>1006</v>
      </c>
      <c r="G184" s="287"/>
      <c r="H184" s="287" t="s">
        <v>1083</v>
      </c>
      <c r="I184" s="287" t="s">
        <v>1041</v>
      </c>
      <c r="J184" s="287"/>
      <c r="K184" s="335"/>
    </row>
    <row r="185" spans="2:11" s="1" customFormat="1" ht="15" customHeight="1">
      <c r="B185" s="312"/>
      <c r="C185" s="287" t="s">
        <v>119</v>
      </c>
      <c r="D185" s="287"/>
      <c r="E185" s="287"/>
      <c r="F185" s="310" t="s">
        <v>1012</v>
      </c>
      <c r="G185" s="287"/>
      <c r="H185" s="287" t="s">
        <v>1084</v>
      </c>
      <c r="I185" s="287" t="s">
        <v>1008</v>
      </c>
      <c r="J185" s="287">
        <v>50</v>
      </c>
      <c r="K185" s="335"/>
    </row>
    <row r="186" spans="2:11" s="1" customFormat="1" ht="15" customHeight="1">
      <c r="B186" s="312"/>
      <c r="C186" s="287" t="s">
        <v>1085</v>
      </c>
      <c r="D186" s="287"/>
      <c r="E186" s="287"/>
      <c r="F186" s="310" t="s">
        <v>1012</v>
      </c>
      <c r="G186" s="287"/>
      <c r="H186" s="287" t="s">
        <v>1086</v>
      </c>
      <c r="I186" s="287" t="s">
        <v>1087</v>
      </c>
      <c r="J186" s="287"/>
      <c r="K186" s="335"/>
    </row>
    <row r="187" spans="2:11" s="1" customFormat="1" ht="15" customHeight="1">
      <c r="B187" s="312"/>
      <c r="C187" s="287" t="s">
        <v>1088</v>
      </c>
      <c r="D187" s="287"/>
      <c r="E187" s="287"/>
      <c r="F187" s="310" t="s">
        <v>1012</v>
      </c>
      <c r="G187" s="287"/>
      <c r="H187" s="287" t="s">
        <v>1089</v>
      </c>
      <c r="I187" s="287" t="s">
        <v>1087</v>
      </c>
      <c r="J187" s="287"/>
      <c r="K187" s="335"/>
    </row>
    <row r="188" spans="2:11" s="1" customFormat="1" ht="15" customHeight="1">
      <c r="B188" s="312"/>
      <c r="C188" s="287" t="s">
        <v>1090</v>
      </c>
      <c r="D188" s="287"/>
      <c r="E188" s="287"/>
      <c r="F188" s="310" t="s">
        <v>1012</v>
      </c>
      <c r="G188" s="287"/>
      <c r="H188" s="287" t="s">
        <v>1091</v>
      </c>
      <c r="I188" s="287" t="s">
        <v>1087</v>
      </c>
      <c r="J188" s="287"/>
      <c r="K188" s="335"/>
    </row>
    <row r="189" spans="2:11" s="1" customFormat="1" ht="15" customHeight="1">
      <c r="B189" s="312"/>
      <c r="C189" s="348" t="s">
        <v>1092</v>
      </c>
      <c r="D189" s="287"/>
      <c r="E189" s="287"/>
      <c r="F189" s="310" t="s">
        <v>1012</v>
      </c>
      <c r="G189" s="287"/>
      <c r="H189" s="287" t="s">
        <v>1093</v>
      </c>
      <c r="I189" s="287" t="s">
        <v>1094</v>
      </c>
      <c r="J189" s="349" t="s">
        <v>1095</v>
      </c>
      <c r="K189" s="335"/>
    </row>
    <row r="190" spans="2:11" s="1" customFormat="1" ht="15" customHeight="1">
      <c r="B190" s="312"/>
      <c r="C190" s="348" t="s">
        <v>43</v>
      </c>
      <c r="D190" s="287"/>
      <c r="E190" s="287"/>
      <c r="F190" s="310" t="s">
        <v>1006</v>
      </c>
      <c r="G190" s="287"/>
      <c r="H190" s="284" t="s">
        <v>1096</v>
      </c>
      <c r="I190" s="287" t="s">
        <v>1097</v>
      </c>
      <c r="J190" s="287"/>
      <c r="K190" s="335"/>
    </row>
    <row r="191" spans="2:11" s="1" customFormat="1" ht="15" customHeight="1">
      <c r="B191" s="312"/>
      <c r="C191" s="348" t="s">
        <v>1098</v>
      </c>
      <c r="D191" s="287"/>
      <c r="E191" s="287"/>
      <c r="F191" s="310" t="s">
        <v>1006</v>
      </c>
      <c r="G191" s="287"/>
      <c r="H191" s="287" t="s">
        <v>1099</v>
      </c>
      <c r="I191" s="287" t="s">
        <v>1041</v>
      </c>
      <c r="J191" s="287"/>
      <c r="K191" s="335"/>
    </row>
    <row r="192" spans="2:11" s="1" customFormat="1" ht="15" customHeight="1">
      <c r="B192" s="312"/>
      <c r="C192" s="348" t="s">
        <v>1100</v>
      </c>
      <c r="D192" s="287"/>
      <c r="E192" s="287"/>
      <c r="F192" s="310" t="s">
        <v>1006</v>
      </c>
      <c r="G192" s="287"/>
      <c r="H192" s="287" t="s">
        <v>1101</v>
      </c>
      <c r="I192" s="287" t="s">
        <v>1041</v>
      </c>
      <c r="J192" s="287"/>
      <c r="K192" s="335"/>
    </row>
    <row r="193" spans="2:11" s="1" customFormat="1" ht="15" customHeight="1">
      <c r="B193" s="312"/>
      <c r="C193" s="348" t="s">
        <v>1102</v>
      </c>
      <c r="D193" s="287"/>
      <c r="E193" s="287"/>
      <c r="F193" s="310" t="s">
        <v>1012</v>
      </c>
      <c r="G193" s="287"/>
      <c r="H193" s="287" t="s">
        <v>1103</v>
      </c>
      <c r="I193" s="287" t="s">
        <v>1041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1104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1105</v>
      </c>
      <c r="D200" s="351"/>
      <c r="E200" s="351"/>
      <c r="F200" s="351" t="s">
        <v>1106</v>
      </c>
      <c r="G200" s="352"/>
      <c r="H200" s="351" t="s">
        <v>1107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1097</v>
      </c>
      <c r="D202" s="287"/>
      <c r="E202" s="287"/>
      <c r="F202" s="310" t="s">
        <v>44</v>
      </c>
      <c r="G202" s="287"/>
      <c r="H202" s="287" t="s">
        <v>1108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45</v>
      </c>
      <c r="G203" s="287"/>
      <c r="H203" s="287" t="s">
        <v>1109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48</v>
      </c>
      <c r="G204" s="287"/>
      <c r="H204" s="287" t="s">
        <v>1110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46</v>
      </c>
      <c r="G205" s="287"/>
      <c r="H205" s="287" t="s">
        <v>1111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47</v>
      </c>
      <c r="G206" s="287"/>
      <c r="H206" s="287" t="s">
        <v>1112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1053</v>
      </c>
      <c r="D208" s="287"/>
      <c r="E208" s="287"/>
      <c r="F208" s="310" t="s">
        <v>80</v>
      </c>
      <c r="G208" s="287"/>
      <c r="H208" s="287" t="s">
        <v>1113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948</v>
      </c>
      <c r="G209" s="287"/>
      <c r="H209" s="287" t="s">
        <v>949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946</v>
      </c>
      <c r="G210" s="287"/>
      <c r="H210" s="287" t="s">
        <v>1114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950</v>
      </c>
      <c r="G211" s="348"/>
      <c r="H211" s="339" t="s">
        <v>951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952</v>
      </c>
      <c r="G212" s="348"/>
      <c r="H212" s="339" t="s">
        <v>1115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1077</v>
      </c>
      <c r="D214" s="287"/>
      <c r="E214" s="287"/>
      <c r="F214" s="310">
        <v>1</v>
      </c>
      <c r="G214" s="348"/>
      <c r="H214" s="339" t="s">
        <v>1116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1117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1118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1119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Plíva, Lubomír</dc:creator>
  <cp:keywords/>
  <dc:description/>
  <cp:lastModifiedBy>Plíva, Lubomír</cp:lastModifiedBy>
  <dcterms:created xsi:type="dcterms:W3CDTF">2021-03-24T09:47:17Z</dcterms:created>
  <dcterms:modified xsi:type="dcterms:W3CDTF">2021-03-24T09:47:48Z</dcterms:modified>
  <cp:category/>
  <cp:version/>
  <cp:contentType/>
  <cp:contentStatus/>
</cp:coreProperties>
</file>