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N:\Práce\KrosData\Export\"/>
    </mc:Choice>
  </mc:AlternateContent>
  <bookViews>
    <workbookView xWindow="0" yWindow="0" windowWidth="0" windowHeight="0"/>
  </bookViews>
  <sheets>
    <sheet name="Rekapitulace stavby" sheetId="1" r:id="rId1"/>
    <sheet name="SO 01 - Zátopa rybníka Horní" sheetId="2" r:id="rId2"/>
    <sheet name="SO 02 - Hráz rybníka Horní" sheetId="3" r:id="rId3"/>
    <sheet name="SO 03 - Bezpečnostní přel..." sheetId="4" r:id="rId4"/>
    <sheet name="SO 04 - Vypouštěcí zaříze..." sheetId="5" r:id="rId5"/>
    <sheet name="SO 05 - Požární odběr" sheetId="6" r:id="rId6"/>
    <sheet name="SO 06 - Mokřad č.1" sheetId="7" r:id="rId7"/>
    <sheet name="SO 07 - Mokřad č.2" sheetId="8" r:id="rId8"/>
    <sheet name="SO 08 - Mokřad č.3" sheetId="9" r:id="rId9"/>
    <sheet name="SO 09 - Zátopa rybníka Dolní" sheetId="10" r:id="rId10"/>
    <sheet name="SO 10 - Hráz rybníka Dolní" sheetId="11" r:id="rId11"/>
    <sheet name="SO 11 - Bezpečnostní přel..." sheetId="12" r:id="rId12"/>
    <sheet name="SO 12 - Vypouštěcí zaříze..." sheetId="13" r:id="rId13"/>
    <sheet name="SO 13 - Napouštěcí zaříze..." sheetId="14" r:id="rId14"/>
    <sheet name="SO 14 - Doprovodná výsadba" sheetId="15" r:id="rId15"/>
    <sheet name="SO 15 - Příjezdové komuni..." sheetId="16" r:id="rId16"/>
    <sheet name="SO 16 - Vedlejší a ostatn..." sheetId="17" r:id="rId17"/>
    <sheet name="Pokyny pro vyplnění" sheetId="18" r:id="rId18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 01 - Zátopa rybníka Horní'!$C$83:$K$155</definedName>
    <definedName name="_xlnm.Print_Area" localSheetId="1">'SO 01 - Zátopa rybníka Horní'!$C$4:$J$39,'SO 01 - Zátopa rybníka Horní'!$C$45:$J$65,'SO 01 - Zátopa rybníka Horní'!$C$71:$K$155</definedName>
    <definedName name="_xlnm.Print_Titles" localSheetId="1">'SO 01 - Zátopa rybníka Horní'!$83:$83</definedName>
    <definedName name="_xlnm._FilterDatabase" localSheetId="2" hidden="1">'SO 02 - Hráz rybníka Horní'!$C$82:$K$132</definedName>
    <definedName name="_xlnm.Print_Area" localSheetId="2">'SO 02 - Hráz rybníka Horní'!$C$4:$J$39,'SO 02 - Hráz rybníka Horní'!$C$45:$J$64,'SO 02 - Hráz rybníka Horní'!$C$70:$K$132</definedName>
    <definedName name="_xlnm.Print_Titles" localSheetId="2">'SO 02 - Hráz rybníka Horní'!$82:$82</definedName>
    <definedName name="_xlnm._FilterDatabase" localSheetId="3" hidden="1">'SO 03 - Bezpečnostní přel...'!$C$84:$K$129</definedName>
    <definedName name="_xlnm.Print_Area" localSheetId="3">'SO 03 - Bezpečnostní přel...'!$C$4:$J$39,'SO 03 - Bezpečnostní přel...'!$C$45:$J$66,'SO 03 - Bezpečnostní přel...'!$C$72:$K$129</definedName>
    <definedName name="_xlnm.Print_Titles" localSheetId="3">'SO 03 - Bezpečnostní přel...'!$84:$84</definedName>
    <definedName name="_xlnm._FilterDatabase" localSheetId="4" hidden="1">'SO 04 - Vypouštěcí zaříze...'!$C$90:$K$174</definedName>
    <definedName name="_xlnm.Print_Area" localSheetId="4">'SO 04 - Vypouštěcí zaříze...'!$C$4:$J$39,'SO 04 - Vypouštěcí zaříze...'!$C$45:$J$72,'SO 04 - Vypouštěcí zaříze...'!$C$78:$K$174</definedName>
    <definedName name="_xlnm.Print_Titles" localSheetId="4">'SO 04 - Vypouštěcí zaříze...'!$90:$90</definedName>
    <definedName name="_xlnm._FilterDatabase" localSheetId="5" hidden="1">'SO 05 - Požární odběr'!$C$82:$K$107</definedName>
    <definedName name="_xlnm.Print_Area" localSheetId="5">'SO 05 - Požární odběr'!$C$4:$J$39,'SO 05 - Požární odběr'!$C$45:$J$64,'SO 05 - Požární odběr'!$C$70:$K$107</definedName>
    <definedName name="_xlnm.Print_Titles" localSheetId="5">'SO 05 - Požární odběr'!$82:$82</definedName>
    <definedName name="_xlnm._FilterDatabase" localSheetId="6" hidden="1">'SO 06 - Mokřad č.1'!$C$80:$K$99</definedName>
    <definedName name="_xlnm.Print_Area" localSheetId="6">'SO 06 - Mokřad č.1'!$C$4:$J$39,'SO 06 - Mokřad č.1'!$C$45:$J$62,'SO 06 - Mokřad č.1'!$C$68:$K$99</definedName>
    <definedName name="_xlnm.Print_Titles" localSheetId="6">'SO 06 - Mokřad č.1'!$80:$80</definedName>
    <definedName name="_xlnm._FilterDatabase" localSheetId="7" hidden="1">'SO 07 - Mokřad č.2'!$C$80:$K$104</definedName>
    <definedName name="_xlnm.Print_Area" localSheetId="7">'SO 07 - Mokřad č.2'!$C$4:$J$39,'SO 07 - Mokřad č.2'!$C$45:$J$62,'SO 07 - Mokřad č.2'!$C$68:$K$104</definedName>
    <definedName name="_xlnm.Print_Titles" localSheetId="7">'SO 07 - Mokřad č.2'!$80:$80</definedName>
    <definedName name="_xlnm._FilterDatabase" localSheetId="8" hidden="1">'SO 08 - Mokřad č.3'!$C$80:$K$104</definedName>
    <definedName name="_xlnm.Print_Area" localSheetId="8">'SO 08 - Mokřad č.3'!$C$4:$J$39,'SO 08 - Mokřad č.3'!$C$45:$J$62,'SO 08 - Mokřad č.3'!$C$68:$K$104</definedName>
    <definedName name="_xlnm.Print_Titles" localSheetId="8">'SO 08 - Mokřad č.3'!$80:$80</definedName>
    <definedName name="_xlnm._FilterDatabase" localSheetId="9" hidden="1">'SO 09 - Zátopa rybníka Dolní'!$C$81:$K$135</definedName>
    <definedName name="_xlnm.Print_Area" localSheetId="9">'SO 09 - Zátopa rybníka Dolní'!$C$4:$J$39,'SO 09 - Zátopa rybníka Dolní'!$C$45:$J$63,'SO 09 - Zátopa rybníka Dolní'!$C$69:$K$135</definedName>
    <definedName name="_xlnm.Print_Titles" localSheetId="9">'SO 09 - Zátopa rybníka Dolní'!$81:$81</definedName>
    <definedName name="_xlnm._FilterDatabase" localSheetId="10" hidden="1">'SO 10 - Hráz rybníka Dolní'!$C$82:$K$132</definedName>
    <definedName name="_xlnm.Print_Area" localSheetId="10">'SO 10 - Hráz rybníka Dolní'!$C$4:$J$39,'SO 10 - Hráz rybníka Dolní'!$C$45:$J$64,'SO 10 - Hráz rybníka Dolní'!$C$70:$K$132</definedName>
    <definedName name="_xlnm.Print_Titles" localSheetId="10">'SO 10 - Hráz rybníka Dolní'!$82:$82</definedName>
    <definedName name="_xlnm._FilterDatabase" localSheetId="11" hidden="1">'SO 11 - Bezpečnostní přel...'!$C$84:$K$127</definedName>
    <definedName name="_xlnm.Print_Area" localSheetId="11">'SO 11 - Bezpečnostní přel...'!$C$4:$J$39,'SO 11 - Bezpečnostní přel...'!$C$45:$J$66,'SO 11 - Bezpečnostní přel...'!$C$72:$K$127</definedName>
    <definedName name="_xlnm.Print_Titles" localSheetId="11">'SO 11 - Bezpečnostní přel...'!$84:$84</definedName>
    <definedName name="_xlnm._FilterDatabase" localSheetId="12" hidden="1">'SO 12 - Vypouštěcí zaříze...'!$C$90:$K$177</definedName>
    <definedName name="_xlnm.Print_Area" localSheetId="12">'SO 12 - Vypouštěcí zaříze...'!$C$4:$J$39,'SO 12 - Vypouštěcí zaříze...'!$C$45:$J$72,'SO 12 - Vypouštěcí zaříze...'!$C$78:$K$177</definedName>
    <definedName name="_xlnm.Print_Titles" localSheetId="12">'SO 12 - Vypouštěcí zaříze...'!$90:$90</definedName>
    <definedName name="_xlnm._FilterDatabase" localSheetId="13" hidden="1">'SO 13 - Napouštěcí zaříze...'!$C$87:$K$160</definedName>
    <definedName name="_xlnm.Print_Area" localSheetId="13">'SO 13 - Napouštěcí zaříze...'!$C$4:$J$39,'SO 13 - Napouštěcí zaříze...'!$C$45:$J$69,'SO 13 - Napouštěcí zaříze...'!$C$75:$K$160</definedName>
    <definedName name="_xlnm.Print_Titles" localSheetId="13">'SO 13 - Napouštěcí zaříze...'!$87:$87</definedName>
    <definedName name="_xlnm._FilterDatabase" localSheetId="14" hidden="1">'SO 14 - Doprovodná výsadba'!$C$81:$K$101</definedName>
    <definedName name="_xlnm.Print_Area" localSheetId="14">'SO 14 - Doprovodná výsadba'!$C$4:$J$39,'SO 14 - Doprovodná výsadba'!$C$45:$J$63,'SO 14 - Doprovodná výsadba'!$C$69:$K$101</definedName>
    <definedName name="_xlnm.Print_Titles" localSheetId="14">'SO 14 - Doprovodná výsadba'!$81:$81</definedName>
    <definedName name="_xlnm._FilterDatabase" localSheetId="15" hidden="1">'SO 15 - Příjezdové komuni...'!$C$84:$K$155</definedName>
    <definedName name="_xlnm.Print_Area" localSheetId="15">'SO 15 - Příjezdové komuni...'!$C$4:$J$39,'SO 15 - Příjezdové komuni...'!$C$45:$J$66,'SO 15 - Příjezdové komuni...'!$C$72:$K$155</definedName>
    <definedName name="_xlnm.Print_Titles" localSheetId="15">'SO 15 - Příjezdové komuni...'!$84:$84</definedName>
    <definedName name="_xlnm._FilterDatabase" localSheetId="16" hidden="1">'SO 16 - Vedlejší a ostatn...'!$C$82:$K$105</definedName>
    <definedName name="_xlnm.Print_Area" localSheetId="16">'SO 16 - Vedlejší a ostatn...'!$C$4:$J$39,'SO 16 - Vedlejší a ostatn...'!$C$45:$J$64,'SO 16 - Vedlejší a ostatn...'!$C$70:$K$105</definedName>
    <definedName name="_xlnm.Print_Titles" localSheetId="16">'SO 16 - Vedlejší a ostatn...'!$82:$82</definedName>
    <definedName name="_xlnm.Print_Area" localSheetId="1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7" l="1" r="J37"/>
  <c r="J36"/>
  <c i="1" r="AY70"/>
  <c i="17" r="J35"/>
  <c i="1" r="AX70"/>
  <c i="17"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T98"/>
  <c r="R99"/>
  <c r="R98"/>
  <c r="P99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16" r="J37"/>
  <c r="J36"/>
  <c i="1" r="AY69"/>
  <c i="16" r="J35"/>
  <c i="1" r="AX69"/>
  <c i="16"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96"/>
  <c r="BH96"/>
  <c r="BG96"/>
  <c r="BF96"/>
  <c r="T96"/>
  <c r="R96"/>
  <c r="P96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5" r="J37"/>
  <c r="J36"/>
  <c i="1" r="AY68"/>
  <c i="15" r="J35"/>
  <c i="1" r="AX68"/>
  <c i="15"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14" r="J37"/>
  <c r="J36"/>
  <c i="1" r="AY67"/>
  <c i="14" r="J35"/>
  <c i="1" r="AX67"/>
  <c i="14"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6"/>
  <c r="BH106"/>
  <c r="BG106"/>
  <c r="BF106"/>
  <c r="T106"/>
  <c r="R106"/>
  <c r="P106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48"/>
  <c i="13" r="J37"/>
  <c r="J36"/>
  <c i="1" r="AY66"/>
  <c i="13" r="J35"/>
  <c i="1" r="AX66"/>
  <c i="13"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48"/>
  <c i="12" r="J37"/>
  <c r="J36"/>
  <c i="1" r="AY65"/>
  <c i="12" r="J35"/>
  <c i="1" r="AX65"/>
  <c i="12" r="BI127"/>
  <c r="BH127"/>
  <c r="BG127"/>
  <c r="BF127"/>
  <c r="T127"/>
  <c r="T126"/>
  <c r="R127"/>
  <c r="R126"/>
  <c r="P127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1" r="J37"/>
  <c r="J36"/>
  <c i="1" r="AY64"/>
  <c i="11" r="J35"/>
  <c i="1" r="AX64"/>
  <c i="11"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3"/>
  <c r="BH103"/>
  <c r="BG103"/>
  <c r="BF103"/>
  <c r="T103"/>
  <c r="R103"/>
  <c r="P103"/>
  <c r="BI96"/>
  <c r="BH96"/>
  <c r="BG96"/>
  <c r="BF96"/>
  <c r="T96"/>
  <c r="R96"/>
  <c r="P96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48"/>
  <c i="10" r="J37"/>
  <c r="J36"/>
  <c i="1" r="AY63"/>
  <c i="10" r="J35"/>
  <c i="1" r="AX63"/>
  <c i="10"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9" r="J37"/>
  <c r="J36"/>
  <c i="1" r="AY62"/>
  <c i="9" r="J35"/>
  <c i="1" r="AX62"/>
  <c i="9"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8" r="J37"/>
  <c r="J36"/>
  <c i="1" r="AY61"/>
  <c i="8" r="J35"/>
  <c i="1" r="AX61"/>
  <c i="8"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7" r="J37"/>
  <c r="J36"/>
  <c i="1" r="AY60"/>
  <c i="7" r="J35"/>
  <c i="1" r="AX60"/>
  <c i="7"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6" r="J37"/>
  <c r="J36"/>
  <c i="1" r="AY59"/>
  <c i="6" r="J35"/>
  <c i="1" r="AX59"/>
  <c i="6" r="BI107"/>
  <c r="BH107"/>
  <c r="BG107"/>
  <c r="BF107"/>
  <c r="T107"/>
  <c r="T106"/>
  <c r="R107"/>
  <c r="R106"/>
  <c r="P107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5" r="J37"/>
  <c r="J36"/>
  <c i="1" r="AY58"/>
  <c i="5" r="J35"/>
  <c i="1" r="AX58"/>
  <c i="5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4" r="J37"/>
  <c r="J36"/>
  <c i="1" r="AY57"/>
  <c i="4" r="J35"/>
  <c i="1" r="AX57"/>
  <c i="4" r="BI129"/>
  <c r="BH129"/>
  <c r="BG129"/>
  <c r="BF129"/>
  <c r="T129"/>
  <c r="T128"/>
  <c r="R129"/>
  <c r="R128"/>
  <c r="P129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7"/>
  <c r="BH97"/>
  <c r="BG97"/>
  <c r="BF97"/>
  <c r="T97"/>
  <c r="R97"/>
  <c r="P97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3" r="J37"/>
  <c r="J36"/>
  <c i="1" r="AY56"/>
  <c i="3" r="J35"/>
  <c i="1" r="AX56"/>
  <c i="3"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4"/>
  <c r="BH104"/>
  <c r="BG104"/>
  <c r="BF104"/>
  <c r="T104"/>
  <c r="R104"/>
  <c r="P104"/>
  <c r="BI98"/>
  <c r="BH98"/>
  <c r="BG98"/>
  <c r="BF98"/>
  <c r="T98"/>
  <c r="R98"/>
  <c r="P98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1" r="L50"/>
  <c r="AM50"/>
  <c r="AM49"/>
  <c r="L49"/>
  <c r="AM47"/>
  <c r="L47"/>
  <c r="L45"/>
  <c r="L44"/>
  <c i="17" r="BK102"/>
  <c r="BK96"/>
  <c r="BK90"/>
  <c r="J86"/>
  <c i="16" r="J129"/>
  <c r="BK113"/>
  <c i="15" r="BK98"/>
  <c r="J86"/>
  <c i="14" r="J155"/>
  <c r="J137"/>
  <c r="BK122"/>
  <c r="BK99"/>
  <c i="13" r="BK174"/>
  <c r="J162"/>
  <c r="J154"/>
  <c r="J151"/>
  <c r="BK132"/>
  <c r="J120"/>
  <c r="J107"/>
  <c i="12" r="J115"/>
  <c r="BK100"/>
  <c i="11" r="BK115"/>
  <c r="J86"/>
  <c i="10" r="J125"/>
  <c r="BK111"/>
  <c r="J92"/>
  <c r="J88"/>
  <c r="J85"/>
  <c i="9" r="J84"/>
  <c i="7" r="J96"/>
  <c i="6" r="J105"/>
  <c r="J98"/>
  <c r="J94"/>
  <c r="J86"/>
  <c i="5" r="BK169"/>
  <c r="BK141"/>
  <c r="J136"/>
  <c r="J112"/>
  <c r="J106"/>
  <c r="BK94"/>
  <c i="4" r="BK116"/>
  <c r="J110"/>
  <c r="BK90"/>
  <c i="3" r="J123"/>
  <c r="BK113"/>
  <c i="2" r="BK150"/>
  <c r="J145"/>
  <c r="J127"/>
  <c r="BK121"/>
  <c i="17" r="J103"/>
  <c r="BK101"/>
  <c r="J96"/>
  <c r="BK86"/>
  <c i="16" r="J140"/>
  <c r="BK115"/>
  <c i="15" r="BK100"/>
  <c r="BK91"/>
  <c r="BK89"/>
  <c r="J85"/>
  <c i="14" r="BK144"/>
  <c r="J128"/>
  <c r="J120"/>
  <c r="J112"/>
  <c i="13" r="BK176"/>
  <c r="J169"/>
  <c r="J158"/>
  <c r="J144"/>
  <c r="J137"/>
  <c r="J116"/>
  <c r="BK111"/>
  <c i="12" r="BK127"/>
  <c r="J112"/>
  <c r="BK104"/>
  <c r="J95"/>
  <c i="11" r="BK129"/>
  <c r="BK112"/>
  <c r="BK89"/>
  <c i="10" r="J118"/>
  <c r="BK115"/>
  <c r="J95"/>
  <c r="BK88"/>
  <c i="9" r="BK98"/>
  <c i="8" r="J103"/>
  <c r="J91"/>
  <c i="7" r="BK95"/>
  <c r="J84"/>
  <c i="6" r="J101"/>
  <c r="BK97"/>
  <c r="BK90"/>
  <c i="5" r="J164"/>
  <c r="J150"/>
  <c r="J134"/>
  <c r="BK117"/>
  <c r="J110"/>
  <c i="4" r="BK124"/>
  <c r="J117"/>
  <c r="J106"/>
  <c i="3" r="J129"/>
  <c r="BK104"/>
  <c r="J90"/>
  <c i="2" r="BK152"/>
  <c r="BK141"/>
  <c r="BK136"/>
  <c r="J125"/>
  <c r="BK101"/>
  <c r="J95"/>
  <c r="BK91"/>
  <c r="BK87"/>
  <c i="16" r="BK146"/>
  <c r="J123"/>
  <c r="J116"/>
  <c r="BK104"/>
  <c i="15" r="J100"/>
  <c r="J95"/>
  <c r="BK93"/>
  <c i="14" r="J160"/>
  <c r="J150"/>
  <c r="BK132"/>
  <c r="J122"/>
  <c i="13" r="BK172"/>
  <c r="J153"/>
  <c r="BK142"/>
  <c r="BK125"/>
  <c r="BK105"/>
  <c i="12" r="BK122"/>
  <c r="BK110"/>
  <c r="J104"/>
  <c i="11" r="BK132"/>
  <c r="J112"/>
  <c i="10" r="J135"/>
  <c r="J116"/>
  <c r="BK112"/>
  <c r="BK91"/>
  <c i="9" r="J98"/>
  <c i="8" r="BK103"/>
  <c r="J96"/>
  <c i="7" r="BK98"/>
  <c i="6" r="J107"/>
  <c r="J103"/>
  <c r="J100"/>
  <c i="5" r="BK171"/>
  <c r="BK155"/>
  <c r="J146"/>
  <c r="J141"/>
  <c r="J132"/>
  <c r="J117"/>
  <c r="J94"/>
  <c i="4" r="J108"/>
  <c r="J90"/>
  <c i="3" r="BK132"/>
  <c r="BK86"/>
  <c i="2" r="J143"/>
  <c r="J123"/>
  <c r="BK96"/>
  <c r="J93"/>
  <c r="J87"/>
  <c i="16" r="BK140"/>
  <c r="J111"/>
  <c r="J104"/>
  <c i="15" r="J99"/>
  <c r="BK88"/>
  <c i="14" r="BK136"/>
  <c r="J106"/>
  <c i="13" r="BK162"/>
  <c r="J146"/>
  <c r="BK139"/>
  <c r="BK107"/>
  <c r="J97"/>
  <c i="12" r="J122"/>
  <c r="BK95"/>
  <c i="11" r="J122"/>
  <c r="J96"/>
  <c i="10" r="BK128"/>
  <c r="BK118"/>
  <c r="J110"/>
  <c r="BK93"/>
  <c i="9" r="BK103"/>
  <c r="J96"/>
  <c i="8" r="BK99"/>
  <c i="6" r="BK107"/>
  <c r="BK94"/>
  <c r="BK86"/>
  <c i="5" r="BK163"/>
  <c r="BK148"/>
  <c r="BK136"/>
  <c r="BK113"/>
  <c r="J102"/>
  <c i="4" r="BK120"/>
  <c r="BK110"/>
  <c i="3" r="BK129"/>
  <c r="J114"/>
  <c r="J104"/>
  <c i="2" r="J153"/>
  <c r="J146"/>
  <c r="BK138"/>
  <c r="BK125"/>
  <c r="J101"/>
  <c r="J97"/>
  <c r="BK89"/>
  <c i="17" r="J105"/>
  <c r="BK99"/>
  <c r="J92"/>
  <c r="J87"/>
  <c i="16" r="BK145"/>
  <c r="BK116"/>
  <c r="BK106"/>
  <c i="15" r="J91"/>
  <c i="14" r="BK160"/>
  <c r="BK153"/>
  <c r="J136"/>
  <c r="BK118"/>
  <c r="J94"/>
  <c i="13" r="BK167"/>
  <c r="J156"/>
  <c r="J142"/>
  <c r="BK135"/>
  <c r="J125"/>
  <c r="J113"/>
  <c i="12" r="BK118"/>
  <c r="J102"/>
  <c i="11" r="BK117"/>
  <c r="BK103"/>
  <c i="10" r="J128"/>
  <c r="J112"/>
  <c r="J93"/>
  <c r="BK90"/>
  <c r="BK86"/>
  <c i="9" r="BK101"/>
  <c i="8" r="BK91"/>
  <c i="7" r="BK84"/>
  <c i="6" r="BK99"/>
  <c r="J95"/>
  <c r="BK88"/>
  <c i="5" r="J171"/>
  <c r="BK150"/>
  <c r="BK128"/>
  <c r="BK110"/>
  <c r="BK100"/>
  <c i="4" r="J120"/>
  <c r="BK112"/>
  <c r="J92"/>
  <c i="3" r="J132"/>
  <c r="BK118"/>
  <c r="J86"/>
  <c i="2" r="J149"/>
  <c r="J135"/>
  <c r="BK122"/>
  <c i="1" r="AS54"/>
  <c i="16" r="BK155"/>
  <c r="J142"/>
  <c r="J138"/>
  <c r="J113"/>
  <c r="J106"/>
  <c i="15" r="J93"/>
  <c r="J88"/>
  <c i="14" r="BK155"/>
  <c r="BK140"/>
  <c r="J132"/>
  <c r="J124"/>
  <c r="BK116"/>
  <c r="J91"/>
  <c i="13" r="J172"/>
  <c r="J166"/>
  <c r="BK154"/>
  <c r="BK140"/>
  <c r="J131"/>
  <c r="J115"/>
  <c r="BK97"/>
  <c i="12" r="J114"/>
  <c r="J108"/>
  <c r="J100"/>
  <c r="J88"/>
  <c i="11" r="BK113"/>
  <c r="BK96"/>
  <c i="10" r="BK135"/>
  <c r="J124"/>
  <c r="BK116"/>
  <c r="BK110"/>
  <c r="BK89"/>
  <c i="9" r="J99"/>
  <c r="BK87"/>
  <c i="8" r="J99"/>
  <c i="7" r="J98"/>
  <c r="J87"/>
  <c i="6" r="BK100"/>
  <c r="J96"/>
  <c i="5" r="J166"/>
  <c r="J151"/>
  <c r="BK139"/>
  <c r="BK132"/>
  <c r="BK112"/>
  <c r="J96"/>
  <c i="4" r="J112"/>
  <c r="BK92"/>
  <c i="3" r="BK116"/>
  <c r="J98"/>
  <c i="2" r="BK153"/>
  <c r="BK143"/>
  <c r="J138"/>
  <c r="BK135"/>
  <c r="J124"/>
  <c r="BK97"/>
  <c r="J92"/>
  <c i="16" r="J153"/>
  <c r="J145"/>
  <c r="J118"/>
  <c r="J107"/>
  <c r="BK88"/>
  <c i="15" r="J98"/>
  <c r="J89"/>
  <c i="14" r="J157"/>
  <c r="J144"/>
  <c r="BK128"/>
  <c r="BK120"/>
  <c r="J99"/>
  <c i="13" r="BK156"/>
  <c r="BK146"/>
  <c r="J132"/>
  <c r="J109"/>
  <c r="BK94"/>
  <c i="12" r="J118"/>
  <c r="BK108"/>
  <c r="J91"/>
  <c i="11" r="BK122"/>
  <c r="J110"/>
  <c i="10" r="J127"/>
  <c r="J115"/>
  <c r="BK98"/>
  <c r="J94"/>
  <c r="BK85"/>
  <c i="9" r="J87"/>
  <c i="8" r="BK98"/>
  <c r="J84"/>
  <c i="7" r="J91"/>
  <c i="6" r="BK105"/>
  <c r="BK102"/>
  <c r="BK98"/>
  <c i="5" r="BK166"/>
  <c r="J153"/>
  <c r="J143"/>
  <c r="BK134"/>
  <c r="J128"/>
  <c r="BK96"/>
  <c i="4" r="J124"/>
  <c r="J97"/>
  <c i="3" r="J116"/>
  <c i="2" r="BK155"/>
  <c r="BK129"/>
  <c r="BK127"/>
  <c r="J98"/>
  <c r="J94"/>
  <c r="BK88"/>
  <c i="16" r="BK142"/>
  <c r="BK117"/>
  <c r="BK107"/>
  <c r="J88"/>
  <c i="15" r="BK92"/>
  <c r="J87"/>
  <c i="14" r="J114"/>
  <c r="BK105"/>
  <c r="BK91"/>
  <c i="13" r="BK149"/>
  <c r="J135"/>
  <c r="J105"/>
  <c i="12" r="J127"/>
  <c r="BK112"/>
  <c i="11" r="J132"/>
  <c r="J115"/>
  <c i="10" r="J132"/>
  <c r="BK127"/>
  <c r="J117"/>
  <c r="BK94"/>
  <c r="J86"/>
  <c i="9" r="BK99"/>
  <c r="BK84"/>
  <c i="8" r="J87"/>
  <c i="6" r="J97"/>
  <c r="J88"/>
  <c i="5" r="BK164"/>
  <c r="BK153"/>
  <c r="BK143"/>
  <c r="J122"/>
  <c r="BK104"/>
  <c i="4" r="J129"/>
  <c r="BK114"/>
  <c r="BK108"/>
  <c i="3" r="J120"/>
  <c r="J113"/>
  <c r="BK90"/>
  <c i="2" r="J155"/>
  <c r="J141"/>
  <c r="J136"/>
  <c r="BK126"/>
  <c r="J122"/>
  <c r="BK98"/>
  <c r="BK92"/>
  <c i="17" r="BK103"/>
  <c r="J101"/>
  <c r="BK94"/>
  <c r="J88"/>
  <c i="16" r="J155"/>
  <c r="BK118"/>
  <c r="BK111"/>
  <c i="15" r="J92"/>
  <c r="BK85"/>
  <c i="14" r="BK157"/>
  <c r="BK147"/>
  <c r="BK124"/>
  <c r="J116"/>
  <c i="13" r="J176"/>
  <c r="BK166"/>
  <c r="BK158"/>
  <c r="BK137"/>
  <c r="BK131"/>
  <c r="BK115"/>
  <c i="12" r="J120"/>
  <c r="BK106"/>
  <c i="11" r="J119"/>
  <c r="BK110"/>
  <c i="10" r="BK130"/>
  <c r="J113"/>
  <c r="J111"/>
  <c r="J91"/>
  <c r="J87"/>
  <c i="9" r="J103"/>
  <c i="8" r="BK96"/>
  <c i="7" r="J95"/>
  <c i="6" r="J104"/>
  <c r="BK96"/>
  <c r="J91"/>
  <c i="5" r="BK173"/>
  <c r="J163"/>
  <c r="BK137"/>
  <c r="BK122"/>
  <c r="BK108"/>
  <c r="BK102"/>
  <c i="4" r="J122"/>
  <c r="J114"/>
  <c r="BK97"/>
  <c r="BK88"/>
  <c i="3" r="BK120"/>
  <c r="BK98"/>
  <c i="2" r="J152"/>
  <c r="BK146"/>
  <c r="J129"/>
  <c r="BK94"/>
  <c i="17" r="BK105"/>
  <c r="J102"/>
  <c r="J99"/>
  <c r="J94"/>
  <c r="BK92"/>
  <c r="J90"/>
  <c r="BK88"/>
  <c r="BK87"/>
  <c i="16" r="BK153"/>
  <c r="J146"/>
  <c r="BK123"/>
  <c r="BK109"/>
  <c i="15" r="BK94"/>
  <c r="BK90"/>
  <c r="BK87"/>
  <c i="14" r="J147"/>
  <c r="BK137"/>
  <c r="BK126"/>
  <c r="J118"/>
  <c r="BK114"/>
  <c r="J105"/>
  <c i="13" r="J174"/>
  <c r="J167"/>
  <c r="BK153"/>
  <c r="J139"/>
  <c r="BK120"/>
  <c r="BK113"/>
  <c r="BK109"/>
  <c i="12" r="BK115"/>
  <c r="J110"/>
  <c r="BK102"/>
  <c r="BK91"/>
  <c i="11" r="BK119"/>
  <c r="J103"/>
  <c r="BK86"/>
  <c i="10" r="BK132"/>
  <c r="BK117"/>
  <c r="BK113"/>
  <c r="BK92"/>
  <c r="BK87"/>
  <c i="9" r="BK96"/>
  <c i="8" r="J101"/>
  <c r="BK84"/>
  <c i="7" r="BK91"/>
  <c i="6" r="J102"/>
  <c r="J99"/>
  <c r="BK91"/>
  <c i="5" r="J169"/>
  <c r="J155"/>
  <c r="J148"/>
  <c r="J137"/>
  <c r="J113"/>
  <c r="J104"/>
  <c i="4" r="BK122"/>
  <c r="J116"/>
  <c r="BK103"/>
  <c i="3" r="BK123"/>
  <c r="BK114"/>
  <c r="BK88"/>
  <c i="2" r="J150"/>
  <c r="BK139"/>
  <c r="J126"/>
  <c r="BK123"/>
  <c r="J99"/>
  <c r="BK93"/>
  <c r="J88"/>
  <c i="16" r="BK149"/>
  <c r="BK129"/>
  <c r="J117"/>
  <c r="J115"/>
  <c r="J96"/>
  <c i="15" r="BK99"/>
  <c r="J94"/>
  <c r="BK86"/>
  <c i="14" r="J153"/>
  <c r="J140"/>
  <c r="J126"/>
  <c r="BK106"/>
  <c i="13" r="BK169"/>
  <c r="J149"/>
  <c r="J140"/>
  <c r="J111"/>
  <c r="J101"/>
  <c i="12" r="BK120"/>
  <c r="J106"/>
  <c r="BK88"/>
  <c i="11" r="J117"/>
  <c r="J89"/>
  <c i="10" r="BK124"/>
  <c r="BK114"/>
  <c r="BK95"/>
  <c r="J89"/>
  <c i="9" r="J91"/>
  <c i="8" r="BK101"/>
  <c r="BK87"/>
  <c i="7" r="BK96"/>
  <c r="BK87"/>
  <c i="6" r="BK104"/>
  <c r="BK101"/>
  <c r="BK95"/>
  <c i="5" r="J159"/>
  <c r="BK151"/>
  <c r="J139"/>
  <c r="J129"/>
  <c r="J108"/>
  <c i="4" r="BK129"/>
  <c r="J103"/>
  <c r="J88"/>
  <c i="3" r="BK111"/>
  <c i="2" r="BK145"/>
  <c r="J128"/>
  <c r="J121"/>
  <c r="BK95"/>
  <c r="J89"/>
  <c i="16" r="J149"/>
  <c r="BK138"/>
  <c r="J109"/>
  <c r="BK96"/>
  <c i="15" r="BK95"/>
  <c r="J90"/>
  <c i="14" r="BK150"/>
  <c r="BK112"/>
  <c r="BK94"/>
  <c i="13" r="BK151"/>
  <c r="BK144"/>
  <c r="BK116"/>
  <c r="BK101"/>
  <c r="J94"/>
  <c i="12" r="BK114"/>
  <c i="11" r="J129"/>
  <c r="J113"/>
  <c i="10" r="J130"/>
  <c r="BK125"/>
  <c r="J114"/>
  <c r="J98"/>
  <c r="J90"/>
  <c i="9" r="J101"/>
  <c r="BK91"/>
  <c i="8" r="J98"/>
  <c i="6" r="BK103"/>
  <c r="J90"/>
  <c i="5" r="J173"/>
  <c r="BK159"/>
  <c r="BK146"/>
  <c r="BK129"/>
  <c r="BK106"/>
  <c r="J100"/>
  <c i="4" r="BK117"/>
  <c r="BK106"/>
  <c i="3" r="J118"/>
  <c r="J111"/>
  <c r="J88"/>
  <c i="2" r="BK149"/>
  <c r="J139"/>
  <c r="BK128"/>
  <c r="BK124"/>
  <c r="BK99"/>
  <c r="J96"/>
  <c r="J91"/>
  <c l="1" r="T86"/>
  <c r="T144"/>
  <c r="P148"/>
  <c i="3" r="T85"/>
  <c r="R122"/>
  <c i="4" r="P87"/>
  <c r="BK111"/>
  <c r="J111"/>
  <c r="J63"/>
  <c r="BK119"/>
  <c r="J119"/>
  <c r="J64"/>
  <c i="5" r="R93"/>
  <c r="P103"/>
  <c r="P109"/>
  <c r="BK135"/>
  <c r="J135"/>
  <c r="J65"/>
  <c r="BK138"/>
  <c r="J138"/>
  <c r="J66"/>
  <c r="BK145"/>
  <c r="BK154"/>
  <c r="J154"/>
  <c r="J70"/>
  <c r="BK170"/>
  <c r="J170"/>
  <c r="J71"/>
  <c i="6" r="BK85"/>
  <c r="BK93"/>
  <c r="J93"/>
  <c r="J62"/>
  <c i="7" r="P83"/>
  <c r="P82"/>
  <c r="P81"/>
  <c i="1" r="AU60"/>
  <c i="8" r="R83"/>
  <c r="R82"/>
  <c r="R81"/>
  <c i="9" r="P83"/>
  <c r="P82"/>
  <c r="P81"/>
  <c i="1" r="AU62"/>
  <c i="10" r="T84"/>
  <c r="T83"/>
  <c r="T82"/>
  <c i="11" r="R85"/>
  <c r="P121"/>
  <c i="12" r="R87"/>
  <c r="R103"/>
  <c r="R109"/>
  <c r="T117"/>
  <c i="13" r="T93"/>
  <c r="P106"/>
  <c r="R112"/>
  <c r="P134"/>
  <c r="T138"/>
  <c r="T141"/>
  <c r="R148"/>
  <c r="R157"/>
  <c r="R173"/>
  <c i="14" r="R90"/>
  <c r="P119"/>
  <c r="P125"/>
  <c r="T139"/>
  <c r="P152"/>
  <c r="P151"/>
  <c i="15" r="R84"/>
  <c r="R97"/>
  <c i="16" r="BK87"/>
  <c r="BK110"/>
  <c r="J110"/>
  <c r="J62"/>
  <c r="BK137"/>
  <c r="J137"/>
  <c r="J63"/>
  <c r="R137"/>
  <c r="BK148"/>
  <c r="J148"/>
  <c r="J65"/>
  <c i="2" r="P86"/>
  <c r="BK144"/>
  <c r="J144"/>
  <c r="J62"/>
  <c r="BK148"/>
  <c r="J148"/>
  <c r="J63"/>
  <c i="3" r="BK85"/>
  <c r="BK122"/>
  <c r="J122"/>
  <c r="J62"/>
  <c i="4" r="T87"/>
  <c r="R105"/>
  <c r="T111"/>
  <c r="P119"/>
  <c i="5" r="BK103"/>
  <c r="J103"/>
  <c r="J62"/>
  <c r="R103"/>
  <c r="T109"/>
  <c r="R131"/>
  <c r="R135"/>
  <c r="R138"/>
  <c r="P145"/>
  <c r="R154"/>
  <c r="R170"/>
  <c i="6" r="T85"/>
  <c r="P93"/>
  <c i="7" r="T83"/>
  <c r="T82"/>
  <c r="T81"/>
  <c i="8" r="T83"/>
  <c r="T82"/>
  <c r="T81"/>
  <c i="9" r="T83"/>
  <c r="T82"/>
  <c r="T81"/>
  <c i="10" r="R84"/>
  <c r="R83"/>
  <c r="R82"/>
  <c i="11" r="T85"/>
  <c r="R121"/>
  <c i="12" r="BK87"/>
  <c r="BK103"/>
  <c r="J103"/>
  <c r="J62"/>
  <c r="T103"/>
  <c r="T109"/>
  <c r="R117"/>
  <c i="13" r="BK93"/>
  <c r="BK106"/>
  <c r="J106"/>
  <c r="J62"/>
  <c r="BK112"/>
  <c r="J112"/>
  <c r="J63"/>
  <c r="BK134"/>
  <c r="J134"/>
  <c r="J64"/>
  <c r="T134"/>
  <c r="R138"/>
  <c r="R141"/>
  <c r="BK157"/>
  <c r="J157"/>
  <c r="J70"/>
  <c r="BK173"/>
  <c r="J173"/>
  <c r="J71"/>
  <c r="T173"/>
  <c i="14" r="P90"/>
  <c r="BK125"/>
  <c r="J125"/>
  <c r="J63"/>
  <c r="BK139"/>
  <c r="J139"/>
  <c r="J64"/>
  <c r="P139"/>
  <c r="R152"/>
  <c r="R151"/>
  <c i="15" r="BK84"/>
  <c r="BK83"/>
  <c r="J83"/>
  <c r="J60"/>
  <c r="BK97"/>
  <c r="J97"/>
  <c r="J62"/>
  <c i="16" r="P87"/>
  <c r="R110"/>
  <c r="T137"/>
  <c r="R144"/>
  <c r="P148"/>
  <c i="2" r="R86"/>
  <c r="R85"/>
  <c r="R84"/>
  <c r="R144"/>
  <c r="R148"/>
  <c i="3" r="R85"/>
  <c r="R84"/>
  <c r="R83"/>
  <c r="T122"/>
  <c i="4" r="R87"/>
  <c r="P105"/>
  <c r="R111"/>
  <c r="T119"/>
  <c i="5" r="BK93"/>
  <c r="T93"/>
  <c r="T103"/>
  <c r="R109"/>
  <c r="P131"/>
  <c r="P135"/>
  <c r="P138"/>
  <c r="R145"/>
  <c r="R144"/>
  <c r="P154"/>
  <c r="P170"/>
  <c i="6" r="R85"/>
  <c r="T93"/>
  <c i="7" r="BK83"/>
  <c r="J83"/>
  <c r="J61"/>
  <c i="8" r="P83"/>
  <c r="P82"/>
  <c r="P81"/>
  <c i="1" r="AU61"/>
  <c i="9" r="BK83"/>
  <c r="BK82"/>
  <c r="J82"/>
  <c r="J60"/>
  <c i="10" r="P84"/>
  <c r="P83"/>
  <c r="P82"/>
  <c i="1" r="AU63"/>
  <c i="11" r="P85"/>
  <c r="P84"/>
  <c r="P83"/>
  <c i="1" r="AU64"/>
  <c i="11" r="T121"/>
  <c i="12" r="P87"/>
  <c r="P103"/>
  <c r="P109"/>
  <c r="P117"/>
  <c i="13" r="R93"/>
  <c r="R92"/>
  <c r="R106"/>
  <c r="T112"/>
  <c r="R134"/>
  <c r="P138"/>
  <c r="P141"/>
  <c r="BK148"/>
  <c r="J148"/>
  <c r="J69"/>
  <c r="P148"/>
  <c r="T157"/>
  <c i="14" r="BK90"/>
  <c r="J90"/>
  <c r="J61"/>
  <c r="BK119"/>
  <c r="J119"/>
  <c r="J62"/>
  <c r="R119"/>
  <c r="R125"/>
  <c r="R139"/>
  <c r="T152"/>
  <c r="T151"/>
  <c i="15" r="P84"/>
  <c r="P83"/>
  <c r="P82"/>
  <c i="1" r="AU68"/>
  <c i="15" r="P97"/>
  <c i="16" r="R87"/>
  <c r="P110"/>
  <c r="P137"/>
  <c r="P144"/>
  <c r="T148"/>
  <c i="2" r="BK86"/>
  <c r="J86"/>
  <c r="J61"/>
  <c r="P144"/>
  <c r="T148"/>
  <c i="3" r="P85"/>
  <c r="P84"/>
  <c r="P83"/>
  <c i="1" r="AU56"/>
  <c i="3" r="P122"/>
  <c i="4" r="BK87"/>
  <c r="J87"/>
  <c r="J61"/>
  <c r="BK105"/>
  <c r="J105"/>
  <c r="J62"/>
  <c r="T105"/>
  <c r="P111"/>
  <c r="R119"/>
  <c i="5" r="P93"/>
  <c r="P92"/>
  <c r="BK109"/>
  <c r="J109"/>
  <c r="J63"/>
  <c r="BK131"/>
  <c r="J131"/>
  <c r="J64"/>
  <c r="T131"/>
  <c r="T135"/>
  <c r="T138"/>
  <c r="T145"/>
  <c r="T154"/>
  <c r="T170"/>
  <c i="6" r="P85"/>
  <c r="P84"/>
  <c r="P83"/>
  <c i="1" r="AU59"/>
  <c i="6" r="R93"/>
  <c i="7" r="R83"/>
  <c r="R82"/>
  <c r="R81"/>
  <c i="8" r="BK83"/>
  <c r="J83"/>
  <c r="J61"/>
  <c i="9" r="R83"/>
  <c r="R82"/>
  <c r="R81"/>
  <c i="10" r="BK84"/>
  <c r="J84"/>
  <c r="J61"/>
  <c i="11" r="BK85"/>
  <c r="J85"/>
  <c r="J61"/>
  <c r="BK121"/>
  <c r="J121"/>
  <c r="J62"/>
  <c i="12" r="T87"/>
  <c r="T86"/>
  <c r="T85"/>
  <c r="BK109"/>
  <c r="J109"/>
  <c r="J63"/>
  <c r="BK117"/>
  <c r="J117"/>
  <c r="J64"/>
  <c i="13" r="P93"/>
  <c r="T106"/>
  <c r="P112"/>
  <c r="BK138"/>
  <c r="J138"/>
  <c r="J65"/>
  <c r="BK141"/>
  <c r="J141"/>
  <c r="J66"/>
  <c r="T148"/>
  <c r="T147"/>
  <c r="P157"/>
  <c r="P173"/>
  <c i="14" r="T90"/>
  <c r="T119"/>
  <c r="T125"/>
  <c r="BK152"/>
  <c r="J152"/>
  <c r="J68"/>
  <c i="15" r="T84"/>
  <c r="T83"/>
  <c r="T82"/>
  <c r="T97"/>
  <c i="16" r="T87"/>
  <c r="T110"/>
  <c r="BK144"/>
  <c r="J144"/>
  <c r="J64"/>
  <c r="T144"/>
  <c r="R148"/>
  <c i="17" r="BK85"/>
  <c r="J85"/>
  <c r="J61"/>
  <c r="P85"/>
  <c r="R85"/>
  <c r="T85"/>
  <c r="BK100"/>
  <c r="J100"/>
  <c r="J63"/>
  <c r="P100"/>
  <c r="R100"/>
  <c r="T100"/>
  <c i="2" r="F55"/>
  <c r="BE87"/>
  <c r="BE93"/>
  <c r="BE94"/>
  <c r="BE95"/>
  <c r="BE129"/>
  <c r="BE143"/>
  <c r="BE150"/>
  <c i="3" r="J77"/>
  <c r="BE123"/>
  <c r="BE129"/>
  <c r="BE132"/>
  <c i="4" r="J52"/>
  <c r="F55"/>
  <c r="BE90"/>
  <c r="BE92"/>
  <c r="BE97"/>
  <c r="BE122"/>
  <c i="5" r="E48"/>
  <c r="F88"/>
  <c r="BE94"/>
  <c r="BE108"/>
  <c r="BE117"/>
  <c r="BE122"/>
  <c r="BE139"/>
  <c r="BE150"/>
  <c r="BE169"/>
  <c r="BK142"/>
  <c r="J142"/>
  <c r="J67"/>
  <c i="6" r="BE88"/>
  <c r="BE90"/>
  <c r="BE95"/>
  <c r="BE98"/>
  <c r="BE99"/>
  <c r="BE100"/>
  <c r="BE104"/>
  <c r="BK106"/>
  <c r="J106"/>
  <c r="J63"/>
  <c i="7" r="BE84"/>
  <c r="BE87"/>
  <c r="BE95"/>
  <c r="BE96"/>
  <c i="8" r="E71"/>
  <c r="BE91"/>
  <c i="9" r="F55"/>
  <c r="J75"/>
  <c i="10" r="E48"/>
  <c r="F55"/>
  <c r="BE87"/>
  <c r="BE91"/>
  <c r="BE93"/>
  <c r="BE98"/>
  <c r="BE112"/>
  <c r="BE113"/>
  <c r="BE114"/>
  <c r="BE135"/>
  <c i="11" r="E73"/>
  <c r="BE86"/>
  <c r="BE103"/>
  <c r="BE110"/>
  <c i="12" r="E48"/>
  <c r="BE100"/>
  <c r="BE104"/>
  <c r="BE108"/>
  <c r="BE115"/>
  <c r="BE120"/>
  <c r="BE127"/>
  <c i="13" r="F88"/>
  <c r="BE111"/>
  <c r="BE120"/>
  <c r="BE125"/>
  <c r="BE131"/>
  <c r="BE151"/>
  <c r="BE153"/>
  <c r="BE156"/>
  <c r="BE172"/>
  <c i="14" r="J82"/>
  <c r="BE99"/>
  <c r="BE114"/>
  <c r="BE120"/>
  <c r="BE122"/>
  <c r="BE124"/>
  <c r="BE140"/>
  <c r="BE157"/>
  <c i="15" r="E48"/>
  <c r="F55"/>
  <c r="J76"/>
  <c r="BE87"/>
  <c r="BE89"/>
  <c r="BE90"/>
  <c r="BE91"/>
  <c r="BE92"/>
  <c r="BE94"/>
  <c r="BE98"/>
  <c r="BE99"/>
  <c i="16" r="BE115"/>
  <c r="BE116"/>
  <c r="BE145"/>
  <c r="BE146"/>
  <c r="BE153"/>
  <c i="2" r="E74"/>
  <c r="J78"/>
  <c r="BE91"/>
  <c r="BE99"/>
  <c r="BE101"/>
  <c r="BE121"/>
  <c r="BE122"/>
  <c r="BE124"/>
  <c r="BE125"/>
  <c r="BE126"/>
  <c r="BE135"/>
  <c r="BE136"/>
  <c r="BE139"/>
  <c r="BE141"/>
  <c r="BE146"/>
  <c r="BE149"/>
  <c r="BE152"/>
  <c r="BK154"/>
  <c r="J154"/>
  <c r="J64"/>
  <c i="3" r="F55"/>
  <c r="BE90"/>
  <c r="BE98"/>
  <c r="BE113"/>
  <c r="BE116"/>
  <c r="BE120"/>
  <c r="BK131"/>
  <c r="J131"/>
  <c r="J63"/>
  <c i="4" r="BE110"/>
  <c r="BE114"/>
  <c r="BE116"/>
  <c r="BE120"/>
  <c r="BK128"/>
  <c r="J128"/>
  <c r="J65"/>
  <c i="5" r="BE100"/>
  <c r="BE110"/>
  <c r="BE148"/>
  <c r="BE163"/>
  <c r="BE171"/>
  <c r="BE173"/>
  <c i="6" r="BE91"/>
  <c r="BE96"/>
  <c i="7" r="E48"/>
  <c r="F78"/>
  <c r="BE91"/>
  <c i="8" r="J52"/>
  <c i="9" r="E48"/>
  <c r="BE96"/>
  <c r="BE99"/>
  <c r="BE101"/>
  <c r="BE103"/>
  <c i="10" r="BE88"/>
  <c r="BE92"/>
  <c r="BE110"/>
  <c r="BE116"/>
  <c r="BE117"/>
  <c r="BE127"/>
  <c r="BE132"/>
  <c i="11" r="F55"/>
  <c r="J77"/>
  <c r="BE96"/>
  <c r="BE115"/>
  <c r="BE117"/>
  <c i="12" r="BE91"/>
  <c r="BE95"/>
  <c r="BE102"/>
  <c r="BE114"/>
  <c i="13" r="E81"/>
  <c r="BE113"/>
  <c r="BE115"/>
  <c r="BE137"/>
  <c r="BE140"/>
  <c r="BE154"/>
  <c r="BE158"/>
  <c r="BE166"/>
  <c r="BE167"/>
  <c r="BE174"/>
  <c r="BK145"/>
  <c r="J145"/>
  <c r="J67"/>
  <c i="14" r="F85"/>
  <c r="BE91"/>
  <c r="BE94"/>
  <c r="BE116"/>
  <c r="BE136"/>
  <c r="BE147"/>
  <c i="16" r="E48"/>
  <c r="BE106"/>
  <c r="BE107"/>
  <c r="BE138"/>
  <c r="BE155"/>
  <c i="17" r="J77"/>
  <c i="2" r="BE89"/>
  <c r="BE127"/>
  <c r="BE128"/>
  <c r="BE145"/>
  <c r="BE155"/>
  <c i="3" r="E48"/>
  <c r="BE111"/>
  <c r="BE118"/>
  <c i="4" r="E75"/>
  <c r="BE88"/>
  <c r="BE108"/>
  <c r="BE112"/>
  <c r="BE117"/>
  <c i="5" r="BE96"/>
  <c r="BE102"/>
  <c r="BE104"/>
  <c r="BE106"/>
  <c r="BE128"/>
  <c r="BE134"/>
  <c r="BE141"/>
  <c r="BE143"/>
  <c r="BE155"/>
  <c r="BE159"/>
  <c r="BE166"/>
  <c i="6" r="J52"/>
  <c r="E73"/>
  <c r="BE86"/>
  <c r="BE94"/>
  <c r="BE103"/>
  <c r="BE105"/>
  <c i="7" r="J52"/>
  <c i="8" r="BE87"/>
  <c r="BE96"/>
  <c i="10" r="J52"/>
  <c r="BE85"/>
  <c r="BE86"/>
  <c r="BE90"/>
  <c r="BE94"/>
  <c r="BE95"/>
  <c r="BE111"/>
  <c r="BE115"/>
  <c r="BE118"/>
  <c r="BE124"/>
  <c r="BE128"/>
  <c r="BK134"/>
  <c r="J134"/>
  <c r="J62"/>
  <c i="11" r="BE119"/>
  <c i="12" r="BE106"/>
  <c r="BE118"/>
  <c i="13" r="J52"/>
  <c r="BE105"/>
  <c r="BE132"/>
  <c r="BE139"/>
  <c r="BE142"/>
  <c r="BE149"/>
  <c r="BE162"/>
  <c i="14" r="E78"/>
  <c r="BE112"/>
  <c r="BE150"/>
  <c r="BE153"/>
  <c r="BE155"/>
  <c r="BE160"/>
  <c r="BK149"/>
  <c r="J149"/>
  <c r="J66"/>
  <c i="15" r="BE85"/>
  <c r="BE88"/>
  <c r="BE95"/>
  <c i="16" r="J52"/>
  <c r="BE96"/>
  <c r="BE111"/>
  <c r="BE118"/>
  <c r="BE149"/>
  <c i="17" r="BE86"/>
  <c r="BE87"/>
  <c r="BE90"/>
  <c r="BE92"/>
  <c r="BE96"/>
  <c r="BE103"/>
  <c i="2" r="BE88"/>
  <c r="BE92"/>
  <c r="BE96"/>
  <c r="BE97"/>
  <c r="BE98"/>
  <c r="BE123"/>
  <c r="BE138"/>
  <c r="BE153"/>
  <c i="3" r="BE86"/>
  <c r="BE88"/>
  <c r="BE104"/>
  <c r="BE114"/>
  <c i="4" r="BE103"/>
  <c r="BE106"/>
  <c r="BE124"/>
  <c r="BE129"/>
  <c i="5" r="J52"/>
  <c r="BE112"/>
  <c r="BE113"/>
  <c r="BE129"/>
  <c r="BE132"/>
  <c r="BE136"/>
  <c r="BE137"/>
  <c r="BE146"/>
  <c r="BE151"/>
  <c r="BE153"/>
  <c r="BE164"/>
  <c i="6" r="F55"/>
  <c r="BE97"/>
  <c r="BE101"/>
  <c r="BE102"/>
  <c r="BE107"/>
  <c i="7" r="BE98"/>
  <c i="8" r="F55"/>
  <c r="BE84"/>
  <c r="BE98"/>
  <c r="BE99"/>
  <c r="BE101"/>
  <c r="BE103"/>
  <c i="9" r="BE84"/>
  <c r="BE87"/>
  <c r="BE91"/>
  <c r="BE98"/>
  <c i="10" r="BE89"/>
  <c r="BE125"/>
  <c r="BE130"/>
  <c i="11" r="BE89"/>
  <c r="BE112"/>
  <c r="BE113"/>
  <c r="BE122"/>
  <c r="BE129"/>
  <c r="BE132"/>
  <c r="BK131"/>
  <c r="J131"/>
  <c r="J63"/>
  <c i="12" r="J52"/>
  <c r="F55"/>
  <c r="BE88"/>
  <c r="BE110"/>
  <c r="BE112"/>
  <c r="BE122"/>
  <c r="BK126"/>
  <c r="J126"/>
  <c r="J65"/>
  <c i="13" r="BE94"/>
  <c r="BE97"/>
  <c r="BE101"/>
  <c r="BE107"/>
  <c r="BE109"/>
  <c r="BE116"/>
  <c r="BE135"/>
  <c r="BE144"/>
  <c r="BE146"/>
  <c r="BE169"/>
  <c r="BE176"/>
  <c i="14" r="BE105"/>
  <c r="BE106"/>
  <c r="BE118"/>
  <c r="BE126"/>
  <c r="BE128"/>
  <c r="BE132"/>
  <c r="BE137"/>
  <c r="BE144"/>
  <c r="BK146"/>
  <c r="J146"/>
  <c r="J65"/>
  <c i="15" r="BE86"/>
  <c r="BE93"/>
  <c r="BE100"/>
  <c i="16" r="F55"/>
  <c r="BE88"/>
  <c r="BE104"/>
  <c r="BE109"/>
  <c r="BE113"/>
  <c r="BE117"/>
  <c r="BE123"/>
  <c r="BE129"/>
  <c r="BE140"/>
  <c r="BE142"/>
  <c i="17" r="E48"/>
  <c r="F55"/>
  <c r="BE88"/>
  <c r="BE94"/>
  <c r="BE99"/>
  <c r="BE101"/>
  <c r="BE102"/>
  <c r="BE105"/>
  <c r="BK98"/>
  <c r="J98"/>
  <c r="J62"/>
  <c i="4" r="F35"/>
  <c i="1" r="BB57"/>
  <c i="15" r="F36"/>
  <c i="1" r="BC68"/>
  <c i="14" r="F37"/>
  <c i="1" r="BD67"/>
  <c i="8" r="F37"/>
  <c i="1" r="BD61"/>
  <c i="6" r="J34"/>
  <c i="1" r="AW59"/>
  <c i="7" r="F36"/>
  <c i="1" r="BC60"/>
  <c i="6" r="F36"/>
  <c i="1" r="BC59"/>
  <c i="2" r="J34"/>
  <c i="1" r="AW55"/>
  <c i="7" r="F37"/>
  <c i="1" r="BD60"/>
  <c i="16" r="F36"/>
  <c i="1" r="BC69"/>
  <c i="9" r="F35"/>
  <c i="1" r="BB62"/>
  <c i="17" r="J34"/>
  <c i="1" r="AW70"/>
  <c i="6" r="F37"/>
  <c i="1" r="BD59"/>
  <c i="7" r="J34"/>
  <c i="1" r="AW60"/>
  <c i="14" r="F34"/>
  <c i="1" r="BA67"/>
  <c i="4" r="F34"/>
  <c i="1" r="BA57"/>
  <c i="13" r="F34"/>
  <c i="1" r="BA66"/>
  <c i="8" r="F36"/>
  <c i="1" r="BC61"/>
  <c i="3" r="F35"/>
  <c i="1" r="BB56"/>
  <c i="5" r="J34"/>
  <c i="1" r="AW58"/>
  <c i="10" r="F36"/>
  <c i="1" r="BC63"/>
  <c i="13" r="F37"/>
  <c i="1" r="BD66"/>
  <c i="11" r="J34"/>
  <c i="1" r="AW64"/>
  <c i="2" r="F36"/>
  <c i="1" r="BC55"/>
  <c i="4" r="J34"/>
  <c i="1" r="AW57"/>
  <c i="5" r="F37"/>
  <c i="1" r="BD58"/>
  <c i="15" r="F34"/>
  <c i="1" r="BA68"/>
  <c i="6" r="F34"/>
  <c i="1" r="BA59"/>
  <c i="2" r="F34"/>
  <c i="1" r="BA55"/>
  <c i="5" r="F34"/>
  <c i="1" r="BA58"/>
  <c i="3" r="F36"/>
  <c i="1" r="BC56"/>
  <c i="14" r="J34"/>
  <c i="1" r="AW67"/>
  <c i="10" r="F37"/>
  <c i="1" r="BD63"/>
  <c i="9" r="F36"/>
  <c i="1" r="BC62"/>
  <c i="8" r="F34"/>
  <c i="1" r="BA61"/>
  <c i="15" r="J34"/>
  <c i="1" r="AW68"/>
  <c i="15" r="F37"/>
  <c i="1" r="BD68"/>
  <c i="16" r="F35"/>
  <c i="1" r="BB69"/>
  <c i="3" r="F37"/>
  <c i="1" r="BD56"/>
  <c i="11" r="F37"/>
  <c i="1" r="BD64"/>
  <c i="4" r="F36"/>
  <c i="1" r="BC57"/>
  <c i="13" r="F36"/>
  <c i="1" r="BC66"/>
  <c i="8" r="F35"/>
  <c i="1" r="BB61"/>
  <c i="10" r="F34"/>
  <c i="1" r="BA63"/>
  <c i="15" r="F35"/>
  <c i="1" r="BB68"/>
  <c i="6" r="F35"/>
  <c i="1" r="BB59"/>
  <c i="17" r="F37"/>
  <c i="1" r="BD70"/>
  <c i="17" r="F34"/>
  <c i="1" r="BA70"/>
  <c i="12" r="F37"/>
  <c i="1" r="BD65"/>
  <c i="11" r="F35"/>
  <c i="1" r="BB64"/>
  <c i="9" r="J34"/>
  <c i="1" r="AW62"/>
  <c i="12" r="J34"/>
  <c i="1" r="AW65"/>
  <c i="5" r="F36"/>
  <c i="1" r="BC58"/>
  <c i="9" r="F37"/>
  <c i="1" r="BD62"/>
  <c i="2" r="F37"/>
  <c i="1" r="BD55"/>
  <c i="11" r="F34"/>
  <c i="1" r="BA64"/>
  <c i="12" r="F36"/>
  <c i="1" r="BC65"/>
  <c i="14" r="F35"/>
  <c i="1" r="BB67"/>
  <c i="12" r="F35"/>
  <c i="1" r="BB65"/>
  <c i="7" r="F34"/>
  <c i="1" r="BA60"/>
  <c i="14" r="F36"/>
  <c i="1" r="BC67"/>
  <c i="12" r="F34"/>
  <c i="1" r="BA65"/>
  <c i="9" r="F34"/>
  <c i="1" r="BA62"/>
  <c i="11" r="F36"/>
  <c i="1" r="BC64"/>
  <c i="13" r="F35"/>
  <c i="1" r="BB66"/>
  <c i="10" r="F35"/>
  <c i="1" r="BB63"/>
  <c i="5" r="F35"/>
  <c i="1" r="BB58"/>
  <c i="16" r="F37"/>
  <c i="1" r="BD69"/>
  <c i="17" r="F35"/>
  <c i="1" r="BB70"/>
  <c i="7" r="F35"/>
  <c i="1" r="BB60"/>
  <c i="16" r="J34"/>
  <c i="1" r="AW69"/>
  <c i="13" r="J34"/>
  <c i="1" r="AW66"/>
  <c i="3" r="F34"/>
  <c i="1" r="BA56"/>
  <c i="10" r="J34"/>
  <c i="1" r="AW63"/>
  <c i="17" r="F36"/>
  <c i="1" r="BC70"/>
  <c i="3" r="J34"/>
  <c i="1" r="AW56"/>
  <c i="8" r="J34"/>
  <c i="1" r="AW61"/>
  <c i="16" r="F34"/>
  <c i="1" r="BA69"/>
  <c i="4" r="F37"/>
  <c i="1" r="BD57"/>
  <c i="2" r="F35"/>
  <c i="1" r="BB55"/>
  <c i="16" l="1" r="R86"/>
  <c r="R85"/>
  <c i="5" r="T92"/>
  <c i="13" r="T92"/>
  <c r="T91"/>
  <c i="17" r="R84"/>
  <c r="R83"/>
  <c i="14" r="T89"/>
  <c r="T88"/>
  <c i="13" r="P147"/>
  <c i="12" r="P86"/>
  <c r="P85"/>
  <c i="1" r="AU65"/>
  <c i="5" r="BK92"/>
  <c i="13" r="BK92"/>
  <c i="3" r="BK84"/>
  <c r="J84"/>
  <c r="J60"/>
  <c i="12" r="R86"/>
  <c r="R85"/>
  <c i="11" r="R84"/>
  <c r="R83"/>
  <c i="5" r="R92"/>
  <c r="R91"/>
  <c i="2" r="T85"/>
  <c r="T84"/>
  <c i="17" r="T84"/>
  <c r="T83"/>
  <c i="6" r="R84"/>
  <c r="R83"/>
  <c i="14" r="P89"/>
  <c r="P88"/>
  <c i="1" r="AU67"/>
  <c i="5" r="P144"/>
  <c r="P91"/>
  <c i="1" r="AU58"/>
  <c i="4" r="T86"/>
  <c r="T85"/>
  <c i="15" r="R83"/>
  <c r="R82"/>
  <c i="4" r="P86"/>
  <c r="P85"/>
  <c i="1" r="AU57"/>
  <c i="3" r="T84"/>
  <c r="T83"/>
  <c i="17" r="P84"/>
  <c r="P83"/>
  <c i="1" r="AU70"/>
  <c i="16" r="T86"/>
  <c r="T85"/>
  <c i="13" r="P92"/>
  <c r="P91"/>
  <c i="1" r="AU66"/>
  <c i="5" r="T144"/>
  <c i="4" r="R86"/>
  <c r="R85"/>
  <c i="16" r="P86"/>
  <c r="P85"/>
  <c i="1" r="AU69"/>
  <c i="12" r="BK86"/>
  <c r="J86"/>
  <c r="J60"/>
  <c i="11" r="T84"/>
  <c r="T83"/>
  <c i="6" r="T84"/>
  <c r="T83"/>
  <c i="2" r="P85"/>
  <c r="P84"/>
  <c i="1" r="AU55"/>
  <c i="16" r="BK86"/>
  <c r="J86"/>
  <c r="J60"/>
  <c i="14" r="R89"/>
  <c r="R88"/>
  <c i="13" r="R147"/>
  <c r="R91"/>
  <c i="6" r="BK84"/>
  <c r="J84"/>
  <c r="J60"/>
  <c i="5" r="BK144"/>
  <c r="J144"/>
  <c r="J68"/>
  <c i="4" r="BK86"/>
  <c r="J86"/>
  <c r="J60"/>
  <c i="5" r="J145"/>
  <c r="J69"/>
  <c i="6" r="J85"/>
  <c r="J61"/>
  <c i="8" r="BK82"/>
  <c r="J82"/>
  <c r="J60"/>
  <c i="9" r="BK81"/>
  <c r="J81"/>
  <c r="J59"/>
  <c i="13" r="BK147"/>
  <c r="J147"/>
  <c r="J68"/>
  <c i="14" r="BK89"/>
  <c r="J89"/>
  <c r="J60"/>
  <c i="16" r="J87"/>
  <c r="J61"/>
  <c i="2" r="BK85"/>
  <c r="BK84"/>
  <c r="J84"/>
  <c i="3" r="J85"/>
  <c r="J61"/>
  <c i="5" r="J93"/>
  <c r="J61"/>
  <c i="11" r="BK84"/>
  <c r="J84"/>
  <c r="J60"/>
  <c i="12" r="J87"/>
  <c r="J61"/>
  <c i="13" r="J93"/>
  <c r="J61"/>
  <c i="14" r="BK151"/>
  <c r="J151"/>
  <c r="J67"/>
  <c i="15" r="BK82"/>
  <c r="J82"/>
  <c r="J84"/>
  <c r="J61"/>
  <c i="7" r="BK82"/>
  <c r="J82"/>
  <c r="J60"/>
  <c i="9" r="J83"/>
  <c r="J61"/>
  <c i="10" r="BK83"/>
  <c r="BK82"/>
  <c r="J82"/>
  <c r="J59"/>
  <c i="17" r="BK84"/>
  <c r="J84"/>
  <c r="J60"/>
  <c i="2" r="J30"/>
  <c i="1" r="AG55"/>
  <c i="10" r="J33"/>
  <c i="1" r="AV63"/>
  <c r="AT63"/>
  <c i="16" r="F33"/>
  <c i="1" r="AZ69"/>
  <c i="3" r="F33"/>
  <c i="1" r="AZ56"/>
  <c i="17" r="J33"/>
  <c i="1" r="AV70"/>
  <c r="AT70"/>
  <c i="8" r="F33"/>
  <c i="1" r="AZ61"/>
  <c i="9" r="F33"/>
  <c i="1" r="AZ62"/>
  <c i="4" r="F33"/>
  <c i="1" r="AZ57"/>
  <c r="BA54"/>
  <c r="AW54"/>
  <c r="AK30"/>
  <c i="12" r="F33"/>
  <c i="1" r="AZ65"/>
  <c i="5" r="F33"/>
  <c i="1" r="AZ58"/>
  <c i="5" r="J33"/>
  <c i="1" r="AV58"/>
  <c r="AT58"/>
  <c i="12" r="J33"/>
  <c i="1" r="AV65"/>
  <c r="AT65"/>
  <c i="10" r="F33"/>
  <c i="1" r="AZ63"/>
  <c i="4" r="J33"/>
  <c i="1" r="AV57"/>
  <c r="AT57"/>
  <c i="13" r="J33"/>
  <c i="1" r="AV66"/>
  <c r="AT66"/>
  <c i="2" r="F33"/>
  <c i="1" r="AZ55"/>
  <c i="7" r="F33"/>
  <c i="1" r="AZ60"/>
  <c i="11" r="F33"/>
  <c i="1" r="AZ64"/>
  <c r="BD54"/>
  <c r="W33"/>
  <c i="6" r="J33"/>
  <c i="1" r="AV59"/>
  <c r="AT59"/>
  <c i="3" r="J33"/>
  <c i="1" r="AV56"/>
  <c r="AT56"/>
  <c r="BB54"/>
  <c r="AX54"/>
  <c r="BC54"/>
  <c r="W32"/>
  <c i="17" r="F33"/>
  <c i="1" r="AZ70"/>
  <c i="14" r="F33"/>
  <c i="1" r="AZ67"/>
  <c i="8" r="J33"/>
  <c i="1" r="AV61"/>
  <c r="AT61"/>
  <c i="16" r="J33"/>
  <c i="1" r="AV69"/>
  <c r="AT69"/>
  <c i="15" r="J33"/>
  <c i="1" r="AV68"/>
  <c r="AT68"/>
  <c i="14" r="J33"/>
  <c i="1" r="AV67"/>
  <c r="AT67"/>
  <c i="13" r="F33"/>
  <c i="1" r="AZ66"/>
  <c i="15" r="J30"/>
  <c i="1" r="AG68"/>
  <c i="2" r="J33"/>
  <c i="1" r="AV55"/>
  <c r="AT55"/>
  <c i="7" r="J33"/>
  <c i="1" r="AV60"/>
  <c r="AT60"/>
  <c i="9" r="J33"/>
  <c i="1" r="AV62"/>
  <c r="AT62"/>
  <c i="15" r="F33"/>
  <c i="1" r="AZ68"/>
  <c i="11" r="J33"/>
  <c i="1" r="AV64"/>
  <c r="AT64"/>
  <c i="6" r="F33"/>
  <c i="1" r="AZ59"/>
  <c i="5" l="1" r="BK91"/>
  <c r="J91"/>
  <c r="J59"/>
  <c i="13" r="BK91"/>
  <c r="J91"/>
  <c r="J59"/>
  <c i="5" r="T91"/>
  <c i="15" r="J39"/>
  <c i="2" r="J39"/>
  <c r="J59"/>
  <c r="J85"/>
  <c r="J60"/>
  <c i="5" r="J92"/>
  <c r="J60"/>
  <c i="11" r="BK83"/>
  <c r="J83"/>
  <c r="J59"/>
  <c i="13" r="J92"/>
  <c r="J60"/>
  <c i="15" r="J59"/>
  <c i="3" r="BK83"/>
  <c r="J83"/>
  <c r="J59"/>
  <c i="4" r="BK85"/>
  <c r="J85"/>
  <c i="8" r="BK81"/>
  <c r="J81"/>
  <c i="14" r="BK88"/>
  <c r="J88"/>
  <c i="16" r="BK85"/>
  <c r="J85"/>
  <c r="J59"/>
  <c i="6" r="BK83"/>
  <c r="J83"/>
  <c r="J59"/>
  <c i="10" r="J83"/>
  <c r="J60"/>
  <c i="17" r="BK83"/>
  <c r="J83"/>
  <c r="J59"/>
  <c i="7" r="BK81"/>
  <c r="J81"/>
  <c i="12" r="BK85"/>
  <c r="J85"/>
  <c r="J59"/>
  <c i="1" r="AN55"/>
  <c r="AN68"/>
  <c i="8" r="J30"/>
  <c i="1" r="AG61"/>
  <c r="AN61"/>
  <c r="W31"/>
  <c r="AZ54"/>
  <c r="W29"/>
  <c r="W30"/>
  <c i="9" r="J30"/>
  <c i="1" r="AG62"/>
  <c r="AN62"/>
  <c i="4" r="J30"/>
  <c i="1" r="AG57"/>
  <c r="AN57"/>
  <c r="AY54"/>
  <c r="AU54"/>
  <c i="10" r="J30"/>
  <c i="1" r="AG63"/>
  <c r="AN63"/>
  <c i="7" r="J30"/>
  <c i="1" r="AG60"/>
  <c r="AN60"/>
  <c i="14" r="J30"/>
  <c i="1" r="AG67"/>
  <c r="AN67"/>
  <c i="4" l="1" r="J39"/>
  <c r="J59"/>
  <c i="8" r="J39"/>
  <c r="J59"/>
  <c i="14" r="J59"/>
  <c i="7" r="J59"/>
  <c i="9" r="J39"/>
  <c i="10" r="J39"/>
  <c i="14" r="J39"/>
  <c i="7" r="J39"/>
  <c i="12" r="J30"/>
  <c i="1" r="AG65"/>
  <c r="AN65"/>
  <c i="13" r="J30"/>
  <c i="1" r="AG66"/>
  <c r="AN66"/>
  <c i="5" r="J30"/>
  <c i="1" r="AG58"/>
  <c r="AN58"/>
  <c i="16" r="J30"/>
  <c i="1" r="AG69"/>
  <c r="AN69"/>
  <c i="3" r="J30"/>
  <c i="1" r="AG56"/>
  <c r="AN56"/>
  <c i="6" r="J30"/>
  <c i="1" r="AG59"/>
  <c r="AN59"/>
  <c r="AV54"/>
  <c r="AK29"/>
  <c i="17" r="J30"/>
  <c i="1" r="AG70"/>
  <c r="AN70"/>
  <c i="11" r="J30"/>
  <c i="1" r="AG64"/>
  <c r="AN64"/>
  <c i="3" l="1" r="J39"/>
  <c i="6" r="J39"/>
  <c i="11" r="J39"/>
  <c i="5" r="J39"/>
  <c i="12" r="J39"/>
  <c i="13" r="J39"/>
  <c i="17" r="J39"/>
  <c i="16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<sst xmlns="http://schemas.openxmlformats.org/spreadsheetml/2006/main">
  <si>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</si>
  <si>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</si>
  <si>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</si>
  <si>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</si>
  <si>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</si>
  <si>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{ee73522c-abc3-4944-935b-4b4486296d51}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</si>
  <si>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</si>
  <si>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</si>
  <si>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</si>
  <si>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</si>
  <si>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</si>
  <si>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</si>
  <si>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</si>
  <si>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</si>
  <si>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123-4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</si>
  <si>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</si>
  <si>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</si>
  <si>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Revitalizační opatření v povodí Velmovického potoka v k.ú.Mašovice</t>
  </si>
  <si>
    <t>KSO:</t>
  </si>
  <si>
    <t>832</t>
  </si>
  <si>
    <t>CC-CZ:</t>
  </si>
  <si>
    <t>242</t>
  </si>
  <si>
    <t>Místo:</t>
  </si>
  <si>
    <t>Mašovice</t>
  </si>
  <si>
    <t>Datum:</t>
  </si>
  <si>
    <t>19. 4. 2021</t>
  </si>
  <si>
    <t>CZ-CPV:</t>
  </si>
  <si>
    <t>45240000-1</t>
  </si>
  <si>
    <t>CZ-CPA:</t>
  </si>
  <si>
    <t>42.91</t>
  </si>
  <si>
    <t>Zadavatel:</t>
  </si>
  <si>
    <t>IČ:</t>
  </si>
  <si>
    <t/>
  </si>
  <si>
    <t>ČR - Státní pozemkový úřad</t>
  </si>
  <si>
    <t>DIČ:</t>
  </si>
  <si>
    <t>Uchazeč:</t>
  </si>
  <si>
    <t>Vyplň údaj</t>
  </si>
  <si>
    <t>Projektant:</t>
  </si>
  <si>
    <t>Ing.František Sedláček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</si>
  <si>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</si>
  <si>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</si>
  <si>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</si>
  <si>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</si>
  <si>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</si>
  <si>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</si>
  <si>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</si>
  <si>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</si>
  <si>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</si>
  <si>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</si>
  <si>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</si>
  <si>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</si>
  <si>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</si>
  <si>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</si>
  <si>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</si>
  <si>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</si>
  <si>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</si>
  <si>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</si>
  <si>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</si>
  <si>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</si>
  <si>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</si>
  <si>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</si>
  <si>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</si>
  <si>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</si>
  <si>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</si>
  <si>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</si>
  <si>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</si>
  <si>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</si>
  <si>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</si>
  <si>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</si>
  <si>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</si>
  <si>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</si>
  <si>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</si>
  <si>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</si>
  <si>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</si>
  <si>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</si>
  <si>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</si>
  <si>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</si>
  <si>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</si>
  <si>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</si>
  <si>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</si>
  <si>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</si>
  <si>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</si>
  <si>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</si>
  <si>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Zátopa rybníka Horní</t>
  </si>
  <si>
    <t>STA</t>
  </si>
  <si>
    <t>1</t>
  </si>
  <si>
    <t>{1272b6dc-9890-4142-a839-2aee735e8a07}</t>
  </si>
  <si>
    <t>2</t>
  </si>
  <si>
    <t>SO 02</t>
  </si>
  <si>
    <t>Hráz rybníka Horní</t>
  </si>
  <si>
    <t>{649a141a-3bce-46a1-a0fe-0892ae0a262d}</t>
  </si>
  <si>
    <t>SO 03</t>
  </si>
  <si>
    <t>Bezpečnostní přeliv rybníka Horní</t>
  </si>
  <si>
    <t>{af0e1079-b2c4-41c3-a6a5-ed57901de3b6}</t>
  </si>
  <si>
    <t>SO 04</t>
  </si>
  <si>
    <t>Vypouštěcí zařízení rybníka Horní</t>
  </si>
  <si>
    <t>{4e9e8bff-c67a-4e0a-a54d-dd1e037fda9b}</t>
  </si>
  <si>
    <t>SO 05</t>
  </si>
  <si>
    <t>Požární odběr</t>
  </si>
  <si>
    <t>{5dd010ba-a6a0-409d-996c-eeb7e8ea7dd3}</t>
  </si>
  <si>
    <t>SO 06</t>
  </si>
  <si>
    <t>Mokřad č.1</t>
  </si>
  <si>
    <t>{ef4a4519-68ec-4973-a640-6f2a9733f682}</t>
  </si>
  <si>
    <t>SO 07</t>
  </si>
  <si>
    <t>Mokřad č.2</t>
  </si>
  <si>
    <t>{7a6105a9-19d1-4589-8b72-a10d2ab8c32c}</t>
  </si>
  <si>
    <t>SO 08</t>
  </si>
  <si>
    <t>Mokřad č.3</t>
  </si>
  <si>
    <t>{1daa96e9-d94a-49a1-9788-40217402a4cf}</t>
  </si>
  <si>
    <t>SO 09</t>
  </si>
  <si>
    <t>Zátopa rybníka Dolní</t>
  </si>
  <si>
    <t>{86f17bfa-cc60-45ab-989e-3e9939a58a31}</t>
  </si>
  <si>
    <t>SO 10</t>
  </si>
  <si>
    <t>Hráz rybníka Dolní</t>
  </si>
  <si>
    <t>{377b7a74-e060-45b0-a54c-1dff723d809b}</t>
  </si>
  <si>
    <t>SO 11</t>
  </si>
  <si>
    <t>Bezpečnostní přeliv rybníka Dolní</t>
  </si>
  <si>
    <t>{9a2281a1-f7b5-4dfe-a12b-43e80282c096}</t>
  </si>
  <si>
    <t>SO 12</t>
  </si>
  <si>
    <t>Vypouštěcí zařízení rybníka Dolní</t>
  </si>
  <si>
    <t>{8be6b46b-cf49-4065-91bd-1d6bb3d62c3d}</t>
  </si>
  <si>
    <t>SO 13</t>
  </si>
  <si>
    <t>Napouštěcí zařízení rybníka Dolní</t>
  </si>
  <si>
    <t>{8e1a0769-ec51-4766-b4a0-974f28ef8a9d}</t>
  </si>
  <si>
    <t>SO 14</t>
  </si>
  <si>
    <t>Doprovodná výsadba</t>
  </si>
  <si>
    <t>{1cceec07-87f5-4845-8dac-64a1eb36f80e}</t>
  </si>
  <si>
    <t>SO 15</t>
  </si>
  <si>
    <t>Příjezdové komunikace do prostoru staveniště</t>
  </si>
  <si>
    <t>{a60546c6-cdb4-46dc-9aea-f4d662c6bdc2}</t>
  </si>
  <si>
    <t>SO 16</t>
  </si>
  <si>
    <t>Vedlejší a ostatní náklady</t>
  </si>
  <si>
    <t>{c46ba582-fd21-4d65-995e-05ba759c79c3}</t>
  </si>
  <si>
    <t>KRYCÍ LIST SOUPISU PRACÍ</t>
  </si>
  <si>
    <t>Objekt:</t>
  </si>
  <si>
    <t>SO 01 - Zátopa rybníka Horní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</si>
  <si>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</si>
  <si>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</si>
  <si>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</si>
  <si>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</si>
  <si>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</si>
  <si>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</si>
  <si>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</si>
  <si>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</si>
  <si>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</si>
  <si>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</si>
  <si>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</si>
  <si>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</si>
  <si>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</si>
  <si>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</si>
  <si>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</si>
  <si>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</si>
  <si>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</si>
  <si>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</si>
  <si>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</si>
  <si>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</si>
  <si>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</si>
  <si>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</si>
  <si>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</si>
  <si>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</si>
  <si>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</si>
  <si>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</si>
  <si>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</si>
  <si>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</si>
  <si>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proutí, klestu z prořezávek a odstraněných křovin pro jakoukoliv dřevinu</t>
  </si>
  <si>
    <t>m2</t>
  </si>
  <si>
    <t>CS ÚRS 2021 01</t>
  </si>
  <si>
    <t>4</t>
  </si>
  <si>
    <t>2030334536</t>
  </si>
  <si>
    <t>111251102</t>
  </si>
  <si>
    <t>Odstranění křovin a stromů s odstraněním kořenů strojně průměru kmene do 100 mm v rovině nebo ve svahu sklonu terénu do 1:5, při celkové ploše přes 100 do 500 m2</t>
  </si>
  <si>
    <t>-2085222699</t>
  </si>
  <si>
    <t>3</t>
  </si>
  <si>
    <t>111301111</t>
  </si>
  <si>
    <t>Sejmutí drnu tl. do 100 mm, v jakékoliv ploše</t>
  </si>
  <si>
    <t>1551348310</t>
  </si>
  <si>
    <t>VV</t>
  </si>
  <si>
    <t>572"plocha z PC, výkres C.3 -pozemek 761 k.ú. Mašovice"</t>
  </si>
  <si>
    <t>112101101</t>
  </si>
  <si>
    <t>Odstranění stromů s odřezáním kmene a s odvětvením listnatých, průměru kmene přes 100 do 300 mm</t>
  </si>
  <si>
    <t>kus</t>
  </si>
  <si>
    <t>26407466</t>
  </si>
  <si>
    <t>5</t>
  </si>
  <si>
    <t>112101102</t>
  </si>
  <si>
    <t>Odstranění stromů s odřezáním kmene a s odvětvením listnatých, průměru kmene přes 300 do 500 mm</t>
  </si>
  <si>
    <t>218250282</t>
  </si>
  <si>
    <t>6</t>
  </si>
  <si>
    <t>112101103</t>
  </si>
  <si>
    <t>Odstranění stromů s odřezáním kmene a s odvětvením listnatých, průměru kmene přes 500 do 700 mm</t>
  </si>
  <si>
    <t>690165654</t>
  </si>
  <si>
    <t>7</t>
  </si>
  <si>
    <t>112101104</t>
  </si>
  <si>
    <t>Odstranění stromů s odřezáním kmene a s odvětvením listnatých, průměru kmene přes 700 do 900 mm</t>
  </si>
  <si>
    <t>-1461723637</t>
  </si>
  <si>
    <t>8</t>
  </si>
  <si>
    <t>112251101</t>
  </si>
  <si>
    <t>Odstranění pařezů strojně s jejich vykopáním, vytrháním nebo odstřelením průměru přes 100 do 300 mm</t>
  </si>
  <si>
    <t>-551182882</t>
  </si>
  <si>
    <t>9</t>
  </si>
  <si>
    <t>112251102</t>
  </si>
  <si>
    <t>Odstranění pařezů strojně s jejich vykopáním, vytrháním nebo odstřelením průměru přes 300 do 500 mm</t>
  </si>
  <si>
    <t>288676326</t>
  </si>
  <si>
    <t>10</t>
  </si>
  <si>
    <t>112251103</t>
  </si>
  <si>
    <t>Odstranění pařezů strojně s jejich vykopáním, vytrháním nebo odstřelením průměru přes 500 do 700 mm</t>
  </si>
  <si>
    <t>1101565215</t>
  </si>
  <si>
    <t>11</t>
  </si>
  <si>
    <t>112251104</t>
  </si>
  <si>
    <t>Odstranění pařezů strojně s jejich vykopáním, vytrháním nebo odstřelením průměru přes 700 do 900 mm</t>
  </si>
  <si>
    <t>-959739403</t>
  </si>
  <si>
    <t>12</t>
  </si>
  <si>
    <t>121151123</t>
  </si>
  <si>
    <t>Sejmutí ornice strojně při souvislé ploše přes 500 m2, tl. vrstvy do 200 mm</t>
  </si>
  <si>
    <t>-226221741</t>
  </si>
  <si>
    <t>2737"Plocha z PC, výkres C.3 - pozemek 189/2 k.ú. Mašovice"</t>
  </si>
  <si>
    <t>13</t>
  </si>
  <si>
    <t>131251106</t>
  </si>
  <si>
    <t>Hloubení nezapažených jam a zářezů strojně s urovnáním dna do předepsaného profilu a spádu v hornině třídy těžitelnosti I skupiny 3 přes 1 000 do 5 000 m3</t>
  </si>
  <si>
    <t>m3</t>
  </si>
  <si>
    <t>434009846</t>
  </si>
  <si>
    <t>-((0+1,791)/2*5,1)"průměrná plocha x vzdálenost před řezem 1 - výkres D.1 až D.4"</t>
  </si>
  <si>
    <t>-((1,791+0,774)/2*15)"průměrná plocha x vzdálenost mezi řezem 1 a 2"</t>
  </si>
  <si>
    <t>-((0,774+0,950)/2*15)" průměrná plocha x vzdálenost mezi řezy 2 a 3"</t>
  </si>
  <si>
    <t>-((0,950+2,031)/2*17,5)" průměrná plocha x vzdálenost mezi řezy 3 a 4"</t>
  </si>
  <si>
    <t>-((2,031+0)/2*6,1)" průměrná plocha x vzdálenost za řezem 4"</t>
  </si>
  <si>
    <t>Mezisoučet"násyp"</t>
  </si>
  <si>
    <t>(0+29,874)/2*5,1"průměrná plocha x vzdálenost před řezem 1"</t>
  </si>
  <si>
    <t>(29,874+42,576)/2*15"průměrná plocha x vzdálenost mezi řezem 1 a 2"</t>
  </si>
  <si>
    <t>(42,576+55,399)/2*15" průměrná plocha x vzdálenost mezi řezy 2 a 3"</t>
  </si>
  <si>
    <t>(55,399+82,737)/2*17,5" průměrná plocha x vzdálenost mezi řezy 3 a 4"</t>
  </si>
  <si>
    <t>(82,737+0)/2*6,1" průměrná plocha x vzdálenost za řezem 4"</t>
  </si>
  <si>
    <t>Mezisoučet"výkop"</t>
  </si>
  <si>
    <t>((0+2,560)/2*5,1)/2"průměrná plocha x vzdálenost před řezem 1"</t>
  </si>
  <si>
    <t>((2,560+1,801)/2*15)/2"průměrná plocha x vzdálenost mezi řezem 1 a 2"</t>
  </si>
  <si>
    <t>((1,861+1,859)/2*15)/2" průměrná plocha x vzdálenost mezi řezy 2 a 3"</t>
  </si>
  <si>
    <t>((1,859+1,272)/2*17,5)/2" průměrná plocha x vzdálenost mezi řezy 3 a 4"</t>
  </si>
  <si>
    <t>((1,272+0)/2*6,1)/2" průměrná plocha x vzdálenost za řezem 4"</t>
  </si>
  <si>
    <t>Mezisoučet"výkop pod travním drnem tl.0,10m"</t>
  </si>
  <si>
    <t>Součet</t>
  </si>
  <si>
    <t>14</t>
  </si>
  <si>
    <t>162201411</t>
  </si>
  <si>
    <t>Vodorovné přemístění větví, kmenů nebo pařezů s naložením, složením a dopravou do 1000 m kmenů stromů listnatých, průměru přes 100 do 300 mm</t>
  </si>
  <si>
    <t>494202121</t>
  </si>
  <si>
    <t>162201412</t>
  </si>
  <si>
    <t>Vodorovné přemístění větví, kmenů nebo pařezů s naložením, složením a dopravou do 1000 m kmenů stromů listnatých, průměru přes 300 do 500 mm</t>
  </si>
  <si>
    <t>-1926776389</t>
  </si>
  <si>
    <t>16</t>
  </si>
  <si>
    <t>162201413</t>
  </si>
  <si>
    <t>Vodorovné přemístění větví, kmenů nebo pařezů s naložením, složením a dopravou do 1000 m kmenů stromů listnatých, průměru přes 500 do 700 mm</t>
  </si>
  <si>
    <t>251508197</t>
  </si>
  <si>
    <t>17</t>
  </si>
  <si>
    <t>162201414</t>
  </si>
  <si>
    <t>Vodorovné přemístění větví, kmenů nebo pařezů s naložením, složením a dopravou do 1000 m kmenů stromů listnatých, průměru přes 700 do 900 mm</t>
  </si>
  <si>
    <t>-242427134</t>
  </si>
  <si>
    <t>18</t>
  </si>
  <si>
    <t>162201421</t>
  </si>
  <si>
    <t>Vodorovné přemístění větví, kmenů nebo pařezů s naložením, složením a dopravou do 1000 m pařezů kmenů, průměru přes 100 do 300 mm</t>
  </si>
  <si>
    <t>1735585127</t>
  </si>
  <si>
    <t>19</t>
  </si>
  <si>
    <t>162201422</t>
  </si>
  <si>
    <t>Vodorovné přemístění větví, kmenů nebo pařezů s naložením, složením a dopravou do 1000 m pařezů kmenů, průměru přes 300 do 500 mm</t>
  </si>
  <si>
    <t>-2006090057</t>
  </si>
  <si>
    <t>20</t>
  </si>
  <si>
    <t>162201423</t>
  </si>
  <si>
    <t>Vodorovné přemístění větví, kmenů nebo pařezů s naložením, složením a dopravou do 1000 m pařezů kmenů, průměru přes 500 do 700 mm</t>
  </si>
  <si>
    <t>-954783411</t>
  </si>
  <si>
    <t>162201424</t>
  </si>
  <si>
    <t>Vodorovné přemístění větví, kmenů nebo pařezů s naložením, složením a dopravou do 1000 m pařezů kmenů, průměru přes 700 do 900 mm</t>
  </si>
  <si>
    <t>-1735741687</t>
  </si>
  <si>
    <t>22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</si>
  <si>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</si>
  <si>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</si>
  <si>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2115981186</t>
  </si>
  <si>
    <t>2795,597+(2737*0,2)+(572*0,1)"hloubení+ornice+travní drn"</t>
  </si>
  <si>
    <t>-(373,940*0,1)"ornice"</t>
  </si>
  <si>
    <t>-1043,478"zemina na SO 02"</t>
  </si>
  <si>
    <t>-36,572"zemina na SO 03"</t>
  </si>
  <si>
    <t>23</t>
  </si>
  <si>
    <t>171201201</t>
  </si>
  <si>
    <t>Uložení sypaniny na skládky nebo meziskládky bez hutnění s upravením uložené sypaniny do předepsaného tvaru</t>
  </si>
  <si>
    <t>606163830</t>
  </si>
  <si>
    <t>24</t>
  </si>
  <si>
    <t>181351103</t>
  </si>
  <si>
    <t>Rozprostření a urovnání ornice v rovině nebo ve svahu sklonu do 1:5 strojně při souvislé ploše přes 100 do 500 m2, tl. vrstvy do 200 mm</t>
  </si>
  <si>
    <t>-1263949410</t>
  </si>
  <si>
    <t>67,51+306,43"Svah, výkres C.3"</t>
  </si>
  <si>
    <t>25</t>
  </si>
  <si>
    <t>181451131</t>
  </si>
  <si>
    <t>Založení trávníku na půdě předem připravené plochy přes 1000 m2 výsevem včetně utažení parkového v rovině nebo na svahu do 1:5</t>
  </si>
  <si>
    <t>1854604673</t>
  </si>
  <si>
    <t>26</t>
  </si>
  <si>
    <t>M</t>
  </si>
  <si>
    <t>00572474</t>
  </si>
  <si>
    <t>osivo směs travní krajinná-svahová</t>
  </si>
  <si>
    <t>kg</t>
  </si>
  <si>
    <t>863156501</t>
  </si>
  <si>
    <t>373,940*0,02"osivo 0,02 kg / m2 plochy - výkres C.3"</t>
  </si>
  <si>
    <t>27</t>
  </si>
  <si>
    <t>181951111</t>
  </si>
  <si>
    <t>Úprava pláně vyrovnáním výškových rozdílů strojně v hornině třídy těžitelnosti I, skupiny 1 až 3 bez zhutnění</t>
  </si>
  <si>
    <t>624739549</t>
  </si>
  <si>
    <t>2519"dno zátopy, plocha z PC, výkres C.3"</t>
  </si>
  <si>
    <t>28</t>
  </si>
  <si>
    <t>182201101</t>
  </si>
  <si>
    <t>Svahování trvalých svahů do projektovaných profilů strojně s potřebným přemístěním výkopku při svahování násypů v jakékoliv hornině</t>
  </si>
  <si>
    <t>1135517498</t>
  </si>
  <si>
    <t>Trubní vedení</t>
  </si>
  <si>
    <t>29</t>
  </si>
  <si>
    <t>830391.000M</t>
  </si>
  <si>
    <t>Přepojení, zaslepení stávajícího drenážního potrubí, vč.dodávky potrubí a tvarovek</t>
  </si>
  <si>
    <t>kpl</t>
  </si>
  <si>
    <t>-671467859</t>
  </si>
  <si>
    <t>30</t>
  </si>
  <si>
    <t>830391811</t>
  </si>
  <si>
    <t>Bourání stávajícího potrubí z kameninových trub v otevřeném výkopu DN přes 250 do 400</t>
  </si>
  <si>
    <t>m</t>
  </si>
  <si>
    <t>714381448</t>
  </si>
  <si>
    <t>120"předpoklad délky stávajícího drenážního potrubí"</t>
  </si>
  <si>
    <t>997</t>
  </si>
  <si>
    <t>Přesun sutě</t>
  </si>
  <si>
    <t>31</t>
  </si>
  <si>
    <t>997002511</t>
  </si>
  <si>
    <t>Vodorovné přemístění suti a vybouraných hmot bez naložení, se složením a hrubým urovnáním na vzdálenost do 1 km</t>
  </si>
  <si>
    <t>t</t>
  </si>
  <si>
    <t>-1858674751</t>
  </si>
  <si>
    <t>32</t>
  </si>
  <si>
    <t>997002519</t>
  </si>
  <si>
    <t>Vodorovné přemístění suti a vybouraných hmot bez naložení, se složením a hrubým urovnáním Příplatek k ceně za každý další i započatý 1 km přes 1 km</t>
  </si>
  <si>
    <t>-1368010854</t>
  </si>
  <si>
    <t>29*18,6</t>
  </si>
  <si>
    <t>33</t>
  </si>
  <si>
    <t>997002611</t>
  </si>
  <si>
    <t>Nakládání suti a vybouraných hmot na dopravní prostředek pro vodorovné přemístění</t>
  </si>
  <si>
    <t>623338374</t>
  </si>
  <si>
    <t>34</t>
  </si>
  <si>
    <t>997013601</t>
  </si>
  <si>
    <t>Poplatek za uložení stavebního odpadu na skládce (skládkovné) z prostého betonu zatříděného do Katalogu odpadů pod kódem 17 01 01</t>
  </si>
  <si>
    <t>-135117786</t>
  </si>
  <si>
    <t>998</t>
  </si>
  <si>
    <t>Přesun hmot</t>
  </si>
  <si>
    <t>35</t>
  </si>
  <si>
    <t>998332011</t>
  </si>
  <si>
    <t>Přesun hmot pro úpravy vodních toků a kanály, hráze rybníků apod. dopravní vzdálenost do 500 m</t>
  </si>
  <si>
    <t>409053962</t>
  </si>
  <si>
    <t>SO 02 - Hráz rybníka Horní</t>
  </si>
  <si>
    <t xml:space="preserve">    4 - Vodorovné konstrukce</t>
  </si>
  <si>
    <t>-2032271196</t>
  </si>
  <si>
    <t>325"plocha z PC, výkres C.3 -pozemek 761 k.ú. Mašovice"</t>
  </si>
  <si>
    <t>-2116107292</t>
  </si>
  <si>
    <t>818"plocha z PC, výkres C.3 - POZEMEK 189/2 k.ú. Mašovice"</t>
  </si>
  <si>
    <t>131251105</t>
  </si>
  <si>
    <t>Hloubení nezapažených jam a zářezů strojně s urovnáním dna do předepsaného profilu a spádu v hornině třídy těžitelnosti I skupiny 3 přes 500 do 1 000 m3</t>
  </si>
  <si>
    <t>145537198</t>
  </si>
  <si>
    <t>0+(20,908+3,040)/2*21"průměrná plocha x vzdálenost před řezem I"</t>
  </si>
  <si>
    <t>(20,908+3,040)+(15,675+3,870)/2*18,67"průměrná plocha x vzdálenost mezi řezy I a II"</t>
  </si>
  <si>
    <t>(15,675+3,870)+(19,284+3,296)/2*25,44" průměrná plocha x vzdálenost mezi řezy II a III"</t>
  </si>
  <si>
    <t>(19,284+3,296)+0/2*11,59" průměrná plocha x vzdálenost za řezem III"</t>
  </si>
  <si>
    <t>-(818*0,2)"Ornice"</t>
  </si>
  <si>
    <t>-(325*0,1)"Drn"</t>
  </si>
  <si>
    <t>Součet, výkres D.5 až D.7"</t>
  </si>
  <si>
    <t>-1020765728</t>
  </si>
  <si>
    <t>((658,532*0,1)+1764,823)"(ornice+ násyp)"</t>
  </si>
  <si>
    <t>-(591,098)"výkop"</t>
  </si>
  <si>
    <t>-(818*0,2)"ornice"</t>
  </si>
  <si>
    <t>-(325*0,1)"drn"</t>
  </si>
  <si>
    <t>Součet"dovoz zemniy z SO 01"</t>
  </si>
  <si>
    <t>171151103</t>
  </si>
  <si>
    <t>Uložení sypanin do násypů strojně s rozprostřením sypaniny ve vrstvách a s hrubým urovnáním zhutněných z hornin soudržných jakékoliv třídy těžitelnosti</t>
  </si>
  <si>
    <t>233726913</t>
  </si>
  <si>
    <t>0+30,425/2*21"průměrná plocha x vzdálenost před řezem I"</t>
  </si>
  <si>
    <t>(30,425+37,151)/2*18,67"průměrná plocha x vzdálenost mezi řezy I a II"</t>
  </si>
  <si>
    <t>(37,151+34,525)/2*25,44" průměrná plocha x vzdálenost mezi řezy II a III"</t>
  </si>
  <si>
    <t>34,525+0/2*11,59" průměrná plocha x vzdálenost za řezem III"</t>
  </si>
  <si>
    <t>-(658,532*0,2)"Ornice"</t>
  </si>
  <si>
    <t>181301111</t>
  </si>
  <si>
    <t>Rozprostření a urovnání ornice v rovině nebo ve svahu sklonu do 1:5 strojně při souvislé ploše přes 500 m2, tl. vrstvy do 200 mm</t>
  </si>
  <si>
    <t>321473763</t>
  </si>
  <si>
    <t>937,92-484,788+(205,40)"Svah-kámen+hráz, výkres C.3"</t>
  </si>
  <si>
    <t>1605339443</t>
  </si>
  <si>
    <t>00572472</t>
  </si>
  <si>
    <t>osivo směs travní krajinná-rovinná</t>
  </si>
  <si>
    <t>74482143</t>
  </si>
  <si>
    <t>205,40*0,02"osivo 0,02 kg / m2 plochy - výkres C.3"</t>
  </si>
  <si>
    <t>-784756722</t>
  </si>
  <si>
    <t>(937,92-484,788)*0,02"osivo 0,02 kg / m2 plochy - výkres C.3"</t>
  </si>
  <si>
    <t>-1878994934</t>
  </si>
  <si>
    <t>55,14+150,26"hráz, plocha z PC, výkres C.3"</t>
  </si>
  <si>
    <t>864419605</t>
  </si>
  <si>
    <t>528,66+120,13+289,13"plochy z PC, výkres C.3"</t>
  </si>
  <si>
    <t>Vodorovné konstrukce</t>
  </si>
  <si>
    <t>462511161</t>
  </si>
  <si>
    <t>Zához z lomového kamene neupraveného provedený ze břehu nebo z lešení, do sucha nebo do vody tříděného, hmotnost jednotlivých kamenů do 80 kg bez výplně mezer</t>
  </si>
  <si>
    <t>1110496698</t>
  </si>
  <si>
    <t>0+4,269/2*21"průměrná plocha x vzdálenost před řezem I"</t>
  </si>
  <si>
    <t>(4,269+4,348)/2*18,67"průměrná plocha x vzdálenost mezi řezy I a II"</t>
  </si>
  <si>
    <t>(4,348+4,506)/2*25,44" průměrná plocha x vzdálenost mezi řezy II a III"</t>
  </si>
  <si>
    <t>4,506+0/2*11,59" průměrná plocha x vzdálenost za řezem III"</t>
  </si>
  <si>
    <t>462511169</t>
  </si>
  <si>
    <t>Zához z lomového kamene neupraveného provedený ze břehu nebo z lešení, do sucha nebo do vody tříděného, hmotnost jednotlivých kamenů do 80 kg Příplatek k cenám za urovnání líce záhozu</t>
  </si>
  <si>
    <t>1079504884</t>
  </si>
  <si>
    <t>242,394/0,5</t>
  </si>
  <si>
    <t>-686516924</t>
  </si>
  <si>
    <t>SO 03 - Bezpečnostní přeliv rybníka Horní</t>
  </si>
  <si>
    <t xml:space="preserve">    2 - Zakládání</t>
  </si>
  <si>
    <t xml:space="preserve">    3 - Svislé a kompletní konstrukce</t>
  </si>
  <si>
    <t>252065590</t>
  </si>
  <si>
    <t>105"plocha z PC, výkres C.3 -pozemek 761 k.ú. Mašovice"</t>
  </si>
  <si>
    <t>121151103</t>
  </si>
  <si>
    <t>Sejmutí ornice strojně při souvislé ploše do 100 m2, tl. vrstvy do 200 mm</t>
  </si>
  <si>
    <t>205634052</t>
  </si>
  <si>
    <t>25"plochy z Pc, výkres C.3, pozemek 189/2 k.ú. Mašovice"</t>
  </si>
  <si>
    <t>131251104</t>
  </si>
  <si>
    <t>Hloubení nezapažených jam a zářezů strojně s urovnáním dna do předepsaného profilu a spádu v hornině třídy těžitelnosti I skupiny 3 přes 100 do 500 m3</t>
  </si>
  <si>
    <t>247917226</t>
  </si>
  <si>
    <t>27,51*8,2"plochy z PC, výkres D.10"</t>
  </si>
  <si>
    <t>-(25*0,2)"ornice"</t>
  </si>
  <si>
    <t>-(105*0,1)"drn"</t>
  </si>
  <si>
    <t>666732719</t>
  </si>
  <si>
    <t>262,154"násyp, zbytek zeminy dovoz z SO 01"</t>
  </si>
  <si>
    <t>-210,082"hloubení"</t>
  </si>
  <si>
    <t>-105*0,1"drn"</t>
  </si>
  <si>
    <t>-25*0,2"ornice"</t>
  </si>
  <si>
    <t>907071396</t>
  </si>
  <si>
    <t>31,97*8,2"průměrná plocha x vzdálenost, výkresD.10"</t>
  </si>
  <si>
    <t>Zakládání</t>
  </si>
  <si>
    <t>273321211</t>
  </si>
  <si>
    <t>Základy z betonu železového (bez výztuže) desky z betonu bez zvláštních nároků na prostředí tř. C 12/15</t>
  </si>
  <si>
    <t>1854359800</t>
  </si>
  <si>
    <t>0,1*111,11"tlxplocha, plocha odečtena z PC - výkres D.10"</t>
  </si>
  <si>
    <t>273351121</t>
  </si>
  <si>
    <t>Bednění základů desek zřízení</t>
  </si>
  <si>
    <t>357341268</t>
  </si>
  <si>
    <t>0,25*56,16"šxprůměrná délka, délka odečtena z PC - výkres D.10"</t>
  </si>
  <si>
    <t>273351122</t>
  </si>
  <si>
    <t>Bednění základů desek odstranění</t>
  </si>
  <si>
    <t>2096829025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</si>
  <si>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</si>
  <si>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</si>
  <si>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</si>
  <si>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-1664668823</t>
  </si>
  <si>
    <t>(5,18*7)+(0,99*2*15,75)"beton, výkres D.10"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</si>
  <si>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</si>
  <si>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</si>
  <si>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-67456104</t>
  </si>
  <si>
    <t>(5,18+5,18)+(2*7*1,5)+(2*7*1,1)+(2*1*12,35)+(2*2*21,15)"plochy z PC, výkresD.10"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</si>
  <si>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</si>
  <si>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</si>
  <si>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-567662657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</si>
  <si>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</si>
  <si>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</si>
  <si>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-861815936</t>
  </si>
  <si>
    <t>67,445*0,1*1,3"30% prostřih"</t>
  </si>
  <si>
    <t>(23,8*0,6)+8"plochy z PC, výkres D.10"</t>
  </si>
  <si>
    <t>22,280/0,6</t>
  </si>
  <si>
    <t>465511423</t>
  </si>
  <si>
    <t>Dlažba z lomového kamene upraveného vodorovná nebo plocha ve sklonu do 1:2 s dodáním hmot na sucho, s vyplněním spár a s vyspárováním cementovou maltou v ploše přes 20 m2, tl. 300 mm</t>
  </si>
  <si>
    <t>-1950459231</t>
  </si>
  <si>
    <t>7*(5,1+7,25)"výkresD.10"</t>
  </si>
  <si>
    <t>0,39*2*15,75</t>
  </si>
  <si>
    <t>SO 04 - Vypouštěcí zařízení rybníka Horní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</si>
  <si>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</si>
  <si>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</si>
  <si>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</si>
  <si>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</si>
  <si>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</si>
  <si>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-1362909848</t>
  </si>
  <si>
    <t>100"plocha z PC, výkres C.3 -pozemek 761 k.ú. Mašovice"</t>
  </si>
  <si>
    <t>131251103</t>
  </si>
  <si>
    <t>Hloubení nezapažených jam a zářezů strojně s urovnáním dna do předepsaného profilu a spádu v hornině třídy těžitelnosti I skupiny 3 přes 50 do 100 m3</t>
  </si>
  <si>
    <t>-112740521</t>
  </si>
  <si>
    <t>(15,3*2)+(86,1*0,6)"plochy z PC, výkres D.8 a D.9"</t>
  </si>
  <si>
    <t>-(100*0,1)"drn"</t>
  </si>
  <si>
    <t>-257700364</t>
  </si>
  <si>
    <t>72,26+10"hloubení + drn"</t>
  </si>
  <si>
    <t>1305876072</t>
  </si>
  <si>
    <t>-299397682</t>
  </si>
  <si>
    <t>0,1*15,30"tlxplocha, plocha odečtena z PC - výkres D.8 a 9"</t>
  </si>
  <si>
    <t>745214140</t>
  </si>
  <si>
    <t>0,25*19,8"šxprůměrná délka, délka odečtena z PC - výkres D.8 a 9"</t>
  </si>
  <si>
    <t>-655985248</t>
  </si>
  <si>
    <t>320101111</t>
  </si>
  <si>
    <t>Osazení betonových a železobetonových prefabrikátů hmotnosti jednotlivě do 1 000 kg</t>
  </si>
  <si>
    <t>1796291619</t>
  </si>
  <si>
    <t>4,1*0,6*0,6</t>
  </si>
  <si>
    <t>592000.001M</t>
  </si>
  <si>
    <t>Prefabrikovaný požerák sv.šířky 400 mm, v.3,5+0,6 m pod terén s jemnými česlemi a dvojitou dřevěnou dlužnou stěnou a uzamykatelným plechovým poklopem</t>
  </si>
  <si>
    <t>-868883807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</si>
  <si>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</si>
  <si>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</si>
  <si>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633072738</t>
  </si>
  <si>
    <t>(0,849*0,2)+(6,359*0,2)+(1,2*0,2)"opěrná zeď boční, přelivná zeď, zdi, výkres D.8,9"</t>
  </si>
  <si>
    <t>(5*0,2)+(0,6*1)+(3,18*1,7)"dno, přelivná zeď, zdi"</t>
  </si>
  <si>
    <t>-1497461216</t>
  </si>
  <si>
    <t>(1,1*1,1*1,1)+(0,6*0,6*0,8)"beton požerák a lávka, výkres D.8,9"</t>
  </si>
  <si>
    <t>(0,849*1)+(13,41*0,4)+(0,6*1)+(3,18*1,7)"opěrná zeď boční, dno, přelivná zeď, zdi"</t>
  </si>
  <si>
    <t>(0,6*0,6*20)-(0,15*0,15*3,14*20)"obet.potrubí"</t>
  </si>
  <si>
    <t>(3,4*1,6)+((4,4+4,4+3,7+3,7)*2,3)+((2,5+2,5+2+2)*1,7)</t>
  </si>
  <si>
    <t>(1,1*1,1*4)+((0,6+0,8+0,6+0,8)*0,6)"beton požerák a lávka, výkres D.8,9"</t>
  </si>
  <si>
    <t>(4,5*1)+(18,96*0,4)+(4,6*1)+(21,8*1,7)"opěrná zeď boční, dno, přelivná zeď, zdi"</t>
  </si>
  <si>
    <t>0,6*2*20"obet.potrubí"</t>
  </si>
  <si>
    <t>19,625*0,1*1,3"30% prostřih"</t>
  </si>
  <si>
    <t>86,1*0,6"plochy z PC, výkres D.8 a 9"</t>
  </si>
  <si>
    <t>871370410</t>
  </si>
  <si>
    <t>Montáž kanalizačního potrubí z plastů z polypropylenu PP korugovaného nebo žebrovaného SN 10 DN 300</t>
  </si>
  <si>
    <t>-1265106539</t>
  </si>
  <si>
    <t>28614132</t>
  </si>
  <si>
    <t>trubka kanalizační žebrovaná PP DN 300x5000mm</t>
  </si>
  <si>
    <t>-2133441078</t>
  </si>
  <si>
    <t>Ostatní konstrukce a práce, bourání</t>
  </si>
  <si>
    <t>934956114</t>
  </si>
  <si>
    <t>Přepadová a ochranná zařízení nádrží dřevěná hradítka (dluže požeráku) š.150 mm, bez nátěru, s potřebným kováním z měkkého dřeva, tl. 50 mm</t>
  </si>
  <si>
    <t>86005179</t>
  </si>
  <si>
    <t>0,45*2,1*2</t>
  </si>
  <si>
    <t>936501111</t>
  </si>
  <si>
    <t>Limnigrafická lať osazená v jakémkoliv sklonu</t>
  </si>
  <si>
    <t>1073993718</t>
  </si>
  <si>
    <t>PSV</t>
  </si>
  <si>
    <t>Práce a dodávky PSV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</si>
  <si>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</si>
  <si>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</si>
  <si>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</si>
  <si>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 exteriéru)</t>
  </si>
  <si>
    <t>116649649</t>
  </si>
  <si>
    <t>0,6*7,8*0,04</t>
  </si>
  <si>
    <t>762085112</t>
  </si>
  <si>
    <t>Práce společné pro tesařské konstrukce montáž ocelových spojovacích prostředků (materiál ve specifikaci) svorníků, šroubů délky přes 150 do 300 mm</t>
  </si>
  <si>
    <t>87353235</t>
  </si>
  <si>
    <t>(7,8/0,15)*2</t>
  </si>
  <si>
    <t>59055.015M</t>
  </si>
  <si>
    <t>spojovací materiál pro lávku</t>
  </si>
  <si>
    <t>-904667841</t>
  </si>
  <si>
    <t>60556.100M</t>
  </si>
  <si>
    <t>řezivo dubové sušené tl 40mm</t>
  </si>
  <si>
    <t>1157546967</t>
  </si>
  <si>
    <t>998762101</t>
  </si>
  <si>
    <t>Přesun hmot pro konstrukce tesařské stanovený z hmotnosti přesunovaného materiálu vodorovná dopravní vzdálenost do 50 m v objektech výšky do 6 m</t>
  </si>
  <si>
    <t>2090464714</t>
  </si>
  <si>
    <t>767</t>
  </si>
  <si>
    <t>Konstrukce zámečnické</t>
  </si>
  <si>
    <t>628613611</t>
  </si>
  <si>
    <t>Žárové zinkování ponorem dílů ocelových konstrukcí mostů hmotnosti dílců do 100 kg</t>
  </si>
  <si>
    <t>1735141119</t>
  </si>
  <si>
    <t>35*0,00273"zábradlí"</t>
  </si>
  <si>
    <t>(2*7,8*22,8)"U 200"</t>
  </si>
  <si>
    <t>767161111</t>
  </si>
  <si>
    <t>Montáž zábradlí rovného z trubek nebo tenkostěnných profilů do zdiva, hmotnosti 1 m zábradlí do 20 kg</t>
  </si>
  <si>
    <t>237869961</t>
  </si>
  <si>
    <t>(7,75*3)+(10*1)"výkres D.8 a 9"</t>
  </si>
  <si>
    <t>33,25*1,05"prořez 1,05%"</t>
  </si>
  <si>
    <t>35"zaokrouhleno"</t>
  </si>
  <si>
    <t>55283903</t>
  </si>
  <si>
    <t>trubka ocelová bezešvá hladká jakost 11 353 51x2,6mm</t>
  </si>
  <si>
    <t>-979653630</t>
  </si>
  <si>
    <t>767995116</t>
  </si>
  <si>
    <t>Montáž ostatních atypických zámečnických konstrukcí hmotnosti přes 100 do 250 kg</t>
  </si>
  <si>
    <t>931505320</t>
  </si>
  <si>
    <t>(2*7,8*22,8)"ks x dl x kg/m"</t>
  </si>
  <si>
    <t>13010826</t>
  </si>
  <si>
    <t>ocel profilová UPN 200 jakost 11 375</t>
  </si>
  <si>
    <t>511112341</t>
  </si>
  <si>
    <t>P</t>
  </si>
  <si>
    <t>Poznámka k položce:_x000d_
Hmotnost: 25,30 kg/m</t>
  </si>
  <si>
    <t>(2*7,8*22,8)/1000"ks x dl x kg/m / převod na tuny"</t>
  </si>
  <si>
    <t>998767101</t>
  </si>
  <si>
    <t>Přesun hmot pro zámečnické konstrukce stanovený z hmotnosti přesunovaného materiálu vodorovná dopravní vzdálenost do 50 m v objektech výšky do 6 m</t>
  </si>
  <si>
    <t>328272408</t>
  </si>
  <si>
    <t>783</t>
  </si>
  <si>
    <t>Dokončovací práce - nátěry</t>
  </si>
  <si>
    <t>783334201</t>
  </si>
  <si>
    <t>Základní antikorozní nátěr zámečnických konstrukcí jednonásobný epoxidový</t>
  </si>
  <si>
    <t>891481116</t>
  </si>
  <si>
    <t>(0,2+0,2+0,05+0,05)*2*7,8</t>
  </si>
  <si>
    <t>783634661</t>
  </si>
  <si>
    <t>Základní antikorozní nátěr armatur a kovových potrubí jednonásobný potrubí přes DN 50 do DN 100 mm epoxidový</t>
  </si>
  <si>
    <t>-2013210834</t>
  </si>
  <si>
    <t>35"zábradlí"</t>
  </si>
  <si>
    <t>SO 05 - Požární odběr</t>
  </si>
  <si>
    <t>-1601209113</t>
  </si>
  <si>
    <t>1,4*1,4*0,1"podkladní betonová deska - výkres D.11"</t>
  </si>
  <si>
    <t>-1876210302</t>
  </si>
  <si>
    <t>(1,4+1,4+1,4+1,4)*0,25"podkladní betonová deska - výkres D.11"</t>
  </si>
  <si>
    <t>1261610791</t>
  </si>
  <si>
    <t>831967012</t>
  </si>
  <si>
    <t>0,196*0,1*1,3"30% prostřih"</t>
  </si>
  <si>
    <t>871420410</t>
  </si>
  <si>
    <t>Montáž kanalizačního potrubí z plastů z polypropylenu PP korugovaného nebo žebrovaného SN 10 DN 500</t>
  </si>
  <si>
    <t>-745362569</t>
  </si>
  <si>
    <t>28614142</t>
  </si>
  <si>
    <t>trubka kanalizační žebrovaná PP DN 500x2000mm</t>
  </si>
  <si>
    <t>-28819384</t>
  </si>
  <si>
    <t>28614143</t>
  </si>
  <si>
    <t>trubka kanalizační žebrovaná PP DN 500x3000mm</t>
  </si>
  <si>
    <t>1320997986</t>
  </si>
  <si>
    <t>894411311</t>
  </si>
  <si>
    <t>Osazení betonových nebo železobetonových dílců pro šachty skruží rovných</t>
  </si>
  <si>
    <t>-2147102100</t>
  </si>
  <si>
    <t>59224000</t>
  </si>
  <si>
    <t>dílec betonový pro vstupní šachty 100x25x9cm</t>
  </si>
  <si>
    <t>244106194</t>
  </si>
  <si>
    <t>59224001</t>
  </si>
  <si>
    <t>dílec betonový pro vstupní šachty 100x50x9cm</t>
  </si>
  <si>
    <t>-1390616496</t>
  </si>
  <si>
    <t>59224002</t>
  </si>
  <si>
    <t>dílec betonový pro vstupní šachty 100x100x9cm</t>
  </si>
  <si>
    <t>2022306953</t>
  </si>
  <si>
    <t>5922400.M</t>
  </si>
  <si>
    <t>Příplatek za stupadla žebříková ve skružích</t>
  </si>
  <si>
    <t>1190709792</t>
  </si>
  <si>
    <t>894414111</t>
  </si>
  <si>
    <t>Osazení betonových nebo železobetonových dílců pro šachty skruží základových (dno)</t>
  </si>
  <si>
    <t>1419138408</t>
  </si>
  <si>
    <t>59224044</t>
  </si>
  <si>
    <t>dno betonové šachtové DN 500 betonový žlab i nástupnice 100x98,5x23cm</t>
  </si>
  <si>
    <t>-2102392301</t>
  </si>
  <si>
    <t>894414211</t>
  </si>
  <si>
    <t>Osazení betonových nebo železobetonových dílců pro šachty desek zákrytových</t>
  </si>
  <si>
    <t>-417048710</t>
  </si>
  <si>
    <t>59225782</t>
  </si>
  <si>
    <t>deska betonová zákrytová na skruž půlená 130x7,5cm</t>
  </si>
  <si>
    <t>-1556913008</t>
  </si>
  <si>
    <t>-1484939677</t>
  </si>
  <si>
    <t>SO 06 - Mokřad č.1</t>
  </si>
  <si>
    <t>121151113</t>
  </si>
  <si>
    <t>Sejmutí ornice strojně při souvislé ploše přes 100 do 500 m2, tl. vrstvy do 200 mm</t>
  </si>
  <si>
    <t>-1986954132</t>
  </si>
  <si>
    <t>117"plochy z PC, výkres C.3"</t>
  </si>
  <si>
    <t>Součet"pozemek 189/10 k.ú. Mašovice"</t>
  </si>
  <si>
    <t>-1433755162</t>
  </si>
  <si>
    <t>5,68*16,67"průměrná plocha x průměrná vzdálenost - výkres D.12"</t>
  </si>
  <si>
    <t>-(117*0,20)"ornice, plochy z PC, výkres C.3"</t>
  </si>
  <si>
    <t>2122873967</t>
  </si>
  <si>
    <t>117*0,2"ornice"</t>
  </si>
  <si>
    <t>71,286"hloubení"</t>
  </si>
  <si>
    <t>1336291253</t>
  </si>
  <si>
    <t>1396984375</t>
  </si>
  <si>
    <t>22,59"dno, plocha z PC, výkres C.3"</t>
  </si>
  <si>
    <t>182151111</t>
  </si>
  <si>
    <t>Svahování trvalých svahů do projektovaných profilů strojně s potřebným přemístěním výkopku při svahování v zářezech v hornině třídy těžitelnosti I, skupiny 1 až 3</t>
  </si>
  <si>
    <t>1156922439</t>
  </si>
  <si>
    <t>(117,16-22,59)</t>
  </si>
  <si>
    <t>SO 07 - Mokřad č.2</t>
  </si>
  <si>
    <t>-1516343640</t>
  </si>
  <si>
    <t>1248"plochy z PC, výkres C.4"</t>
  </si>
  <si>
    <t>1858227813</t>
  </si>
  <si>
    <t>10,585*64,66"průměrná plocha x průměrná vzdálenost - výkres D.13"</t>
  </si>
  <si>
    <t>-(1248*0,2)"ornice, plochy z PC, výkres C.4"</t>
  </si>
  <si>
    <t>-798001170</t>
  </si>
  <si>
    <t>434,826"hloubení"</t>
  </si>
  <si>
    <t>1248*0,2"ornice"</t>
  </si>
  <si>
    <t>-60,138"násyp"</t>
  </si>
  <si>
    <t>1914770668</t>
  </si>
  <si>
    <t>58,33*1,031"výkres C.4, D.13"</t>
  </si>
  <si>
    <t>561489180</t>
  </si>
  <si>
    <t>335,17"dno, plocha z PC, výkres C.4"</t>
  </si>
  <si>
    <t>2053435600</t>
  </si>
  <si>
    <t xml:space="preserve">(1148,22-335,17)"výkres C.4" </t>
  </si>
  <si>
    <t>182251101</t>
  </si>
  <si>
    <t>142279121</t>
  </si>
  <si>
    <t>(1248,17-1148,22)"výkresC.4"</t>
  </si>
  <si>
    <t>SO 08 - Mokřad č.3</t>
  </si>
  <si>
    <t>1781086623</t>
  </si>
  <si>
    <t>689"plochy z PC, výkres C.4"</t>
  </si>
  <si>
    <t>1328863118</t>
  </si>
  <si>
    <t>21,158*20,78"průměrná plocha x průměrná vzdálenost - výkres D.14"</t>
  </si>
  <si>
    <t>-(689*0,2)"ornice, plochy z PC, výkres C.4"</t>
  </si>
  <si>
    <t>769228506</t>
  </si>
  <si>
    <t>301,863"hloubení"</t>
  </si>
  <si>
    <t>689*0,2"ornice"</t>
  </si>
  <si>
    <t>-68,199"násyp"</t>
  </si>
  <si>
    <t>-1334699987</t>
  </si>
  <si>
    <t>((2,055+0,885+0,64)/3)*57,15"výkres C.4, D.14"</t>
  </si>
  <si>
    <t>468256980</t>
  </si>
  <si>
    <t>240,33"dno, plocha z PC, výkres C.4"</t>
  </si>
  <si>
    <t>-2011137925</t>
  </si>
  <si>
    <t>(612,32-240,33)"výkres C.4"</t>
  </si>
  <si>
    <t>-53923481</t>
  </si>
  <si>
    <t>(689,17-612,32)"výkres C.4"</t>
  </si>
  <si>
    <t>SO 09 - Zátopa rybníka Dolní</t>
  </si>
  <si>
    <t>2041918238</t>
  </si>
  <si>
    <t>-2125612202</t>
  </si>
  <si>
    <t>-1779636513</t>
  </si>
  <si>
    <t>-1886712019</t>
  </si>
  <si>
    <t>2086019488</t>
  </si>
  <si>
    <t>1107532006</t>
  </si>
  <si>
    <t>578517427</t>
  </si>
  <si>
    <t>1728231472</t>
  </si>
  <si>
    <t>-1753016234</t>
  </si>
  <si>
    <t>-1635018006</t>
  </si>
  <si>
    <t>-1571614838</t>
  </si>
  <si>
    <t>4207"výkresC.4"</t>
  </si>
  <si>
    <t>Součet"pozemek 189/14 k.ú. Mašovice"</t>
  </si>
  <si>
    <t>-1321529469</t>
  </si>
  <si>
    <t>(0+27,670)/2*2,6"průměrná plocha x vzdálenost před řezem 1 - výkres D.16, D.17"</t>
  </si>
  <si>
    <t>(27,670+38,203)/2*26,50" průměrná plocha x vzdálenost mezi řezy 1 a 2"</t>
  </si>
  <si>
    <t>(38,203+31,806)/2*20,45" průměrná plocha x vzdálenost mezi řezy 2 a 3"</t>
  </si>
  <si>
    <t>(31,806+0)/2*24,35"průměrná plocha x vzdálenost za řezem 3"</t>
  </si>
  <si>
    <t>-((0+0,054)/2*2,6)"průměrná plocha x vzdálenost před řezem 1"</t>
  </si>
  <si>
    <t>-((0,054+0)/2*26,50)" průměrná plocha x vzdálenost mezi řezy 1 a 2"</t>
  </si>
  <si>
    <t>-((0+2,443)/2*20,45)" průměrná plocha x vzdálenost mezi řezy 2 a 3"</t>
  </si>
  <si>
    <t>-((2,443+0)/2*24,35)"průměrná plocha x vzdálenost za řezem 3"</t>
  </si>
  <si>
    <t>Součet"výkresy C.4, D.15, D.16"</t>
  </si>
  <si>
    <t>14866107</t>
  </si>
  <si>
    <t>1885599282</t>
  </si>
  <si>
    <t>1379492601</t>
  </si>
  <si>
    <t>-726219963</t>
  </si>
  <si>
    <t>-1932752918</t>
  </si>
  <si>
    <t>1599354287</t>
  </si>
  <si>
    <t>310330629</t>
  </si>
  <si>
    <t>-979371776</t>
  </si>
  <si>
    <t>-304430560</t>
  </si>
  <si>
    <t>1956,358"hloubení"</t>
  </si>
  <si>
    <t>4207*0,2"ornice"</t>
  </si>
  <si>
    <t>-(204,86*0,1)"rozprostření ornice"</t>
  </si>
  <si>
    <t>-959,886"dovoz na SO 10"</t>
  </si>
  <si>
    <t>-1657595431</t>
  </si>
  <si>
    <t>204,86"Svah, výkres C.4"</t>
  </si>
  <si>
    <t>1435103926</t>
  </si>
  <si>
    <t>-1495340697</t>
  </si>
  <si>
    <t>204,860*0,02"osivo 0,02 kg / m2 plochy - výkres C.4"</t>
  </si>
  <si>
    <t>251775942</t>
  </si>
  <si>
    <t>2777"dno zátopy, plocha z PC, výkres C.4"</t>
  </si>
  <si>
    <t>-1582150844</t>
  </si>
  <si>
    <t>434,65"plochy z PC, výkresC.4"</t>
  </si>
  <si>
    <t>SO 10 - Hráz rybníka Dolní</t>
  </si>
  <si>
    <t>248601921</t>
  </si>
  <si>
    <t>1121"výkres C.4"</t>
  </si>
  <si>
    <t>-1681078739</t>
  </si>
  <si>
    <t>(0+17,070)/2*10"průměrná plocha x vzdálenost před řezem I - výkres D.17 až D.19"</t>
  </si>
  <si>
    <t>(17,070+15,437)/2*40"průměrná plocha x vzdálenost před řezem I a II"</t>
  </si>
  <si>
    <t>(15,437+15,733)/2*23,72" průměrná plocha x vzdálenost mezi řezy II a III"</t>
  </si>
  <si>
    <t>(15,733+15,224)/2*70" průměrná plocha x vzdálenost mezi řezy III a IV"</t>
  </si>
  <si>
    <t>(15,224+0)/2*27,20" průměrná plocha x vzdálenost za řezem IV"</t>
  </si>
  <si>
    <t>Součet, výkres D.17 až D.19</t>
  </si>
  <si>
    <t>323103178</t>
  </si>
  <si>
    <t>(1187*0,1)"rozprostření ornice"</t>
  </si>
  <si>
    <t>3461,093"násyp"</t>
  </si>
  <si>
    <t>Mezisoučet</t>
  </si>
  <si>
    <t>-2395,707"hloubení"</t>
  </si>
  <si>
    <t>-1121*0,2"ornice"</t>
  </si>
  <si>
    <t>Součet"dovoz zbytku zeminy z SO 09"</t>
  </si>
  <si>
    <t>-1667872424</t>
  </si>
  <si>
    <t>(0+15,607)/2*10"průměrná plocha x vzdálenost před řezem I - výkres D.17 až D.19"</t>
  </si>
  <si>
    <t>(15,607+16,539)/2*40"průměrná plocha x vzdálenost před řezem I a II"</t>
  </si>
  <si>
    <t>(16,539+17,614)/2*23,72" průměrná plocha x vzdálenost mezi řezy II a III"</t>
  </si>
  <si>
    <t>(17,614+35,362)/2*70" průměrná plocha x vzdálenost mezi řezy /II a IV"</t>
  </si>
  <si>
    <t>(35,362+0)/2*27,20" průměrná plocha x vzdálenost za řezem IV"</t>
  </si>
  <si>
    <t>(175*3)+50+163+449"plochy z PC, výkresC.4"</t>
  </si>
  <si>
    <t>(3*175)*0,02"osivo 0,02 kg / m2 plochy - výkres C.4"</t>
  </si>
  <si>
    <t>(50+163+449)*0,02"osivo 0,02 kg / m2 plochy - výkres C.4"</t>
  </si>
  <si>
    <t>129496538</t>
  </si>
  <si>
    <t>3*(183,2-8,2)"hráz, plocha z PC, výkres C.4"</t>
  </si>
  <si>
    <t>163+449+979"plochy z PC, výkresC.4"</t>
  </si>
  <si>
    <t>(0+2,736)/2*10"průměrná plocha x vzdálenost před řezem I - výkres D.17 až D.19"</t>
  </si>
  <si>
    <t>(2,736+3,004)/2*40"průměrná plocha x vzdálenost před řezem I a II"</t>
  </si>
  <si>
    <t>(3,004+3,004)/2*23,72" průměrná plocha x vzdálenost mezi řezy II a III"</t>
  </si>
  <si>
    <t>(3,004+4,375)/2*70" průměrná plocha x vzdálenost mezi řezy /II a IV"</t>
  </si>
  <si>
    <t>(4,375+0)/2*27,20" průměrná plocha x vzdálenost za řezem IV"</t>
  </si>
  <si>
    <t>929"plocha z PC, výkresC.4"</t>
  </si>
  <si>
    <t>SO 11 - Bezpečnostní přeliv rybníka Dolní</t>
  </si>
  <si>
    <t>520777478</t>
  </si>
  <si>
    <t>120"plochy z Pc, výkres C.4"</t>
  </si>
  <si>
    <t>588813782</t>
  </si>
  <si>
    <t>54,14*8,2"plochy z PC, výkres D.22"</t>
  </si>
  <si>
    <t>-(120*0,2)"ornice"</t>
  </si>
  <si>
    <t>-634488616</t>
  </si>
  <si>
    <t>419,948"hloubení"</t>
  </si>
  <si>
    <t>120*0,2"ornice"</t>
  </si>
  <si>
    <t>-335,126"násyp"</t>
  </si>
  <si>
    <t>1704567567</t>
  </si>
  <si>
    <t>40,869*8,2"průměrná plocha x vzdálenost, výkres D.22"</t>
  </si>
  <si>
    <t>1253587657</t>
  </si>
  <si>
    <t>997444594</t>
  </si>
  <si>
    <t>0,1*86,67"tlxplocha, plocha odečtena z PC - výkres D.22"</t>
  </si>
  <si>
    <t>48467277</t>
  </si>
  <si>
    <t>0,25*51,65"šxprůměrná délka, délka odečtena z PC - výkres D.22"</t>
  </si>
  <si>
    <t>2070704089</t>
  </si>
  <si>
    <t>489756377</t>
  </si>
  <si>
    <t>(4,23*7)+(0,99*2*13,25)"beton, výkres D.22"</t>
  </si>
  <si>
    <t>(4,23+4,23)+(2*7*1,5)+(2*7*1,1)+(2*1*9,40)+(2*2*18,4)"plochy z PC, výkresD.22"</t>
  </si>
  <si>
    <t>55,845*0,1*1,3"30% prostřih"</t>
  </si>
  <si>
    <t>((16,79+33,20+27,62)*0,6)"plochy z PC, výkres D.22"</t>
  </si>
  <si>
    <t>(16,79+33,20+27,62)"plochy z PC, výkres D.22"</t>
  </si>
  <si>
    <t>7*(4,8+4,57)"plochy z PC, výkres D.22"</t>
  </si>
  <si>
    <t>(0,6+0,7)*2*13,25</t>
  </si>
  <si>
    <t>SO 12 - Vypouštěcí zařízení rybníka Dolní</t>
  </si>
  <si>
    <t>28911563</t>
  </si>
  <si>
    <t>27"plochy z Pc, výkres C.4"</t>
  </si>
  <si>
    <t>131251102</t>
  </si>
  <si>
    <t>Hloubení nezapažených jam a zářezů strojně s urovnáním dna do předepsaného profilu a spádu v hornině třídy těžitelnosti I skupiny 3 přes 20 do 50 m3</t>
  </si>
  <si>
    <t>-758329778</t>
  </si>
  <si>
    <t>(14,22*1,45)+(17,61*0,6)"plochy z PC, výkres D.20, D.21"</t>
  </si>
  <si>
    <t>-(27*0,2)"ornice"</t>
  </si>
  <si>
    <t>803969167</t>
  </si>
  <si>
    <t>27*0,2"ornice"</t>
  </si>
  <si>
    <t>25,785"hloubení"</t>
  </si>
  <si>
    <t>2084335060</t>
  </si>
  <si>
    <t>0,1*14,22"tlxplocha, plocha odečtena z PC - výkres D.20 a D.21"</t>
  </si>
  <si>
    <t>-1863234668</t>
  </si>
  <si>
    <t>0,25*17"šxprůměrná délka, délka odečtena z PC - výkres D.20 a D.21"</t>
  </si>
  <si>
    <t>2531511</t>
  </si>
  <si>
    <t>-771593453</t>
  </si>
  <si>
    <t>(6,359*0,2)+(1,2*0,2)"přelivná zeď, zdi, výkres D.20,21"</t>
  </si>
  <si>
    <t>895689832</t>
  </si>
  <si>
    <t>(1,1*1,1*1,1)+(0,6*0,6*0,8)"beton požerák a lávka, výkres D.20,21"</t>
  </si>
  <si>
    <t>(12,56*0,4)+(0,6*1)+(3,18*1,7)"dno, přelivná zeď, zdi"</t>
  </si>
  <si>
    <t>(0,6*0,6*19)-(0,15*0,15*3,14*19)"obet.potrubí"</t>
  </si>
  <si>
    <t>-1002276179</t>
  </si>
  <si>
    <t>((4,4+4,4+3,7+3,7)*2,3)+((2,5+2,5+2+2)*1,7)</t>
  </si>
  <si>
    <t>(1,1*1,1*4)+((0,6+0,8+0,6+0,8)*0,6)"beton požerák a lávka, výkres D.20,21"</t>
  </si>
  <si>
    <t>(16,20*0,4)+(4,6*1)+(21,8*1,7)"dno, přelivná zeď, zdi"</t>
  </si>
  <si>
    <t>0,6*2*19"obet.potrubí"</t>
  </si>
  <si>
    <t>-843143173</t>
  </si>
  <si>
    <t>18,147*0,1*1,3"30% prostřih"</t>
  </si>
  <si>
    <t>17,61*0,6"plochy z PC, výkres C.4, D.20, D.21"</t>
  </si>
  <si>
    <t>-826404875</t>
  </si>
  <si>
    <t>59055015</t>
  </si>
  <si>
    <t>kotva průvlaková včetně podložky a matky M10x90mm</t>
  </si>
  <si>
    <t>sada</t>
  </si>
  <si>
    <t>709260919</t>
  </si>
  <si>
    <t>(7,75*3)+(10*1)</t>
  </si>
  <si>
    <t>SO 13 - Napouštěcí zařízení rybníka Dolní</t>
  </si>
  <si>
    <t>1666355495</t>
  </si>
  <si>
    <t>17"plochy z Pc, výkres C.4"</t>
  </si>
  <si>
    <t>913801190</t>
  </si>
  <si>
    <t>(4,9*1,755)+(1,75*1,4)+(2,9*1,755)"plochy z PC, výkres D.23"</t>
  </si>
  <si>
    <t>(2,4*1,478)+(1,75*1,52)+(2,9*1,478)</t>
  </si>
  <si>
    <t>-(17*0,2)"ornice"</t>
  </si>
  <si>
    <t>125284988</t>
  </si>
  <si>
    <t>23,232"hloubení"</t>
  </si>
  <si>
    <t>17*0,2"ornice"</t>
  </si>
  <si>
    <t>-2,312"zásyp"</t>
  </si>
  <si>
    <t>-4,855*0,1"rozprostření ornice"</t>
  </si>
  <si>
    <t>2512689</t>
  </si>
  <si>
    <t>174101101</t>
  </si>
  <si>
    <t>Zásyp sypaninou z jakékoliv horniny strojně s uložením výkopku ve vrstvách se zhutněním jam, šachet, rýh nebo kolem objektů v těchto vykopávkách</t>
  </si>
  <si>
    <t>-52581055</t>
  </si>
  <si>
    <t>(0,81*1,4)-(0,81*0,3*2,6)"plochy z PC, výkres D.23"</t>
  </si>
  <si>
    <t>(0,5*1,52)-(0,5*0,6*1,7)</t>
  </si>
  <si>
    <t>(4,9*(1,755-1,64))+(2,9*(1,755-1,64))</t>
  </si>
  <si>
    <t>(2,4*(1,478-1,353))+(2,9*(1,478-1,353))</t>
  </si>
  <si>
    <t>181351003</t>
  </si>
  <si>
    <t>Rozprostření a urovnání ornice v rovině nebo ve svahu sklonu do 1:5 strojně při souvislé ploše do 100 m2, tl. vrstvy do 200 mm</t>
  </si>
  <si>
    <t>-1472770049</t>
  </si>
  <si>
    <t>1,965+2,89"plochy z PC, výkresC.4, D.23"</t>
  </si>
  <si>
    <t>1413541361</t>
  </si>
  <si>
    <t>1,965+2,89+2,67"plochy z PC, výkresC.4, D.23"</t>
  </si>
  <si>
    <t>1419265679</t>
  </si>
  <si>
    <t>7,525*0,02"osivo 0,02 kg / m2 plochy - výkres D.23"</t>
  </si>
  <si>
    <t>-1673458941</t>
  </si>
  <si>
    <t>1156213089</t>
  </si>
  <si>
    <t>(0,1*0,5*2,8)+(0,1*0,8*1,9)"tlxplocha, plocha odečtena z PC - výkres D.23"</t>
  </si>
  <si>
    <t>-2112615543</t>
  </si>
  <si>
    <t>0,15*(0,5+2,8+0,5+2,8+0,8+1,9+0,8+1,9)"šxprůměrná délka, odečteno z PC - výkres D.23"</t>
  </si>
  <si>
    <t>1664621487</t>
  </si>
  <si>
    <t>-88138835</t>
  </si>
  <si>
    <t>(0,65*0,3*1,7)+(0,65*0,3*1,7)"výkres D.23"</t>
  </si>
  <si>
    <t>-777306213</t>
  </si>
  <si>
    <t>(1,35*0,3*2,6)+(1*0,6*1,7)"tlxplocha, plocha odečtena z PC - výkres D.23"</t>
  </si>
  <si>
    <t>1"prolití kamenného zdiva"</t>
  </si>
  <si>
    <t>-489034409</t>
  </si>
  <si>
    <t>1,5*(0,3+2,6+0,3+2,6)"šxprůměrná délka, odečteno z PC - výkres D.23"</t>
  </si>
  <si>
    <t>1,15*(0,6+1,7+0,6+1,7)</t>
  </si>
  <si>
    <t>2079089418</t>
  </si>
  <si>
    <t>275030286</t>
  </si>
  <si>
    <t>3,073*0,1*1,3"30% prostřih"</t>
  </si>
  <si>
    <t>-378898734</t>
  </si>
  <si>
    <t>(5*1,640)+(3*1,640)"plochy z PC, výkres D.23"</t>
  </si>
  <si>
    <t>(2,5*1,353)+(3*1,353)</t>
  </si>
  <si>
    <t>-1546988646</t>
  </si>
  <si>
    <t>(15,531+7,8+5,1)"plochy z PC, výkres D.23"</t>
  </si>
  <si>
    <t>934956.122M</t>
  </si>
  <si>
    <t>Dluže - dubová prkna tl. 24 mm, pero - drážka</t>
  </si>
  <si>
    <t>-1645550008</t>
  </si>
  <si>
    <t>0,36*0,53</t>
  </si>
  <si>
    <t>-938428721</t>
  </si>
  <si>
    <t>18984508</t>
  </si>
  <si>
    <t>(0,65+0,65+0,55)*5,59"dl x kg/m"</t>
  </si>
  <si>
    <t>767995113</t>
  </si>
  <si>
    <t>Montáž ostatních atypických zámečnických konstrukcí hmotnosti přes 10 do 20 kg</t>
  </si>
  <si>
    <t>-1089517981</t>
  </si>
  <si>
    <t>13010810</t>
  </si>
  <si>
    <t>ocel profilová UPN 50 jakost 11 375</t>
  </si>
  <si>
    <t>717532172</t>
  </si>
  <si>
    <t>Poznámka k položce:_x000d_
Hmotnost: 5,59 kg/m</t>
  </si>
  <si>
    <t>(0,65+0,65+0,55)*5,59/1000"dl x kg/m / převod na tuny"</t>
  </si>
  <si>
    <t>-306413522</t>
  </si>
  <si>
    <t>SO 14 - Doprovodná výsadba</t>
  </si>
  <si>
    <t>183104413</t>
  </si>
  <si>
    <t>Kopání jamek pro výsadbu sazenic velikost jamky průměr 500 mm, hl. 500 mm v půdě nezabuřeněné zemina 3</t>
  </si>
  <si>
    <t>1693849175</t>
  </si>
  <si>
    <t>184004213</t>
  </si>
  <si>
    <t>Výsadba sazenic bez vykopání jamek a bez donesení hlíny stromů v. přes 250 do 600 mm, do jamky o průměru 500 mm, hl. 500 mm</t>
  </si>
  <si>
    <t>1538269833</t>
  </si>
  <si>
    <t>02650.461M</t>
  </si>
  <si>
    <t>Dub letní /Quercus robur/ 160-200cm</t>
  </si>
  <si>
    <t>1372156091</t>
  </si>
  <si>
    <t>02650.462M</t>
  </si>
  <si>
    <t>Olše lepkavá /Alnus glutinosa/ 160-200cm</t>
  </si>
  <si>
    <t>1295524817</t>
  </si>
  <si>
    <t>02650.463M</t>
  </si>
  <si>
    <t>Vrba křehká /Salix fragilis/ 160-200cm</t>
  </si>
  <si>
    <t>279390098</t>
  </si>
  <si>
    <t>02650.464M</t>
  </si>
  <si>
    <t>Střemcha obecná /Prunus padus/ 160-200cm</t>
  </si>
  <si>
    <t>1034510221</t>
  </si>
  <si>
    <t>184215112</t>
  </si>
  <si>
    <t>Ukotvení dřeviny kůly jedním kůlem, délky přes 1 do 2 m</t>
  </si>
  <si>
    <t>345297025</t>
  </si>
  <si>
    <t>184215122</t>
  </si>
  <si>
    <t>Ukotvení dřeviny kůly dvěma kůly, délky přes 1 do 2 m</t>
  </si>
  <si>
    <t>-1879283201</t>
  </si>
  <si>
    <t>60591253</t>
  </si>
  <si>
    <t>kůl vyvazovací dřevěný impregnovaný D 8cm dl 2m</t>
  </si>
  <si>
    <t>330804628</t>
  </si>
  <si>
    <t>184813121</t>
  </si>
  <si>
    <t>Ochrana dřevin před okusem zvěří mechanicky v rovině nebo ve svahu do 1:5, pletivem, výšky do 2 m</t>
  </si>
  <si>
    <t>1556253840</t>
  </si>
  <si>
    <t>185804311</t>
  </si>
  <si>
    <t>Zalití rostlin vodou plochy záhonů jednotlivě do 20 m2</t>
  </si>
  <si>
    <t>-1538304854</t>
  </si>
  <si>
    <t>80*0,5*0,5*0,5</t>
  </si>
  <si>
    <t>-401585460</t>
  </si>
  <si>
    <t>998332094</t>
  </si>
  <si>
    <t>Přesun hmot pro úpravy vodních toků a kanály, hráze rybníků apod. Příplatek k ceně za zvětšený přesun přes vymezenou největší dopravní vzdálenost do 5 000 m</t>
  </si>
  <si>
    <t>556210443</t>
  </si>
  <si>
    <t>998332095</t>
  </si>
  <si>
    <t>Přesun hmot pro úpravy vodních toků a kanály, hráze rybníků apod. Příplatek k ceně za zvětšený přesun přes vymezenou největší dopravní vzdálenost za každých dalších i započatých 5 000 m</t>
  </si>
  <si>
    <t>-743216674</t>
  </si>
  <si>
    <t>23*2,774</t>
  </si>
  <si>
    <t>SO 15 - Příjezdové komunikace do prostoru staveniště</t>
  </si>
  <si>
    <t xml:space="preserve">    5 - Komunikace pozemní</t>
  </si>
  <si>
    <t>113151111</t>
  </si>
  <si>
    <t>Rozebírání zpevněných ploch s přemístěním na skládku na vzdálenost do 20 m nebo s naložením na dopravní prostředek ze silničních panelů</t>
  </si>
  <si>
    <t>680547695</t>
  </si>
  <si>
    <t>(84*3)"panelka č.1, výkres C.2 a D.24"</t>
  </si>
  <si>
    <t>(398*3)"panelka č.2"</t>
  </si>
  <si>
    <t>(398*3)"panelka č.3"</t>
  </si>
  <si>
    <t>(16*12)"manipulační plocha č.1"</t>
  </si>
  <si>
    <t>(16*15)"manipulační plocha č.2"</t>
  </si>
  <si>
    <t>(16*15)"manipulační plocha č.3"</t>
  </si>
  <si>
    <t>113311171</t>
  </si>
  <si>
    <t>Odstranění geosyntetik s uložením na vzdálenost do 20 m nebo naložením na dopravní prostředek geotextilie</t>
  </si>
  <si>
    <t>532202026</t>
  </si>
  <si>
    <t>(84*4)"panelka č.1, výkres C.2 a D.24"</t>
  </si>
  <si>
    <t>(398*4)"panelka č.2"</t>
  </si>
  <si>
    <t>(398*4)"panelka č.3"</t>
  </si>
  <si>
    <t>(17*13)"manipulační plocha č.1"</t>
  </si>
  <si>
    <t>(17*16)"manipulační plocha č.2"</t>
  </si>
  <si>
    <t>(17*16)"manipulační plocha č.3"</t>
  </si>
  <si>
    <t>Součet geotextílie pod panelovou plochu demontáž</t>
  </si>
  <si>
    <t>122251101</t>
  </si>
  <si>
    <t>Odkopávky a prokopávky nezapažené strojně v hornině třídy těžitelnosti I skupiny 3 do 20 m3</t>
  </si>
  <si>
    <t>1052263777</t>
  </si>
  <si>
    <t>1"Odhad, úprava příkopu u pozemku č.770 k.ú. Mašovice "</t>
  </si>
  <si>
    <t>174151101</t>
  </si>
  <si>
    <t>1472759034</t>
  </si>
  <si>
    <t>-679129860</t>
  </si>
  <si>
    <t>455+1442+1453"plochy panelky č.1,2,3, výkres C.2"</t>
  </si>
  <si>
    <t>181951112</t>
  </si>
  <si>
    <t>Úprava pláně vyrovnáním výškových rozdílů strojně v hornině třídy těžitelnosti I, skupiny 1 až 3 se zhutněním</t>
  </si>
  <si>
    <t>1272538712</t>
  </si>
  <si>
    <t>213141111</t>
  </si>
  <si>
    <t>Zřízení vrstvy z geotextilie filtrační, separační, odvodňovací, ochranné, výztužné nebo protierozní v rovině nebo ve sklonu do 1:5, šířky do 3 m</t>
  </si>
  <si>
    <t>1810978023</t>
  </si>
  <si>
    <t>4285"geotexzílie pod panelovou plochu montáž, výkres C.2 a D.24"</t>
  </si>
  <si>
    <t>69311225</t>
  </si>
  <si>
    <t>geotextilie netkaná separační, ochranná, filtrační, drenážní PES 100g/m2</t>
  </si>
  <si>
    <t>1511132341</t>
  </si>
  <si>
    <t>4285*1,1845 'Přepočtené koeficientem množství</t>
  </si>
  <si>
    <t>230011187</t>
  </si>
  <si>
    <t>Montáž potrubí z trub ocelových hladkých tř. 11 až 13 Ø 630 mm, tl. 6,0 mm</t>
  </si>
  <si>
    <t>64</t>
  </si>
  <si>
    <t>1721791972</t>
  </si>
  <si>
    <t>14011115.M</t>
  </si>
  <si>
    <t>trubka ocelová spirálově svařovaná podle ČSN 4257 38 630x6,0mm</t>
  </si>
  <si>
    <t>256</t>
  </si>
  <si>
    <t>711432510</t>
  </si>
  <si>
    <t>230083160</t>
  </si>
  <si>
    <t>Demontáž ocelového potrubí do šrotu hmotnosti přes 50 do 250 kg připojovací rozměr Ø 630, tl. 6 mm</t>
  </si>
  <si>
    <t>1590172873</t>
  </si>
  <si>
    <t>291111111</t>
  </si>
  <si>
    <t>Podklad pro zpevněné plochy s rozprostřením a s hutněním z kameniva drceného frakce 0 - 63 mm</t>
  </si>
  <si>
    <t>1524298797</t>
  </si>
  <si>
    <t>11*0,215"dosyp panelových ploch č.1, výkres C.2 a D.24"</t>
  </si>
  <si>
    <t>8,2*0,215"dosyp panelových ploch č.2"</t>
  </si>
  <si>
    <t>18,6*0,215"dosyp panelových ploch č.3"</t>
  </si>
  <si>
    <t>291211111</t>
  </si>
  <si>
    <t>Zřízení zpevněné plochy ze silničních panelů osazených do lože tl. 50 mm z kameniva</t>
  </si>
  <si>
    <t>-1115008474</t>
  </si>
  <si>
    <t>(84*3)"panelka č.1, výkres C.2, D.24"</t>
  </si>
  <si>
    <t>(398*3)"panelka č.3+2"</t>
  </si>
  <si>
    <t>(16*15)"manipulační plocha č.3+2"</t>
  </si>
  <si>
    <t>59381338</t>
  </si>
  <si>
    <t>panel silniční 3,00x2,00x0,215m</t>
  </si>
  <si>
    <t>-310898746</t>
  </si>
  <si>
    <t>0"celková plocha součtem m2/(2*3)=x kusů panelů, obratovost panelů 0,39"</t>
  </si>
  <si>
    <t>(84*3)/(2*3)"panelka č.1, výkres C.2, D.24"</t>
  </si>
  <si>
    <t>(398*3)/(2*3)"panelka č.3+2"</t>
  </si>
  <si>
    <t>(16*12)/(2*3)"manipulační plocha č.1"</t>
  </si>
  <si>
    <t>(16*15)/(2*3)"manipulační plocha č.3+2"</t>
  </si>
  <si>
    <t>313*0,39 'Přepočtené koeficientem množství</t>
  </si>
  <si>
    <t>Komunikace pozemní</t>
  </si>
  <si>
    <t>572262111</t>
  </si>
  <si>
    <t>Vyspravení výtluků materiálem na bázi asfaltu s řezáním, vysekáním, očištěním, zaplněním směsí a zhutněním rychletuhnoucí asfaltovou směsí aplikovanou za studena při vyspravované ploše na 1 km komunikace do 10 % tl. od 20 do 30 mm</t>
  </si>
  <si>
    <t>-306234311</t>
  </si>
  <si>
    <t>10"odhad"</t>
  </si>
  <si>
    <t>572262112</t>
  </si>
  <si>
    <t>Vyspravení výtluků materiálem na bázi asfaltu s řezáním, vysekáním, očištěním, zaplněním směsí a zhutněním rychletuhnoucí asfaltovou směsí aplikovanou za studena při vyspravované ploše na 1 km komunikace do 10 % tl. přes 30 do 40 mm</t>
  </si>
  <si>
    <t>-1286981298</t>
  </si>
  <si>
    <t>7"odhad"</t>
  </si>
  <si>
    <t>572262113</t>
  </si>
  <si>
    <t>Vyspravení výtluků materiálem na bázi asfaltu s řezáním, vysekáním, očištěním, zaplněním směsí a zhutněním rychletuhnoucí asfaltovou směsí aplikovanou za studena při vyspravované ploše na 1 km komunikace do 10 % tl. přes 40 do 50 mm</t>
  </si>
  <si>
    <t>1794436103</t>
  </si>
  <si>
    <t>3"odhad"</t>
  </si>
  <si>
    <t>1307624754</t>
  </si>
  <si>
    <t>-731403575</t>
  </si>
  <si>
    <t>3,428*29"29 km "</t>
  </si>
  <si>
    <t>998226.011M</t>
  </si>
  <si>
    <t>Přesun silničních panelů a lože - přesun na stavbu a odvoz ze stavby</t>
  </si>
  <si>
    <t>-1391202184</t>
  </si>
  <si>
    <t>1878*0,515"panely demontáž, panel 0,515t/m2,výkres C.2 a D.24"</t>
  </si>
  <si>
    <t>1878*0,108"lože"</t>
  </si>
  <si>
    <t>998226.0121M</t>
  </si>
  <si>
    <t>Přesun silničních panelů a lože - přesun z panelky č.2 na č.3</t>
  </si>
  <si>
    <t>-1124786403</t>
  </si>
  <si>
    <t>1434*0,515"panely přesun z č.2 na č.3, panel 0,515t/m2,výkres C.2 a D.24"</t>
  </si>
  <si>
    <t>-87267106</t>
  </si>
  <si>
    <t>SO 16 -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</si>
  <si>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</si>
  <si>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</si>
  <si>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</si>
  <si>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</si>
  <si>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</si>
  <si>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</si>
  <si>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</si>
  <si>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</si>
  <si>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</si>
  <si>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>Geodetické práce - před výstavbou - Zaměření rohů stavby, stabilizace bodů a sestavení laviček. Vyhotovení protokolu o vytýčení stavby se seznamem souřadnic vytyčených bodů a jejich polohopisnými (S-JSTK), a výškopisnými (Bpv). Zaměření a vytyčení stávajících inženýrských sítí v místě stavby z hlediska jejich ochrany při provádění stavby.</t>
  </si>
  <si>
    <t>1024</t>
  </si>
  <si>
    <t>2036896230</t>
  </si>
  <si>
    <t>012203000</t>
  </si>
  <si>
    <t>Geodetické práce při provádění stavby - vytýčení parcel pro příjezdové komunikace</t>
  </si>
  <si>
    <t>1464243850</t>
  </si>
  <si>
    <t>012303000</t>
  </si>
  <si>
    <t>Geodetické práce po výstavbě - Vyhotovení skutečného provedení stavby protokol se seznamem souřadnic vytyčených bodů a jejich polohopisnými (S-JSTK), a výškopisnými (Bpv)</t>
  </si>
  <si>
    <t>-1185743280</t>
  </si>
  <si>
    <t xml:space="preserve">1 "2 ks tištěné dokumentace a 2 ks elektronické dokumentace na CD" </t>
  </si>
  <si>
    <t>013254000</t>
  </si>
  <si>
    <t>Dokumentace skutečného provedení stavby - Náklady na vyhotovení dokumentace skutečného provedení stavby a její předání objednateli v požadované formě a požadovaném počtu.	</t>
  </si>
  <si>
    <t>597418650</t>
  </si>
  <si>
    <t xml:space="preserve">1 "4 ks tištěné dokumentace a 2 ks elektronické dokumentace na CD" </t>
  </si>
  <si>
    <t>013294000</t>
  </si>
  <si>
    <t xml:space="preserve">Ostatní dokumentace - Vypracování povodňového plánu odsouhlasené ve fázi rozpracovanostii a finální projednání </t>
  </si>
  <si>
    <t>-2118465898</t>
  </si>
  <si>
    <t>1"2ks tištěné dokumentace a 1 ks elektronické"</t>
  </si>
  <si>
    <t>013294000.1</t>
  </si>
  <si>
    <t xml:space="preserve">Ostatní dokumentace - Vypracování manipulačního řádu pro rybník Horní a Dolní odsouhlasené ve fázi rozpracovanosti společností a finálního projednání </t>
  </si>
  <si>
    <t>-738714146</t>
  </si>
  <si>
    <t>013294000.3</t>
  </si>
  <si>
    <t xml:space="preserve">Ostatní dokumentace - Vypracování havarijního plánu odsouhlasené ve fázi rozpracovanostii a finální projednání </t>
  </si>
  <si>
    <t>-403240837</t>
  </si>
  <si>
    <t>VRN3</t>
  </si>
  <si>
    <t>Zařízení staveniště</t>
  </si>
  <si>
    <t>032002000</t>
  </si>
  <si>
    <t>Vybavení staveniště - Zařízení staveniště, po dokončení stavby zrušení zařízení staveniště - Vybavení staveniště, např.mobilní buňka, mobilní WC</t>
  </si>
  <si>
    <t>517850998</t>
  </si>
  <si>
    <t>VRN4</t>
  </si>
  <si>
    <t>Inženýrská činnost</t>
  </si>
  <si>
    <t>041903001</t>
  </si>
  <si>
    <t>Dozor jiné osoby - biologický dozor</t>
  </si>
  <si>
    <t>167354924</t>
  </si>
  <si>
    <t>041903000</t>
  </si>
  <si>
    <t>Dozor jiné osoby - geologický dozor</t>
  </si>
  <si>
    <t>2142908415</t>
  </si>
  <si>
    <t>042903000</t>
  </si>
  <si>
    <t>Ostatní posudky - Dopravně inženýrské opatření - Náklady na dočasné dopravní značení, dodání dopravních značek, jejich rozmístění, přemísťování a jejich údržba v průběhu výstavby, odstranění po ukončení stav.prací.</t>
  </si>
  <si>
    <t>-588924601</t>
  </si>
  <si>
    <t>1"4ks tištěné dokumentace a 1 ks elektronické"</t>
  </si>
  <si>
    <t>049103000</t>
  </si>
  <si>
    <t>Náklady vzniklé v souvislosti s realizací stavby - Čištění vozovek a krajnic od nánosů (užív.veř.ploch a prostranství)</t>
  </si>
  <si>
    <t>1428734942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</si>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</sst>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123-4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Revitalizační opatření v povodí Velmovického potoka v k.ú.Mašovice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Mašovice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19. 4. 2021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 - 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Ing.František Sedláček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Ing.František Sedláček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ROUND(SUM(AG55:AG70),2)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ROUND(SUM(AS55:AS70),2)</f>
        <v>0</v>
      </c>
      <c r="AT54" s="108">
        <f>ROUND(SUM(AV54:AW54),2)</f>
        <v>0</v>
      </c>
      <c r="AU54" s="109">
        <f>ROUND(SUM(AU55:AU70),5)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ROUND(SUM(AZ55:AZ70),2)</f>
        <v>0</v>
      </c>
      <c r="BA54" s="108">
        <f>ROUND(SUM(BA55:BA70),2)</f>
        <v>0</v>
      </c>
      <c r="BB54" s="108">
        <f>ROUND(SUM(BB55:BB70),2)</f>
        <v>0</v>
      </c>
      <c r="BC54" s="108">
        <f>ROUND(SUM(BC55:BC70),2)</f>
        <v>0</v>
      </c>
      <c r="BD54" s="110">
        <f>ROUND(SUM(BD55:BD70),2)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Zátopa rybníka Horní'!J30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'SO 01 - Zátopa rybníka Horní'!P84</f>
        <v>0</v>
      </c>
      <c r="AV55" s="122">
        <f>'SO 01 - Zátopa rybníka Horní'!J33</f>
        <v>0</v>
      </c>
      <c r="AW55" s="122">
        <f>'SO 01 - Zátopa rybníka Horní'!J34</f>
        <v>0</v>
      </c>
      <c r="AX55" s="122">
        <f>'SO 01 - Zátopa rybníka Horní'!J35</f>
        <v>0</v>
      </c>
      <c r="AY55" s="122">
        <f>'SO 01 - Zátopa rybníka Horní'!J36</f>
        <v>0</v>
      </c>
      <c r="AZ55" s="122">
        <f>'SO 01 - Zátopa rybníka Horní'!F33</f>
        <v>0</v>
      </c>
      <c r="BA55" s="122">
        <f>'SO 01 - Zátopa rybníka Horní'!F34</f>
        <v>0</v>
      </c>
      <c r="BB55" s="122">
        <f>'SO 01 - Zátopa rybníka Horní'!F35</f>
        <v>0</v>
      </c>
      <c r="BC55" s="122">
        <f>'SO 01 - Zátopa rybníka Horní'!F36</f>
        <v>0</v>
      </c>
      <c r="BD55" s="124">
        <f>'SO 01 - Zátopa rybníka Horní'!F37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16.5" customHeight="1">
      <c r="A56" s="113" t="s">
        <v>81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Hráz rybníka Horní'!J30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v>0</v>
      </c>
      <c r="AT56" s="122">
        <f>ROUND(SUM(AV56:AW56),2)</f>
        <v>0</v>
      </c>
      <c r="AU56" s="123">
        <f>'SO 02 - Hráz rybníka Horní'!P83</f>
        <v>0</v>
      </c>
      <c r="AV56" s="122">
        <f>'SO 02 - Hráz rybníka Horní'!J33</f>
        <v>0</v>
      </c>
      <c r="AW56" s="122">
        <f>'SO 02 - Hráz rybníka Horní'!J34</f>
        <v>0</v>
      </c>
      <c r="AX56" s="122">
        <f>'SO 02 - Hráz rybníka Horní'!J35</f>
        <v>0</v>
      </c>
      <c r="AY56" s="122">
        <f>'SO 02 - Hráz rybníka Horní'!J36</f>
        <v>0</v>
      </c>
      <c r="AZ56" s="122">
        <f>'SO 02 - Hráz rybníka Horní'!F33</f>
        <v>0</v>
      </c>
      <c r="BA56" s="122">
        <f>'SO 02 - Hráz rybníka Horní'!F34</f>
        <v>0</v>
      </c>
      <c r="BB56" s="122">
        <f>'SO 02 - Hráz rybníka Horní'!F35</f>
        <v>0</v>
      </c>
      <c r="BC56" s="122">
        <f>'SO 02 - Hráz rybníka Horní'!F36</f>
        <v>0</v>
      </c>
      <c r="BD56" s="124">
        <f>'SO 02 - Hráz rybníka Horní'!F37</f>
        <v>0</v>
      </c>
      <c r="BE56" s="7"/>
      <c r="BT56" s="125" t="s">
        <v>85</v>
      </c>
      <c r="BV56" s="125" t="s">
        <v>79</v>
      </c>
      <c r="BW56" s="125" t="s">
        <v>90</v>
      </c>
      <c r="BX56" s="125" t="s">
        <v>5</v>
      </c>
      <c r="CL56" s="125" t="s">
        <v>19</v>
      </c>
      <c r="CM56" s="125" t="s">
        <v>87</v>
      </c>
    </row>
    <row r="57" s="7" customFormat="1" ht="16.5" customHeight="1">
      <c r="A57" s="113" t="s">
        <v>81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03 - Bezpečnostní přel...'!J30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84</v>
      </c>
      <c r="AR57" s="120"/>
      <c r="AS57" s="121">
        <v>0</v>
      </c>
      <c r="AT57" s="122">
        <f>ROUND(SUM(AV57:AW57),2)</f>
        <v>0</v>
      </c>
      <c r="AU57" s="123">
        <f>'SO 03 - Bezpečnostní přel...'!P85</f>
        <v>0</v>
      </c>
      <c r="AV57" s="122">
        <f>'SO 03 - Bezpečnostní přel...'!J33</f>
        <v>0</v>
      </c>
      <c r="AW57" s="122">
        <f>'SO 03 - Bezpečnostní přel...'!J34</f>
        <v>0</v>
      </c>
      <c r="AX57" s="122">
        <f>'SO 03 - Bezpečnostní přel...'!J35</f>
        <v>0</v>
      </c>
      <c r="AY57" s="122">
        <f>'SO 03 - Bezpečnostní přel...'!J36</f>
        <v>0</v>
      </c>
      <c r="AZ57" s="122">
        <f>'SO 03 - Bezpečnostní přel...'!F33</f>
        <v>0</v>
      </c>
      <c r="BA57" s="122">
        <f>'SO 03 - Bezpečnostní přel...'!F34</f>
        <v>0</v>
      </c>
      <c r="BB57" s="122">
        <f>'SO 03 - Bezpečnostní přel...'!F35</f>
        <v>0</v>
      </c>
      <c r="BC57" s="122">
        <f>'SO 03 - Bezpečnostní přel...'!F36</f>
        <v>0</v>
      </c>
      <c r="BD57" s="124">
        <f>'SO 03 - Bezpečnostní přel...'!F37</f>
        <v>0</v>
      </c>
      <c r="BE57" s="7"/>
      <c r="BT57" s="125" t="s">
        <v>85</v>
      </c>
      <c r="BV57" s="125" t="s">
        <v>79</v>
      </c>
      <c r="BW57" s="125" t="s">
        <v>93</v>
      </c>
      <c r="BX57" s="125" t="s">
        <v>5</v>
      </c>
      <c r="CL57" s="125" t="s">
        <v>19</v>
      </c>
      <c r="CM57" s="125" t="s">
        <v>87</v>
      </c>
    </row>
    <row r="58" s="7" customFormat="1" ht="16.5" customHeight="1">
      <c r="A58" s="113" t="s">
        <v>81</v>
      </c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04 - Vypouštěcí zaříze...'!J30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84</v>
      </c>
      <c r="AR58" s="120"/>
      <c r="AS58" s="121">
        <v>0</v>
      </c>
      <c r="AT58" s="122">
        <f>ROUND(SUM(AV58:AW58),2)</f>
        <v>0</v>
      </c>
      <c r="AU58" s="123">
        <f>'SO 04 - Vypouštěcí zaříze...'!P91</f>
        <v>0</v>
      </c>
      <c r="AV58" s="122">
        <f>'SO 04 - Vypouštěcí zaříze...'!J33</f>
        <v>0</v>
      </c>
      <c r="AW58" s="122">
        <f>'SO 04 - Vypouštěcí zaříze...'!J34</f>
        <v>0</v>
      </c>
      <c r="AX58" s="122">
        <f>'SO 04 - Vypouštěcí zaříze...'!J35</f>
        <v>0</v>
      </c>
      <c r="AY58" s="122">
        <f>'SO 04 - Vypouštěcí zaříze...'!J36</f>
        <v>0</v>
      </c>
      <c r="AZ58" s="122">
        <f>'SO 04 - Vypouštěcí zaříze...'!F33</f>
        <v>0</v>
      </c>
      <c r="BA58" s="122">
        <f>'SO 04 - Vypouštěcí zaříze...'!F34</f>
        <v>0</v>
      </c>
      <c r="BB58" s="122">
        <f>'SO 04 - Vypouštěcí zaříze...'!F35</f>
        <v>0</v>
      </c>
      <c r="BC58" s="122">
        <f>'SO 04 - Vypouštěcí zaříze...'!F36</f>
        <v>0</v>
      </c>
      <c r="BD58" s="124">
        <f>'SO 04 - Vypouštěcí zaříze...'!F37</f>
        <v>0</v>
      </c>
      <c r="BE58" s="7"/>
      <c r="BT58" s="125" t="s">
        <v>85</v>
      </c>
      <c r="BV58" s="125" t="s">
        <v>79</v>
      </c>
      <c r="BW58" s="125" t="s">
        <v>96</v>
      </c>
      <c r="BX58" s="125" t="s">
        <v>5</v>
      </c>
      <c r="CL58" s="125" t="s">
        <v>19</v>
      </c>
      <c r="CM58" s="125" t="s">
        <v>87</v>
      </c>
    </row>
    <row r="59" s="7" customFormat="1" ht="16.5" customHeight="1">
      <c r="A59" s="113" t="s">
        <v>81</v>
      </c>
      <c r="B59" s="114"/>
      <c r="C59" s="115"/>
      <c r="D59" s="116" t="s">
        <v>97</v>
      </c>
      <c r="E59" s="116"/>
      <c r="F59" s="116"/>
      <c r="G59" s="116"/>
      <c r="H59" s="116"/>
      <c r="I59" s="117"/>
      <c r="J59" s="116" t="s">
        <v>98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05 - Požární odběr'!J30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84</v>
      </c>
      <c r="AR59" s="120"/>
      <c r="AS59" s="121">
        <v>0</v>
      </c>
      <c r="AT59" s="122">
        <f>ROUND(SUM(AV59:AW59),2)</f>
        <v>0</v>
      </c>
      <c r="AU59" s="123">
        <f>'SO 05 - Požární odběr'!P83</f>
        <v>0</v>
      </c>
      <c r="AV59" s="122">
        <f>'SO 05 - Požární odběr'!J33</f>
        <v>0</v>
      </c>
      <c r="AW59" s="122">
        <f>'SO 05 - Požární odběr'!J34</f>
        <v>0</v>
      </c>
      <c r="AX59" s="122">
        <f>'SO 05 - Požární odběr'!J35</f>
        <v>0</v>
      </c>
      <c r="AY59" s="122">
        <f>'SO 05 - Požární odběr'!J36</f>
        <v>0</v>
      </c>
      <c r="AZ59" s="122">
        <f>'SO 05 - Požární odběr'!F33</f>
        <v>0</v>
      </c>
      <c r="BA59" s="122">
        <f>'SO 05 - Požární odběr'!F34</f>
        <v>0</v>
      </c>
      <c r="BB59" s="122">
        <f>'SO 05 - Požární odběr'!F35</f>
        <v>0</v>
      </c>
      <c r="BC59" s="122">
        <f>'SO 05 - Požární odběr'!F36</f>
        <v>0</v>
      </c>
      <c r="BD59" s="124">
        <f>'SO 05 - Požární odběr'!F37</f>
        <v>0</v>
      </c>
      <c r="BE59" s="7"/>
      <c r="BT59" s="125" t="s">
        <v>85</v>
      </c>
      <c r="BV59" s="125" t="s">
        <v>79</v>
      </c>
      <c r="BW59" s="125" t="s">
        <v>99</v>
      </c>
      <c r="BX59" s="125" t="s">
        <v>5</v>
      </c>
      <c r="CL59" s="125" t="s">
        <v>19</v>
      </c>
      <c r="CM59" s="125" t="s">
        <v>87</v>
      </c>
    </row>
    <row r="60" s="7" customFormat="1" ht="16.5" customHeight="1">
      <c r="A60" s="113" t="s">
        <v>81</v>
      </c>
      <c r="B60" s="114"/>
      <c r="C60" s="115"/>
      <c r="D60" s="116" t="s">
        <v>100</v>
      </c>
      <c r="E60" s="116"/>
      <c r="F60" s="116"/>
      <c r="G60" s="116"/>
      <c r="H60" s="116"/>
      <c r="I60" s="117"/>
      <c r="J60" s="116" t="s">
        <v>101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06 - Mokřad č.1'!J30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84</v>
      </c>
      <c r="AR60" s="120"/>
      <c r="AS60" s="121">
        <v>0</v>
      </c>
      <c r="AT60" s="122">
        <f>ROUND(SUM(AV60:AW60),2)</f>
        <v>0</v>
      </c>
      <c r="AU60" s="123">
        <f>'SO 06 - Mokřad č.1'!P81</f>
        <v>0</v>
      </c>
      <c r="AV60" s="122">
        <f>'SO 06 - Mokřad č.1'!J33</f>
        <v>0</v>
      </c>
      <c r="AW60" s="122">
        <f>'SO 06 - Mokřad č.1'!J34</f>
        <v>0</v>
      </c>
      <c r="AX60" s="122">
        <f>'SO 06 - Mokřad č.1'!J35</f>
        <v>0</v>
      </c>
      <c r="AY60" s="122">
        <f>'SO 06 - Mokřad č.1'!J36</f>
        <v>0</v>
      </c>
      <c r="AZ60" s="122">
        <f>'SO 06 - Mokřad č.1'!F33</f>
        <v>0</v>
      </c>
      <c r="BA60" s="122">
        <f>'SO 06 - Mokřad č.1'!F34</f>
        <v>0</v>
      </c>
      <c r="BB60" s="122">
        <f>'SO 06 - Mokřad č.1'!F35</f>
        <v>0</v>
      </c>
      <c r="BC60" s="122">
        <f>'SO 06 - Mokřad č.1'!F36</f>
        <v>0</v>
      </c>
      <c r="BD60" s="124">
        <f>'SO 06 - Mokřad č.1'!F37</f>
        <v>0</v>
      </c>
      <c r="BE60" s="7"/>
      <c r="BT60" s="125" t="s">
        <v>85</v>
      </c>
      <c r="BV60" s="125" t="s">
        <v>79</v>
      </c>
      <c r="BW60" s="125" t="s">
        <v>102</v>
      </c>
      <c r="BX60" s="125" t="s">
        <v>5</v>
      </c>
      <c r="CL60" s="125" t="s">
        <v>19</v>
      </c>
      <c r="CM60" s="125" t="s">
        <v>87</v>
      </c>
    </row>
    <row r="61" s="7" customFormat="1" ht="16.5" customHeight="1">
      <c r="A61" s="113" t="s">
        <v>81</v>
      </c>
      <c r="B61" s="114"/>
      <c r="C61" s="115"/>
      <c r="D61" s="116" t="s">
        <v>103</v>
      </c>
      <c r="E61" s="116"/>
      <c r="F61" s="116"/>
      <c r="G61" s="116"/>
      <c r="H61" s="116"/>
      <c r="I61" s="117"/>
      <c r="J61" s="116" t="s">
        <v>104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07 - Mokřad č.2'!J30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84</v>
      </c>
      <c r="AR61" s="120"/>
      <c r="AS61" s="121">
        <v>0</v>
      </c>
      <c r="AT61" s="122">
        <f>ROUND(SUM(AV61:AW61),2)</f>
        <v>0</v>
      </c>
      <c r="AU61" s="123">
        <f>'SO 07 - Mokřad č.2'!P81</f>
        <v>0</v>
      </c>
      <c r="AV61" s="122">
        <f>'SO 07 - Mokřad č.2'!J33</f>
        <v>0</v>
      </c>
      <c r="AW61" s="122">
        <f>'SO 07 - Mokřad č.2'!J34</f>
        <v>0</v>
      </c>
      <c r="AX61" s="122">
        <f>'SO 07 - Mokřad č.2'!J35</f>
        <v>0</v>
      </c>
      <c r="AY61" s="122">
        <f>'SO 07 - Mokřad č.2'!J36</f>
        <v>0</v>
      </c>
      <c r="AZ61" s="122">
        <f>'SO 07 - Mokřad č.2'!F33</f>
        <v>0</v>
      </c>
      <c r="BA61" s="122">
        <f>'SO 07 - Mokřad č.2'!F34</f>
        <v>0</v>
      </c>
      <c r="BB61" s="122">
        <f>'SO 07 - Mokřad č.2'!F35</f>
        <v>0</v>
      </c>
      <c r="BC61" s="122">
        <f>'SO 07 - Mokřad č.2'!F36</f>
        <v>0</v>
      </c>
      <c r="BD61" s="124">
        <f>'SO 07 - Mokřad č.2'!F37</f>
        <v>0</v>
      </c>
      <c r="BE61" s="7"/>
      <c r="BT61" s="125" t="s">
        <v>85</v>
      </c>
      <c r="BV61" s="125" t="s">
        <v>79</v>
      </c>
      <c r="BW61" s="125" t="s">
        <v>105</v>
      </c>
      <c r="BX61" s="125" t="s">
        <v>5</v>
      </c>
      <c r="CL61" s="125" t="s">
        <v>19</v>
      </c>
      <c r="CM61" s="125" t="s">
        <v>87</v>
      </c>
    </row>
    <row r="62" s="7" customFormat="1" ht="16.5" customHeight="1">
      <c r="A62" s="113" t="s">
        <v>81</v>
      </c>
      <c r="B62" s="114"/>
      <c r="C62" s="115"/>
      <c r="D62" s="116" t="s">
        <v>106</v>
      </c>
      <c r="E62" s="116"/>
      <c r="F62" s="116"/>
      <c r="G62" s="116"/>
      <c r="H62" s="116"/>
      <c r="I62" s="117"/>
      <c r="J62" s="116" t="s">
        <v>107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08 - Mokřad č.3'!J30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84</v>
      </c>
      <c r="AR62" s="120"/>
      <c r="AS62" s="121">
        <v>0</v>
      </c>
      <c r="AT62" s="122">
        <f>ROUND(SUM(AV62:AW62),2)</f>
        <v>0</v>
      </c>
      <c r="AU62" s="123">
        <f>'SO 08 - Mokřad č.3'!P81</f>
        <v>0</v>
      </c>
      <c r="AV62" s="122">
        <f>'SO 08 - Mokřad č.3'!J33</f>
        <v>0</v>
      </c>
      <c r="AW62" s="122">
        <f>'SO 08 - Mokřad č.3'!J34</f>
        <v>0</v>
      </c>
      <c r="AX62" s="122">
        <f>'SO 08 - Mokřad č.3'!J35</f>
        <v>0</v>
      </c>
      <c r="AY62" s="122">
        <f>'SO 08 - Mokřad č.3'!J36</f>
        <v>0</v>
      </c>
      <c r="AZ62" s="122">
        <f>'SO 08 - Mokřad č.3'!F33</f>
        <v>0</v>
      </c>
      <c r="BA62" s="122">
        <f>'SO 08 - Mokřad č.3'!F34</f>
        <v>0</v>
      </c>
      <c r="BB62" s="122">
        <f>'SO 08 - Mokřad č.3'!F35</f>
        <v>0</v>
      </c>
      <c r="BC62" s="122">
        <f>'SO 08 - Mokřad č.3'!F36</f>
        <v>0</v>
      </c>
      <c r="BD62" s="124">
        <f>'SO 08 - Mokřad č.3'!F37</f>
        <v>0</v>
      </c>
      <c r="BE62" s="7"/>
      <c r="BT62" s="125" t="s">
        <v>85</v>
      </c>
      <c r="BV62" s="125" t="s">
        <v>79</v>
      </c>
      <c r="BW62" s="125" t="s">
        <v>108</v>
      </c>
      <c r="BX62" s="125" t="s">
        <v>5</v>
      </c>
      <c r="CL62" s="125" t="s">
        <v>19</v>
      </c>
      <c r="CM62" s="125" t="s">
        <v>87</v>
      </c>
    </row>
    <row r="63" s="7" customFormat="1" ht="16.5" customHeight="1">
      <c r="A63" s="113" t="s">
        <v>81</v>
      </c>
      <c r="B63" s="114"/>
      <c r="C63" s="115"/>
      <c r="D63" s="116" t="s">
        <v>109</v>
      </c>
      <c r="E63" s="116"/>
      <c r="F63" s="116"/>
      <c r="G63" s="116"/>
      <c r="H63" s="116"/>
      <c r="I63" s="117"/>
      <c r="J63" s="116" t="s">
        <v>110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'SO 09 - Zátopa rybníka Dolní'!J30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84</v>
      </c>
      <c r="AR63" s="120"/>
      <c r="AS63" s="121">
        <v>0</v>
      </c>
      <c r="AT63" s="122">
        <f>ROUND(SUM(AV63:AW63),2)</f>
        <v>0</v>
      </c>
      <c r="AU63" s="123">
        <f>'SO 09 - Zátopa rybníka Dolní'!P82</f>
        <v>0</v>
      </c>
      <c r="AV63" s="122">
        <f>'SO 09 - Zátopa rybníka Dolní'!J33</f>
        <v>0</v>
      </c>
      <c r="AW63" s="122">
        <f>'SO 09 - Zátopa rybníka Dolní'!J34</f>
        <v>0</v>
      </c>
      <c r="AX63" s="122">
        <f>'SO 09 - Zátopa rybníka Dolní'!J35</f>
        <v>0</v>
      </c>
      <c r="AY63" s="122">
        <f>'SO 09 - Zátopa rybníka Dolní'!J36</f>
        <v>0</v>
      </c>
      <c r="AZ63" s="122">
        <f>'SO 09 - Zátopa rybníka Dolní'!F33</f>
        <v>0</v>
      </c>
      <c r="BA63" s="122">
        <f>'SO 09 - Zátopa rybníka Dolní'!F34</f>
        <v>0</v>
      </c>
      <c r="BB63" s="122">
        <f>'SO 09 - Zátopa rybníka Dolní'!F35</f>
        <v>0</v>
      </c>
      <c r="BC63" s="122">
        <f>'SO 09 - Zátopa rybníka Dolní'!F36</f>
        <v>0</v>
      </c>
      <c r="BD63" s="124">
        <f>'SO 09 - Zátopa rybníka Dolní'!F37</f>
        <v>0</v>
      </c>
      <c r="BE63" s="7"/>
      <c r="BT63" s="125" t="s">
        <v>85</v>
      </c>
      <c r="BV63" s="125" t="s">
        <v>79</v>
      </c>
      <c r="BW63" s="125" t="s">
        <v>111</v>
      </c>
      <c r="BX63" s="125" t="s">
        <v>5</v>
      </c>
      <c r="CL63" s="125" t="s">
        <v>19</v>
      </c>
      <c r="CM63" s="125" t="s">
        <v>87</v>
      </c>
    </row>
    <row r="64" s="7" customFormat="1" ht="16.5" customHeight="1">
      <c r="A64" s="113" t="s">
        <v>81</v>
      </c>
      <c r="B64" s="114"/>
      <c r="C64" s="115"/>
      <c r="D64" s="116" t="s">
        <v>112</v>
      </c>
      <c r="E64" s="116"/>
      <c r="F64" s="116"/>
      <c r="G64" s="116"/>
      <c r="H64" s="116"/>
      <c r="I64" s="117"/>
      <c r="J64" s="116" t="s">
        <v>113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'SO 10 - Hráz rybníka Dolní'!J30</f>
        <v>0</v>
      </c>
      <c r="AH64" s="117"/>
      <c r="AI64" s="117"/>
      <c r="AJ64" s="117"/>
      <c r="AK64" s="117"/>
      <c r="AL64" s="117"/>
      <c r="AM64" s="117"/>
      <c r="AN64" s="118">
        <f>SUM(AG64,AT64)</f>
        <v>0</v>
      </c>
      <c r="AO64" s="117"/>
      <c r="AP64" s="117"/>
      <c r="AQ64" s="119" t="s">
        <v>84</v>
      </c>
      <c r="AR64" s="120"/>
      <c r="AS64" s="121">
        <v>0</v>
      </c>
      <c r="AT64" s="122">
        <f>ROUND(SUM(AV64:AW64),2)</f>
        <v>0</v>
      </c>
      <c r="AU64" s="123">
        <f>'SO 10 - Hráz rybníka Dolní'!P83</f>
        <v>0</v>
      </c>
      <c r="AV64" s="122">
        <f>'SO 10 - Hráz rybníka Dolní'!J33</f>
        <v>0</v>
      </c>
      <c r="AW64" s="122">
        <f>'SO 10 - Hráz rybníka Dolní'!J34</f>
        <v>0</v>
      </c>
      <c r="AX64" s="122">
        <f>'SO 10 - Hráz rybníka Dolní'!J35</f>
        <v>0</v>
      </c>
      <c r="AY64" s="122">
        <f>'SO 10 - Hráz rybníka Dolní'!J36</f>
        <v>0</v>
      </c>
      <c r="AZ64" s="122">
        <f>'SO 10 - Hráz rybníka Dolní'!F33</f>
        <v>0</v>
      </c>
      <c r="BA64" s="122">
        <f>'SO 10 - Hráz rybníka Dolní'!F34</f>
        <v>0</v>
      </c>
      <c r="BB64" s="122">
        <f>'SO 10 - Hráz rybníka Dolní'!F35</f>
        <v>0</v>
      </c>
      <c r="BC64" s="122">
        <f>'SO 10 - Hráz rybníka Dolní'!F36</f>
        <v>0</v>
      </c>
      <c r="BD64" s="124">
        <f>'SO 10 - Hráz rybníka Dolní'!F37</f>
        <v>0</v>
      </c>
      <c r="BE64" s="7"/>
      <c r="BT64" s="125" t="s">
        <v>85</v>
      </c>
      <c r="BV64" s="125" t="s">
        <v>79</v>
      </c>
      <c r="BW64" s="125" t="s">
        <v>114</v>
      </c>
      <c r="BX64" s="125" t="s">
        <v>5</v>
      </c>
      <c r="CL64" s="125" t="s">
        <v>19</v>
      </c>
      <c r="CM64" s="125" t="s">
        <v>87</v>
      </c>
    </row>
    <row r="65" s="7" customFormat="1" ht="16.5" customHeight="1">
      <c r="A65" s="113" t="s">
        <v>81</v>
      </c>
      <c r="B65" s="114"/>
      <c r="C65" s="115"/>
      <c r="D65" s="116" t="s">
        <v>115</v>
      </c>
      <c r="E65" s="116"/>
      <c r="F65" s="116"/>
      <c r="G65" s="116"/>
      <c r="H65" s="116"/>
      <c r="I65" s="117"/>
      <c r="J65" s="116" t="s">
        <v>116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8">
        <f>'SO 11 - Bezpečnostní přel...'!J30</f>
        <v>0</v>
      </c>
      <c r="AH65" s="117"/>
      <c r="AI65" s="117"/>
      <c r="AJ65" s="117"/>
      <c r="AK65" s="117"/>
      <c r="AL65" s="117"/>
      <c r="AM65" s="117"/>
      <c r="AN65" s="118">
        <f>SUM(AG65,AT65)</f>
        <v>0</v>
      </c>
      <c r="AO65" s="117"/>
      <c r="AP65" s="117"/>
      <c r="AQ65" s="119" t="s">
        <v>84</v>
      </c>
      <c r="AR65" s="120"/>
      <c r="AS65" s="121">
        <v>0</v>
      </c>
      <c r="AT65" s="122">
        <f>ROUND(SUM(AV65:AW65),2)</f>
        <v>0</v>
      </c>
      <c r="AU65" s="123">
        <f>'SO 11 - Bezpečnostní přel...'!P85</f>
        <v>0</v>
      </c>
      <c r="AV65" s="122">
        <f>'SO 11 - Bezpečnostní přel...'!J33</f>
        <v>0</v>
      </c>
      <c r="AW65" s="122">
        <f>'SO 11 - Bezpečnostní přel...'!J34</f>
        <v>0</v>
      </c>
      <c r="AX65" s="122">
        <f>'SO 11 - Bezpečnostní přel...'!J35</f>
        <v>0</v>
      </c>
      <c r="AY65" s="122">
        <f>'SO 11 - Bezpečnostní přel...'!J36</f>
        <v>0</v>
      </c>
      <c r="AZ65" s="122">
        <f>'SO 11 - Bezpečnostní přel...'!F33</f>
        <v>0</v>
      </c>
      <c r="BA65" s="122">
        <f>'SO 11 - Bezpečnostní přel...'!F34</f>
        <v>0</v>
      </c>
      <c r="BB65" s="122">
        <f>'SO 11 - Bezpečnostní přel...'!F35</f>
        <v>0</v>
      </c>
      <c r="BC65" s="122">
        <f>'SO 11 - Bezpečnostní přel...'!F36</f>
        <v>0</v>
      </c>
      <c r="BD65" s="124">
        <f>'SO 11 - Bezpečnostní přel...'!F37</f>
        <v>0</v>
      </c>
      <c r="BE65" s="7"/>
      <c r="BT65" s="125" t="s">
        <v>85</v>
      </c>
      <c r="BV65" s="125" t="s">
        <v>79</v>
      </c>
      <c r="BW65" s="125" t="s">
        <v>117</v>
      </c>
      <c r="BX65" s="125" t="s">
        <v>5</v>
      </c>
      <c r="CL65" s="125" t="s">
        <v>19</v>
      </c>
      <c r="CM65" s="125" t="s">
        <v>87</v>
      </c>
    </row>
    <row r="66" s="7" customFormat="1" ht="16.5" customHeight="1">
      <c r="A66" s="113" t="s">
        <v>81</v>
      </c>
      <c r="B66" s="114"/>
      <c r="C66" s="115"/>
      <c r="D66" s="116" t="s">
        <v>118</v>
      </c>
      <c r="E66" s="116"/>
      <c r="F66" s="116"/>
      <c r="G66" s="116"/>
      <c r="H66" s="116"/>
      <c r="I66" s="117"/>
      <c r="J66" s="116" t="s">
        <v>119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8">
        <f>'SO 12 - Vypouštěcí zaříze...'!J30</f>
        <v>0</v>
      </c>
      <c r="AH66" s="117"/>
      <c r="AI66" s="117"/>
      <c r="AJ66" s="117"/>
      <c r="AK66" s="117"/>
      <c r="AL66" s="117"/>
      <c r="AM66" s="117"/>
      <c r="AN66" s="118">
        <f>SUM(AG66,AT66)</f>
        <v>0</v>
      </c>
      <c r="AO66" s="117"/>
      <c r="AP66" s="117"/>
      <c r="AQ66" s="119" t="s">
        <v>84</v>
      </c>
      <c r="AR66" s="120"/>
      <c r="AS66" s="121">
        <v>0</v>
      </c>
      <c r="AT66" s="122">
        <f>ROUND(SUM(AV66:AW66),2)</f>
        <v>0</v>
      </c>
      <c r="AU66" s="123">
        <f>'SO 12 - Vypouštěcí zaříze...'!P91</f>
        <v>0</v>
      </c>
      <c r="AV66" s="122">
        <f>'SO 12 - Vypouštěcí zaříze...'!J33</f>
        <v>0</v>
      </c>
      <c r="AW66" s="122">
        <f>'SO 12 - Vypouštěcí zaříze...'!J34</f>
        <v>0</v>
      </c>
      <c r="AX66" s="122">
        <f>'SO 12 - Vypouštěcí zaříze...'!J35</f>
        <v>0</v>
      </c>
      <c r="AY66" s="122">
        <f>'SO 12 - Vypouštěcí zaříze...'!J36</f>
        <v>0</v>
      </c>
      <c r="AZ66" s="122">
        <f>'SO 12 - Vypouštěcí zaříze...'!F33</f>
        <v>0</v>
      </c>
      <c r="BA66" s="122">
        <f>'SO 12 - Vypouštěcí zaříze...'!F34</f>
        <v>0</v>
      </c>
      <c r="BB66" s="122">
        <f>'SO 12 - Vypouštěcí zaříze...'!F35</f>
        <v>0</v>
      </c>
      <c r="BC66" s="122">
        <f>'SO 12 - Vypouštěcí zaříze...'!F36</f>
        <v>0</v>
      </c>
      <c r="BD66" s="124">
        <f>'SO 12 - Vypouštěcí zaříze...'!F37</f>
        <v>0</v>
      </c>
      <c r="BE66" s="7"/>
      <c r="BT66" s="125" t="s">
        <v>85</v>
      </c>
      <c r="BV66" s="125" t="s">
        <v>79</v>
      </c>
      <c r="BW66" s="125" t="s">
        <v>120</v>
      </c>
      <c r="BX66" s="125" t="s">
        <v>5</v>
      </c>
      <c r="CL66" s="125" t="s">
        <v>19</v>
      </c>
      <c r="CM66" s="125" t="s">
        <v>87</v>
      </c>
    </row>
    <row r="67" s="7" customFormat="1" ht="16.5" customHeight="1">
      <c r="A67" s="113" t="s">
        <v>81</v>
      </c>
      <c r="B67" s="114"/>
      <c r="C67" s="115"/>
      <c r="D67" s="116" t="s">
        <v>121</v>
      </c>
      <c r="E67" s="116"/>
      <c r="F67" s="116"/>
      <c r="G67" s="116"/>
      <c r="H67" s="116"/>
      <c r="I67" s="117"/>
      <c r="J67" s="116" t="s">
        <v>122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8">
        <f>'SO 13 - Napouštěcí zaříze...'!J30</f>
        <v>0</v>
      </c>
      <c r="AH67" s="117"/>
      <c r="AI67" s="117"/>
      <c r="AJ67" s="117"/>
      <c r="AK67" s="117"/>
      <c r="AL67" s="117"/>
      <c r="AM67" s="117"/>
      <c r="AN67" s="118">
        <f>SUM(AG67,AT67)</f>
        <v>0</v>
      </c>
      <c r="AO67" s="117"/>
      <c r="AP67" s="117"/>
      <c r="AQ67" s="119" t="s">
        <v>84</v>
      </c>
      <c r="AR67" s="120"/>
      <c r="AS67" s="121">
        <v>0</v>
      </c>
      <c r="AT67" s="122">
        <f>ROUND(SUM(AV67:AW67),2)</f>
        <v>0</v>
      </c>
      <c r="AU67" s="123">
        <f>'SO 13 - Napouštěcí zaříze...'!P88</f>
        <v>0</v>
      </c>
      <c r="AV67" s="122">
        <f>'SO 13 - Napouštěcí zaříze...'!J33</f>
        <v>0</v>
      </c>
      <c r="AW67" s="122">
        <f>'SO 13 - Napouštěcí zaříze...'!J34</f>
        <v>0</v>
      </c>
      <c r="AX67" s="122">
        <f>'SO 13 - Napouštěcí zaříze...'!J35</f>
        <v>0</v>
      </c>
      <c r="AY67" s="122">
        <f>'SO 13 - Napouštěcí zaříze...'!J36</f>
        <v>0</v>
      </c>
      <c r="AZ67" s="122">
        <f>'SO 13 - Napouštěcí zaříze...'!F33</f>
        <v>0</v>
      </c>
      <c r="BA67" s="122">
        <f>'SO 13 - Napouštěcí zaříze...'!F34</f>
        <v>0</v>
      </c>
      <c r="BB67" s="122">
        <f>'SO 13 - Napouštěcí zaříze...'!F35</f>
        <v>0</v>
      </c>
      <c r="BC67" s="122">
        <f>'SO 13 - Napouštěcí zaříze...'!F36</f>
        <v>0</v>
      </c>
      <c r="BD67" s="124">
        <f>'SO 13 - Napouštěcí zaříze...'!F37</f>
        <v>0</v>
      </c>
      <c r="BE67" s="7"/>
      <c r="BT67" s="125" t="s">
        <v>85</v>
      </c>
      <c r="BV67" s="125" t="s">
        <v>79</v>
      </c>
      <c r="BW67" s="125" t="s">
        <v>123</v>
      </c>
      <c r="BX67" s="125" t="s">
        <v>5</v>
      </c>
      <c r="CL67" s="125" t="s">
        <v>19</v>
      </c>
      <c r="CM67" s="125" t="s">
        <v>87</v>
      </c>
    </row>
    <row r="68" s="7" customFormat="1" ht="16.5" customHeight="1">
      <c r="A68" s="113" t="s">
        <v>81</v>
      </c>
      <c r="B68" s="114"/>
      <c r="C68" s="115"/>
      <c r="D68" s="116" t="s">
        <v>124</v>
      </c>
      <c r="E68" s="116"/>
      <c r="F68" s="116"/>
      <c r="G68" s="116"/>
      <c r="H68" s="116"/>
      <c r="I68" s="117"/>
      <c r="J68" s="116" t="s">
        <v>125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8">
        <f>'SO 14 - Doprovodná výsadba'!J30</f>
        <v>0</v>
      </c>
      <c r="AH68" s="117"/>
      <c r="AI68" s="117"/>
      <c r="AJ68" s="117"/>
      <c r="AK68" s="117"/>
      <c r="AL68" s="117"/>
      <c r="AM68" s="117"/>
      <c r="AN68" s="118">
        <f>SUM(AG68,AT68)</f>
        <v>0</v>
      </c>
      <c r="AO68" s="117"/>
      <c r="AP68" s="117"/>
      <c r="AQ68" s="119" t="s">
        <v>84</v>
      </c>
      <c r="AR68" s="120"/>
      <c r="AS68" s="121">
        <v>0</v>
      </c>
      <c r="AT68" s="122">
        <f>ROUND(SUM(AV68:AW68),2)</f>
        <v>0</v>
      </c>
      <c r="AU68" s="123">
        <f>'SO 14 - Doprovodná výsadba'!P82</f>
        <v>0</v>
      </c>
      <c r="AV68" s="122">
        <f>'SO 14 - Doprovodná výsadba'!J33</f>
        <v>0</v>
      </c>
      <c r="AW68" s="122">
        <f>'SO 14 - Doprovodná výsadba'!J34</f>
        <v>0</v>
      </c>
      <c r="AX68" s="122">
        <f>'SO 14 - Doprovodná výsadba'!J35</f>
        <v>0</v>
      </c>
      <c r="AY68" s="122">
        <f>'SO 14 - Doprovodná výsadba'!J36</f>
        <v>0</v>
      </c>
      <c r="AZ68" s="122">
        <f>'SO 14 - Doprovodná výsadba'!F33</f>
        <v>0</v>
      </c>
      <c r="BA68" s="122">
        <f>'SO 14 - Doprovodná výsadba'!F34</f>
        <v>0</v>
      </c>
      <c r="BB68" s="122">
        <f>'SO 14 - Doprovodná výsadba'!F35</f>
        <v>0</v>
      </c>
      <c r="BC68" s="122">
        <f>'SO 14 - Doprovodná výsadba'!F36</f>
        <v>0</v>
      </c>
      <c r="BD68" s="124">
        <f>'SO 14 - Doprovodná výsadba'!F37</f>
        <v>0</v>
      </c>
      <c r="BE68" s="7"/>
      <c r="BT68" s="125" t="s">
        <v>85</v>
      </c>
      <c r="BV68" s="125" t="s">
        <v>79</v>
      </c>
      <c r="BW68" s="125" t="s">
        <v>126</v>
      </c>
      <c r="BX68" s="125" t="s">
        <v>5</v>
      </c>
      <c r="CL68" s="125" t="s">
        <v>19</v>
      </c>
      <c r="CM68" s="125" t="s">
        <v>87</v>
      </c>
    </row>
    <row r="69" s="7" customFormat="1" ht="24.75" customHeight="1">
      <c r="A69" s="113" t="s">
        <v>81</v>
      </c>
      <c r="B69" s="114"/>
      <c r="C69" s="115"/>
      <c r="D69" s="116" t="s">
        <v>127</v>
      </c>
      <c r="E69" s="116"/>
      <c r="F69" s="116"/>
      <c r="G69" s="116"/>
      <c r="H69" s="116"/>
      <c r="I69" s="117"/>
      <c r="J69" s="116" t="s">
        <v>128</v>
      </c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8">
        <f>'SO 15 - Příjezdové komuni...'!J30</f>
        <v>0</v>
      </c>
      <c r="AH69" s="117"/>
      <c r="AI69" s="117"/>
      <c r="AJ69" s="117"/>
      <c r="AK69" s="117"/>
      <c r="AL69" s="117"/>
      <c r="AM69" s="117"/>
      <c r="AN69" s="118">
        <f>SUM(AG69,AT69)</f>
        <v>0</v>
      </c>
      <c r="AO69" s="117"/>
      <c r="AP69" s="117"/>
      <c r="AQ69" s="119" t="s">
        <v>84</v>
      </c>
      <c r="AR69" s="120"/>
      <c r="AS69" s="121">
        <v>0</v>
      </c>
      <c r="AT69" s="122">
        <f>ROUND(SUM(AV69:AW69),2)</f>
        <v>0</v>
      </c>
      <c r="AU69" s="123">
        <f>'SO 15 - Příjezdové komuni...'!P85</f>
        <v>0</v>
      </c>
      <c r="AV69" s="122">
        <f>'SO 15 - Příjezdové komuni...'!J33</f>
        <v>0</v>
      </c>
      <c r="AW69" s="122">
        <f>'SO 15 - Příjezdové komuni...'!J34</f>
        <v>0</v>
      </c>
      <c r="AX69" s="122">
        <f>'SO 15 - Příjezdové komuni...'!J35</f>
        <v>0</v>
      </c>
      <c r="AY69" s="122">
        <f>'SO 15 - Příjezdové komuni...'!J36</f>
        <v>0</v>
      </c>
      <c r="AZ69" s="122">
        <f>'SO 15 - Příjezdové komuni...'!F33</f>
        <v>0</v>
      </c>
      <c r="BA69" s="122">
        <f>'SO 15 - Příjezdové komuni...'!F34</f>
        <v>0</v>
      </c>
      <c r="BB69" s="122">
        <f>'SO 15 - Příjezdové komuni...'!F35</f>
        <v>0</v>
      </c>
      <c r="BC69" s="122">
        <f>'SO 15 - Příjezdové komuni...'!F36</f>
        <v>0</v>
      </c>
      <c r="BD69" s="124">
        <f>'SO 15 - Příjezdové komuni...'!F37</f>
        <v>0</v>
      </c>
      <c r="BE69" s="7"/>
      <c r="BT69" s="125" t="s">
        <v>85</v>
      </c>
      <c r="BV69" s="125" t="s">
        <v>79</v>
      </c>
      <c r="BW69" s="125" t="s">
        <v>129</v>
      </c>
      <c r="BX69" s="125" t="s">
        <v>5</v>
      </c>
      <c r="CL69" s="125" t="s">
        <v>19</v>
      </c>
      <c r="CM69" s="125" t="s">
        <v>87</v>
      </c>
    </row>
    <row r="70" s="7" customFormat="1" ht="16.5" customHeight="1">
      <c r="A70" s="113" t="s">
        <v>81</v>
      </c>
      <c r="B70" s="114"/>
      <c r="C70" s="115"/>
      <c r="D70" s="116" t="s">
        <v>130</v>
      </c>
      <c r="E70" s="116"/>
      <c r="F70" s="116"/>
      <c r="G70" s="116"/>
      <c r="H70" s="116"/>
      <c r="I70" s="117"/>
      <c r="J70" s="116" t="s">
        <v>131</v>
      </c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8">
        <f>'SO 16 - Vedlejší a ostatn...'!J30</f>
        <v>0</v>
      </c>
      <c r="AH70" s="117"/>
      <c r="AI70" s="117"/>
      <c r="AJ70" s="117"/>
      <c r="AK70" s="117"/>
      <c r="AL70" s="117"/>
      <c r="AM70" s="117"/>
      <c r="AN70" s="118">
        <f>SUM(AG70,AT70)</f>
        <v>0</v>
      </c>
      <c r="AO70" s="117"/>
      <c r="AP70" s="117"/>
      <c r="AQ70" s="119" t="s">
        <v>84</v>
      </c>
      <c r="AR70" s="120"/>
      <c r="AS70" s="126">
        <v>0</v>
      </c>
      <c r="AT70" s="127">
        <f>ROUND(SUM(AV70:AW70),2)</f>
        <v>0</v>
      </c>
      <c r="AU70" s="128">
        <f>'SO 16 - Vedlejší a ostatn...'!P83</f>
        <v>0</v>
      </c>
      <c r="AV70" s="127">
        <f>'SO 16 - Vedlejší a ostatn...'!J33</f>
        <v>0</v>
      </c>
      <c r="AW70" s="127">
        <f>'SO 16 - Vedlejší a ostatn...'!J34</f>
        <v>0</v>
      </c>
      <c r="AX70" s="127">
        <f>'SO 16 - Vedlejší a ostatn...'!J35</f>
        <v>0</v>
      </c>
      <c r="AY70" s="127">
        <f>'SO 16 - Vedlejší a ostatn...'!J36</f>
        <v>0</v>
      </c>
      <c r="AZ70" s="127">
        <f>'SO 16 - Vedlejší a ostatn...'!F33</f>
        <v>0</v>
      </c>
      <c r="BA70" s="127">
        <f>'SO 16 - Vedlejší a ostatn...'!F34</f>
        <v>0</v>
      </c>
      <c r="BB70" s="127">
        <f>'SO 16 - Vedlejší a ostatn...'!F35</f>
        <v>0</v>
      </c>
      <c r="BC70" s="127">
        <f>'SO 16 - Vedlejší a ostatn...'!F36</f>
        <v>0</v>
      </c>
      <c r="BD70" s="129">
        <f>'SO 16 - Vedlejší a ostatn...'!F37</f>
        <v>0</v>
      </c>
      <c r="BE70" s="7"/>
      <c r="BT70" s="125" t="s">
        <v>85</v>
      </c>
      <c r="BV70" s="125" t="s">
        <v>79</v>
      </c>
      <c r="BW70" s="125" t="s">
        <v>132</v>
      </c>
      <c r="BX70" s="125" t="s">
        <v>5</v>
      </c>
      <c r="CL70" s="125" t="s">
        <v>19</v>
      </c>
      <c r="CM70" s="125" t="s">
        <v>87</v>
      </c>
    </row>
    <row r="71" s="2" customFormat="1" ht="30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6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46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</row>
  </sheetData>
  <sheetProtection sheet="1" formatColumns="0" formatRows="0" objects="1" scenarios="1" spinCount="100000" saltValue="Grouy8JWWHAiHybk+vbpxg5dI4aH+slCOWay9aXSg9yg7b9vxfDcoVD4KAPFZeVpnd2AGOOwq9ebvugwi1P0zA==" hashValue="ZksOC7UaHutxLi01a434OcvJ1Ijy96NW7DbD13avhtTZQSBQEWOsGbpy95OblSU1ZRQgvpnJ31BlJTePnwHp6A==" algorithmName="SHA-512" password="CC35"/>
  <mergeCells count="102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5" location="'SO 01 - Zátopa rybníka Horní'!C2" display="/"/>
    <hyperlink ref="A56" location="'SO 02 - Hráz rybníka Horní'!C2" display="/"/>
    <hyperlink ref="A57" location="'SO 03 - Bezpečnostní přel...'!C2" display="/"/>
    <hyperlink ref="A58" location="'SO 04 - Vypouštěcí zaříze...'!C2" display="/"/>
    <hyperlink ref="A59" location="'SO 05 - Požární odběr'!C2" display="/"/>
    <hyperlink ref="A60" location="'SO 06 - Mokřad č.1'!C2" display="/"/>
    <hyperlink ref="A61" location="'SO 07 - Mokřad č.2'!C2" display="/"/>
    <hyperlink ref="A62" location="'SO 08 - Mokřad č.3'!C2" display="/"/>
    <hyperlink ref="A63" location="'SO 09 - Zátopa rybníka Dolní'!C2" display="/"/>
    <hyperlink ref="A64" location="'SO 10 - Hráz rybníka Dolní'!C2" display="/"/>
    <hyperlink ref="A65" location="'SO 11 - Bezpečnostní přel...'!C2" display="/"/>
    <hyperlink ref="A66" location="'SO 12 - Vypouštěcí zaříze...'!C2" display="/"/>
    <hyperlink ref="A67" location="'SO 13 - Napouštěcí zaříze...'!C2" display="/"/>
    <hyperlink ref="A68" location="'SO 14 - Doprovodná výsadba'!C2" display="/"/>
    <hyperlink ref="A69" location="'SO 15 - Příjezdové komuni...'!C2" display="/"/>
    <hyperlink ref="A70" location="'SO 16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677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ROUND((SUM(BE82:BE135)),  2)</f>
        <v>0</v>
      </c>
      <c r="G33" s="40"/>
      <c r="H33" s="40"/>
      <c r="I33" s="152">
        <v>0.20999999999999999</v>
      </c>
      <c r="J33" s="151">
        <f>ROUND(((SUM(BE82:BE135))*I33),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ROUND((SUM(BF82:BF135)),  2)</f>
        <v>0</v>
      </c>
      <c r="G34" s="40"/>
      <c r="H34" s="40"/>
      <c r="I34" s="152">
        <v>0.14999999999999999</v>
      </c>
      <c r="J34" s="151">
        <f>ROUND(((SUM(BF82:BF135))*I34),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ROUND((SUM(BG82:BG135)),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ROUND((SUM(BH82:BH135)),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ROUND((SUM(BI82:BI135)),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09 - Zátopa rybníka Dolní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144</v>
      </c>
      <c r="E62" s="178"/>
      <c r="F62" s="178"/>
      <c r="G62" s="178"/>
      <c r="H62" s="178"/>
      <c r="I62" s="178"/>
      <c r="J62" s="179">
        <f>J134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4" t="s">
        <v>145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4" t="str">
        <f>E7</f>
        <v>Revitalizační opatření v povodí Velmovického potoka v k.ú.Mašovice</v>
      </c>
      <c r="F72" s="33"/>
      <c r="G72" s="33"/>
      <c r="H72" s="33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134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09 - Zátopa rybníka Dolní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22</v>
      </c>
      <c r="D76" s="42"/>
      <c r="E76" s="42"/>
      <c r="F76" s="28" t="str">
        <f>F12</f>
        <v>Mašovice</v>
      </c>
      <c r="G76" s="42"/>
      <c r="H76" s="42"/>
      <c r="I76" s="33" t="s">
        <v>24</v>
      </c>
      <c r="J76" s="74" t="str">
        <f>IF(J12="","",J12)</f>
        <v>19. 4. 2021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3" t="s">
        <v>30</v>
      </c>
      <c r="D78" s="42"/>
      <c r="E78" s="42"/>
      <c r="F78" s="28" t="str">
        <f>E15</f>
        <v>ČR - Státní pozemkový úřad</v>
      </c>
      <c r="G78" s="42"/>
      <c r="H78" s="42"/>
      <c r="I78" s="33" t="s">
        <v>37</v>
      </c>
      <c r="J78" s="38" t="str">
        <f>E21</f>
        <v>Ing.František Sedláček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35</v>
      </c>
      <c r="D79" s="42"/>
      <c r="E79" s="42"/>
      <c r="F79" s="28" t="str">
        <f>IF(E18="","",E18)</f>
        <v>Vyplň údaj</v>
      </c>
      <c r="G79" s="42"/>
      <c r="H79" s="42"/>
      <c r="I79" s="33" t="s">
        <v>40</v>
      </c>
      <c r="J79" s="38" t="str">
        <f>E24</f>
        <v>Ing.František Sedláček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81"/>
      <c r="B81" s="182"/>
      <c r="C81" s="183" t="s">
        <v>146</v>
      </c>
      <c r="D81" s="184" t="s">
        <v>62</v>
      </c>
      <c r="E81" s="184" t="s">
        <v>58</v>
      </c>
      <c r="F81" s="184" t="s">
        <v>59</v>
      </c>
      <c r="G81" s="184" t="s">
        <v>147</v>
      </c>
      <c r="H81" s="184" t="s">
        <v>148</v>
      </c>
      <c r="I81" s="184" t="s">
        <v>149</v>
      </c>
      <c r="J81" s="184" t="s">
        <v>138</v>
      </c>
      <c r="K81" s="185" t="s">
        <v>150</v>
      </c>
      <c r="L81" s="186"/>
      <c r="M81" s="94" t="s">
        <v>32</v>
      </c>
      <c r="N81" s="95" t="s">
        <v>47</v>
      </c>
      <c r="O81" s="95" t="s">
        <v>151</v>
      </c>
      <c r="P81" s="95" t="s">
        <v>152</v>
      </c>
      <c r="Q81" s="95" t="s">
        <v>153</v>
      </c>
      <c r="R81" s="95" t="s">
        <v>154</v>
      </c>
      <c r="S81" s="95" t="s">
        <v>155</v>
      </c>
      <c r="T81" s="96" t="s">
        <v>156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0"/>
      <c r="B82" s="41"/>
      <c r="C82" s="101" t="s">
        <v>157</v>
      </c>
      <c r="D82" s="42"/>
      <c r="E82" s="42"/>
      <c r="F82" s="42"/>
      <c r="G82" s="42"/>
      <c r="H82" s="42"/>
      <c r="I82" s="42"/>
      <c r="J82" s="187">
        <f>BK82</f>
        <v>0</v>
      </c>
      <c r="K82" s="42"/>
      <c r="L82" s="46"/>
      <c r="M82" s="97"/>
      <c r="N82" s="188"/>
      <c r="O82" s="98"/>
      <c r="P82" s="189">
        <f>P83</f>
        <v>0</v>
      </c>
      <c r="Q82" s="98"/>
      <c r="R82" s="189">
        <f>R83</f>
        <v>0.0090770000000000017</v>
      </c>
      <c r="S82" s="98"/>
      <c r="T82" s="190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8" t="s">
        <v>76</v>
      </c>
      <c r="AU82" s="18" t="s">
        <v>139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76</v>
      </c>
      <c r="E83" s="195" t="s">
        <v>158</v>
      </c>
      <c r="F83" s="195" t="s">
        <v>159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P84+P134</f>
        <v>0</v>
      </c>
      <c r="Q83" s="200"/>
      <c r="R83" s="201">
        <f>R84+R134</f>
        <v>0.0090770000000000017</v>
      </c>
      <c r="S83" s="200"/>
      <c r="T83" s="202">
        <f>T84+T134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85</v>
      </c>
      <c r="AT83" s="204" t="s">
        <v>76</v>
      </c>
      <c r="AU83" s="204" t="s">
        <v>77</v>
      </c>
      <c r="AY83" s="203" t="s">
        <v>160</v>
      </c>
      <c r="BK83" s="205">
        <f>BK84+BK134</f>
        <v>0</v>
      </c>
    </row>
    <row r="84" s="12" customFormat="1" ht="22.8" customHeight="1">
      <c r="A84" s="12"/>
      <c r="B84" s="192"/>
      <c r="C84" s="193"/>
      <c r="D84" s="194" t="s">
        <v>76</v>
      </c>
      <c r="E84" s="206" t="s">
        <v>85</v>
      </c>
      <c r="F84" s="206" t="s">
        <v>161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SUM(P85:P133)</f>
        <v>0</v>
      </c>
      <c r="Q84" s="200"/>
      <c r="R84" s="201">
        <f>SUM(R85:R133)</f>
        <v>0.0090770000000000017</v>
      </c>
      <c r="S84" s="200"/>
      <c r="T84" s="202">
        <f>SUM(T85:T133)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85</v>
      </c>
      <c r="AT84" s="204" t="s">
        <v>76</v>
      </c>
      <c r="AU84" s="204" t="s">
        <v>85</v>
      </c>
      <c r="AY84" s="203" t="s">
        <v>160</v>
      </c>
      <c r="BK84" s="205">
        <f>SUM(BK85:BK133)</f>
        <v>0</v>
      </c>
    </row>
    <row r="85" s="2" customFormat="1" ht="16.5" customHeight="1">
      <c r="A85" s="40"/>
      <c r="B85" s="41"/>
      <c r="C85" s="208" t="s">
        <v>85</v>
      </c>
      <c r="D85" s="208" t="s">
        <v>162</v>
      </c>
      <c r="E85" s="209" t="s">
        <v>163</v>
      </c>
      <c r="F85" s="210" t="s">
        <v>164</v>
      </c>
      <c r="G85" s="211" t="s">
        <v>165</v>
      </c>
      <c r="H85" s="212">
        <v>166</v>
      </c>
      <c r="I85" s="213"/>
      <c r="J85" s="214">
        <f>ROUND(I85*H85,2)</f>
        <v>0</v>
      </c>
      <c r="K85" s="210" t="s">
        <v>166</v>
      </c>
      <c r="L85" s="46"/>
      <c r="M85" s="215" t="s">
        <v>32</v>
      </c>
      <c r="N85" s="216" t="s">
        <v>48</v>
      </c>
      <c r="O85" s="86"/>
      <c r="P85" s="217">
        <f>O85*H85</f>
        <v>0</v>
      </c>
      <c r="Q85" s="217">
        <v>3.0000000000000001E-05</v>
      </c>
      <c r="R85" s="217">
        <f>Q85*H85</f>
        <v>0.0049800000000000001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167</v>
      </c>
      <c r="AT85" s="219" t="s">
        <v>162</v>
      </c>
      <c r="AU85" s="219" t="s">
        <v>87</v>
      </c>
      <c r="AY85" s="18" t="s">
        <v>160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8" t="s">
        <v>85</v>
      </c>
      <c r="BK85" s="220">
        <f>ROUND(I85*H85,2)</f>
        <v>0</v>
      </c>
      <c r="BL85" s="18" t="s">
        <v>167</v>
      </c>
      <c r="BM85" s="219" t="s">
        <v>678</v>
      </c>
    </row>
    <row r="86" s="2" customFormat="1">
      <c r="A86" s="40"/>
      <c r="B86" s="41"/>
      <c r="C86" s="208" t="s">
        <v>87</v>
      </c>
      <c r="D86" s="208" t="s">
        <v>162</v>
      </c>
      <c r="E86" s="209" t="s">
        <v>169</v>
      </c>
      <c r="F86" s="210" t="s">
        <v>170</v>
      </c>
      <c r="G86" s="211" t="s">
        <v>165</v>
      </c>
      <c r="H86" s="212">
        <v>166</v>
      </c>
      <c r="I86" s="213"/>
      <c r="J86" s="214">
        <f>ROUND(I86*H86,2)</f>
        <v>0</v>
      </c>
      <c r="K86" s="210" t="s">
        <v>166</v>
      </c>
      <c r="L86" s="46"/>
      <c r="M86" s="215" t="s">
        <v>32</v>
      </c>
      <c r="N86" s="216" t="s">
        <v>48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167</v>
      </c>
      <c r="AT86" s="219" t="s">
        <v>162</v>
      </c>
      <c r="AU86" s="219" t="s">
        <v>87</v>
      </c>
      <c r="AY86" s="18" t="s">
        <v>160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85</v>
      </c>
      <c r="BK86" s="220">
        <f>ROUND(I86*H86,2)</f>
        <v>0</v>
      </c>
      <c r="BL86" s="18" t="s">
        <v>167</v>
      </c>
      <c r="BM86" s="219" t="s">
        <v>679</v>
      </c>
    </row>
    <row r="87" s="2" customFormat="1" ht="21.75" customHeight="1">
      <c r="A87" s="40"/>
      <c r="B87" s="41"/>
      <c r="C87" s="208" t="s">
        <v>172</v>
      </c>
      <c r="D87" s="208" t="s">
        <v>162</v>
      </c>
      <c r="E87" s="209" t="s">
        <v>178</v>
      </c>
      <c r="F87" s="210" t="s">
        <v>179</v>
      </c>
      <c r="G87" s="211" t="s">
        <v>180</v>
      </c>
      <c r="H87" s="212">
        <v>8</v>
      </c>
      <c r="I87" s="213"/>
      <c r="J87" s="214">
        <f>ROUND(I87*H87,2)</f>
        <v>0</v>
      </c>
      <c r="K87" s="210" t="s">
        <v>166</v>
      </c>
      <c r="L87" s="46"/>
      <c r="M87" s="215" t="s">
        <v>32</v>
      </c>
      <c r="N87" s="216" t="s">
        <v>48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167</v>
      </c>
      <c r="AT87" s="219" t="s">
        <v>162</v>
      </c>
      <c r="AU87" s="219" t="s">
        <v>87</v>
      </c>
      <c r="AY87" s="18" t="s">
        <v>160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8" t="s">
        <v>85</v>
      </c>
      <c r="BK87" s="220">
        <f>ROUND(I87*H87,2)</f>
        <v>0</v>
      </c>
      <c r="BL87" s="18" t="s">
        <v>167</v>
      </c>
      <c r="BM87" s="219" t="s">
        <v>680</v>
      </c>
    </row>
    <row r="88" s="2" customFormat="1" ht="21.75" customHeight="1">
      <c r="A88" s="40"/>
      <c r="B88" s="41"/>
      <c r="C88" s="208" t="s">
        <v>167</v>
      </c>
      <c r="D88" s="208" t="s">
        <v>162</v>
      </c>
      <c r="E88" s="209" t="s">
        <v>183</v>
      </c>
      <c r="F88" s="210" t="s">
        <v>184</v>
      </c>
      <c r="G88" s="211" t="s">
        <v>180</v>
      </c>
      <c r="H88" s="212">
        <v>6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167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681</v>
      </c>
    </row>
    <row r="89" s="2" customFormat="1" ht="21.75" customHeight="1">
      <c r="A89" s="40"/>
      <c r="B89" s="41"/>
      <c r="C89" s="208" t="s">
        <v>182</v>
      </c>
      <c r="D89" s="208" t="s">
        <v>162</v>
      </c>
      <c r="E89" s="209" t="s">
        <v>187</v>
      </c>
      <c r="F89" s="210" t="s">
        <v>188</v>
      </c>
      <c r="G89" s="211" t="s">
        <v>180</v>
      </c>
      <c r="H89" s="212">
        <v>11</v>
      </c>
      <c r="I89" s="213"/>
      <c r="J89" s="214">
        <f>ROUND(I89*H89,2)</f>
        <v>0</v>
      </c>
      <c r="K89" s="210" t="s">
        <v>166</v>
      </c>
      <c r="L89" s="46"/>
      <c r="M89" s="215" t="s">
        <v>32</v>
      </c>
      <c r="N89" s="216" t="s">
        <v>48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167</v>
      </c>
      <c r="AT89" s="219" t="s">
        <v>162</v>
      </c>
      <c r="AU89" s="219" t="s">
        <v>87</v>
      </c>
      <c r="AY89" s="18" t="s">
        <v>160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8" t="s">
        <v>85</v>
      </c>
      <c r="BK89" s="220">
        <f>ROUND(I89*H89,2)</f>
        <v>0</v>
      </c>
      <c r="BL89" s="18" t="s">
        <v>167</v>
      </c>
      <c r="BM89" s="219" t="s">
        <v>682</v>
      </c>
    </row>
    <row r="90" s="2" customFormat="1" ht="21.75" customHeight="1">
      <c r="A90" s="40"/>
      <c r="B90" s="41"/>
      <c r="C90" s="208" t="s">
        <v>186</v>
      </c>
      <c r="D90" s="208" t="s">
        <v>162</v>
      </c>
      <c r="E90" s="209" t="s">
        <v>191</v>
      </c>
      <c r="F90" s="210" t="s">
        <v>192</v>
      </c>
      <c r="G90" s="211" t="s">
        <v>180</v>
      </c>
      <c r="H90" s="212">
        <v>6</v>
      </c>
      <c r="I90" s="213"/>
      <c r="J90" s="214">
        <f>ROUND(I90*H90,2)</f>
        <v>0</v>
      </c>
      <c r="K90" s="210" t="s">
        <v>166</v>
      </c>
      <c r="L90" s="46"/>
      <c r="M90" s="215" t="s">
        <v>32</v>
      </c>
      <c r="N90" s="216" t="s">
        <v>48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167</v>
      </c>
      <c r="AT90" s="219" t="s">
        <v>162</v>
      </c>
      <c r="AU90" s="219" t="s">
        <v>87</v>
      </c>
      <c r="AY90" s="18" t="s">
        <v>160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85</v>
      </c>
      <c r="BK90" s="220">
        <f>ROUND(I90*H90,2)</f>
        <v>0</v>
      </c>
      <c r="BL90" s="18" t="s">
        <v>167</v>
      </c>
      <c r="BM90" s="219" t="s">
        <v>683</v>
      </c>
    </row>
    <row r="91" s="2" customFormat="1" ht="21.75" customHeight="1">
      <c r="A91" s="40"/>
      <c r="B91" s="41"/>
      <c r="C91" s="208" t="s">
        <v>190</v>
      </c>
      <c r="D91" s="208" t="s">
        <v>162</v>
      </c>
      <c r="E91" s="209" t="s">
        <v>195</v>
      </c>
      <c r="F91" s="210" t="s">
        <v>196</v>
      </c>
      <c r="G91" s="211" t="s">
        <v>180</v>
      </c>
      <c r="H91" s="212">
        <v>8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684</v>
      </c>
    </row>
    <row r="92" s="2" customFormat="1" ht="21.75" customHeight="1">
      <c r="A92" s="40"/>
      <c r="B92" s="41"/>
      <c r="C92" s="208" t="s">
        <v>194</v>
      </c>
      <c r="D92" s="208" t="s">
        <v>162</v>
      </c>
      <c r="E92" s="209" t="s">
        <v>199</v>
      </c>
      <c r="F92" s="210" t="s">
        <v>200</v>
      </c>
      <c r="G92" s="211" t="s">
        <v>180</v>
      </c>
      <c r="H92" s="212">
        <v>6</v>
      </c>
      <c r="I92" s="213"/>
      <c r="J92" s="214">
        <f>ROUND(I92*H92,2)</f>
        <v>0</v>
      </c>
      <c r="K92" s="210" t="s">
        <v>166</v>
      </c>
      <c r="L92" s="46"/>
      <c r="M92" s="215" t="s">
        <v>32</v>
      </c>
      <c r="N92" s="216" t="s">
        <v>48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167</v>
      </c>
      <c r="AT92" s="219" t="s">
        <v>162</v>
      </c>
      <c r="AU92" s="219" t="s">
        <v>87</v>
      </c>
      <c r="AY92" s="18" t="s">
        <v>160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85</v>
      </c>
      <c r="BK92" s="220">
        <f>ROUND(I92*H92,2)</f>
        <v>0</v>
      </c>
      <c r="BL92" s="18" t="s">
        <v>167</v>
      </c>
      <c r="BM92" s="219" t="s">
        <v>685</v>
      </c>
    </row>
    <row r="93" s="2" customFormat="1" ht="21.75" customHeight="1">
      <c r="A93" s="40"/>
      <c r="B93" s="41"/>
      <c r="C93" s="208" t="s">
        <v>198</v>
      </c>
      <c r="D93" s="208" t="s">
        <v>162</v>
      </c>
      <c r="E93" s="209" t="s">
        <v>203</v>
      </c>
      <c r="F93" s="210" t="s">
        <v>204</v>
      </c>
      <c r="G93" s="211" t="s">
        <v>180</v>
      </c>
      <c r="H93" s="212">
        <v>11</v>
      </c>
      <c r="I93" s="213"/>
      <c r="J93" s="214">
        <f>ROUND(I93*H93,2)</f>
        <v>0</v>
      </c>
      <c r="K93" s="210" t="s">
        <v>166</v>
      </c>
      <c r="L93" s="46"/>
      <c r="M93" s="215" t="s">
        <v>32</v>
      </c>
      <c r="N93" s="216" t="s">
        <v>48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167</v>
      </c>
      <c r="AT93" s="219" t="s">
        <v>162</v>
      </c>
      <c r="AU93" s="219" t="s">
        <v>87</v>
      </c>
      <c r="AY93" s="18" t="s">
        <v>160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8" t="s">
        <v>85</v>
      </c>
      <c r="BK93" s="220">
        <f>ROUND(I93*H93,2)</f>
        <v>0</v>
      </c>
      <c r="BL93" s="18" t="s">
        <v>167</v>
      </c>
      <c r="BM93" s="219" t="s">
        <v>686</v>
      </c>
    </row>
    <row r="94" s="2" customFormat="1" ht="21.75" customHeight="1">
      <c r="A94" s="40"/>
      <c r="B94" s="41"/>
      <c r="C94" s="208" t="s">
        <v>202</v>
      </c>
      <c r="D94" s="208" t="s">
        <v>162</v>
      </c>
      <c r="E94" s="209" t="s">
        <v>207</v>
      </c>
      <c r="F94" s="210" t="s">
        <v>208</v>
      </c>
      <c r="G94" s="211" t="s">
        <v>180</v>
      </c>
      <c r="H94" s="212">
        <v>6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167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167</v>
      </c>
      <c r="BM94" s="219" t="s">
        <v>687</v>
      </c>
    </row>
    <row r="95" s="2" customFormat="1" ht="16.5" customHeight="1">
      <c r="A95" s="40"/>
      <c r="B95" s="41"/>
      <c r="C95" s="208" t="s">
        <v>206</v>
      </c>
      <c r="D95" s="208" t="s">
        <v>162</v>
      </c>
      <c r="E95" s="209" t="s">
        <v>211</v>
      </c>
      <c r="F95" s="210" t="s">
        <v>212</v>
      </c>
      <c r="G95" s="211" t="s">
        <v>165</v>
      </c>
      <c r="H95" s="212">
        <v>4207</v>
      </c>
      <c r="I95" s="213"/>
      <c r="J95" s="214">
        <f>ROUND(I95*H95,2)</f>
        <v>0</v>
      </c>
      <c r="K95" s="210" t="s">
        <v>166</v>
      </c>
      <c r="L95" s="46"/>
      <c r="M95" s="215" t="s">
        <v>32</v>
      </c>
      <c r="N95" s="216" t="s">
        <v>48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167</v>
      </c>
      <c r="AT95" s="219" t="s">
        <v>162</v>
      </c>
      <c r="AU95" s="219" t="s">
        <v>87</v>
      </c>
      <c r="AY95" s="18" t="s">
        <v>160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85</v>
      </c>
      <c r="BK95" s="220">
        <f>ROUND(I95*H95,2)</f>
        <v>0</v>
      </c>
      <c r="BL95" s="18" t="s">
        <v>167</v>
      </c>
      <c r="BM95" s="219" t="s">
        <v>688</v>
      </c>
    </row>
    <row r="96" s="13" customFormat="1">
      <c r="A96" s="13"/>
      <c r="B96" s="221"/>
      <c r="C96" s="222"/>
      <c r="D96" s="223" t="s">
        <v>176</v>
      </c>
      <c r="E96" s="224" t="s">
        <v>32</v>
      </c>
      <c r="F96" s="225" t="s">
        <v>689</v>
      </c>
      <c r="G96" s="222"/>
      <c r="H96" s="226">
        <v>4207</v>
      </c>
      <c r="I96" s="227"/>
      <c r="J96" s="222"/>
      <c r="K96" s="222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176</v>
      </c>
      <c r="AU96" s="232" t="s">
        <v>87</v>
      </c>
      <c r="AV96" s="13" t="s">
        <v>87</v>
      </c>
      <c r="AW96" s="13" t="s">
        <v>39</v>
      </c>
      <c r="AX96" s="13" t="s">
        <v>77</v>
      </c>
      <c r="AY96" s="232" t="s">
        <v>160</v>
      </c>
    </row>
    <row r="97" s="15" customFormat="1">
      <c r="A97" s="15"/>
      <c r="B97" s="244"/>
      <c r="C97" s="245"/>
      <c r="D97" s="223" t="s">
        <v>176</v>
      </c>
      <c r="E97" s="246" t="s">
        <v>32</v>
      </c>
      <c r="F97" s="247" t="s">
        <v>690</v>
      </c>
      <c r="G97" s="245"/>
      <c r="H97" s="248">
        <v>4207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4" t="s">
        <v>176</v>
      </c>
      <c r="AU97" s="254" t="s">
        <v>87</v>
      </c>
      <c r="AV97" s="15" t="s">
        <v>167</v>
      </c>
      <c r="AW97" s="15" t="s">
        <v>39</v>
      </c>
      <c r="AX97" s="15" t="s">
        <v>85</v>
      </c>
      <c r="AY97" s="254" t="s">
        <v>160</v>
      </c>
    </row>
    <row r="98" s="2" customFormat="1">
      <c r="A98" s="40"/>
      <c r="B98" s="41"/>
      <c r="C98" s="208" t="s">
        <v>210</v>
      </c>
      <c r="D98" s="208" t="s">
        <v>162</v>
      </c>
      <c r="E98" s="209" t="s">
        <v>216</v>
      </c>
      <c r="F98" s="210" t="s">
        <v>217</v>
      </c>
      <c r="G98" s="211" t="s">
        <v>218</v>
      </c>
      <c r="H98" s="212">
        <v>1956.358</v>
      </c>
      <c r="I98" s="213"/>
      <c r="J98" s="214">
        <f>ROUND(I98*H98,2)</f>
        <v>0</v>
      </c>
      <c r="K98" s="210" t="s">
        <v>166</v>
      </c>
      <c r="L98" s="46"/>
      <c r="M98" s="215" t="s">
        <v>32</v>
      </c>
      <c r="N98" s="216" t="s">
        <v>48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167</v>
      </c>
      <c r="AT98" s="219" t="s">
        <v>162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691</v>
      </c>
    </row>
    <row r="99" s="13" customFormat="1">
      <c r="A99" s="13"/>
      <c r="B99" s="221"/>
      <c r="C99" s="222"/>
      <c r="D99" s="223" t="s">
        <v>176</v>
      </c>
      <c r="E99" s="224" t="s">
        <v>32</v>
      </c>
      <c r="F99" s="225" t="s">
        <v>692</v>
      </c>
      <c r="G99" s="222"/>
      <c r="H99" s="226">
        <v>35.970999999999997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176</v>
      </c>
      <c r="AU99" s="232" t="s">
        <v>87</v>
      </c>
      <c r="AV99" s="13" t="s">
        <v>87</v>
      </c>
      <c r="AW99" s="13" t="s">
        <v>39</v>
      </c>
      <c r="AX99" s="13" t="s">
        <v>77</v>
      </c>
      <c r="AY99" s="232" t="s">
        <v>160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693</v>
      </c>
      <c r="G100" s="222"/>
      <c r="H100" s="226">
        <v>872.81700000000001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77</v>
      </c>
      <c r="AY100" s="232" t="s">
        <v>160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694</v>
      </c>
      <c r="G101" s="222"/>
      <c r="H101" s="226">
        <v>715.84199999999998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77</v>
      </c>
      <c r="AY101" s="232" t="s">
        <v>160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695</v>
      </c>
      <c r="G102" s="222"/>
      <c r="H102" s="226">
        <v>387.238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77</v>
      </c>
      <c r="AY102" s="232" t="s">
        <v>160</v>
      </c>
    </row>
    <row r="103" s="14" customFormat="1">
      <c r="A103" s="14"/>
      <c r="B103" s="233"/>
      <c r="C103" s="234"/>
      <c r="D103" s="223" t="s">
        <v>176</v>
      </c>
      <c r="E103" s="235" t="s">
        <v>32</v>
      </c>
      <c r="F103" s="236" t="s">
        <v>231</v>
      </c>
      <c r="G103" s="234"/>
      <c r="H103" s="237">
        <v>2011.8679999999999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3" t="s">
        <v>176</v>
      </c>
      <c r="AU103" s="243" t="s">
        <v>87</v>
      </c>
      <c r="AV103" s="14" t="s">
        <v>172</v>
      </c>
      <c r="AW103" s="14" t="s">
        <v>39</v>
      </c>
      <c r="AX103" s="14" t="s">
        <v>77</v>
      </c>
      <c r="AY103" s="243" t="s">
        <v>160</v>
      </c>
    </row>
    <row r="104" s="13" customFormat="1">
      <c r="A104" s="13"/>
      <c r="B104" s="221"/>
      <c r="C104" s="222"/>
      <c r="D104" s="223" t="s">
        <v>176</v>
      </c>
      <c r="E104" s="224" t="s">
        <v>32</v>
      </c>
      <c r="F104" s="225" t="s">
        <v>696</v>
      </c>
      <c r="G104" s="222"/>
      <c r="H104" s="226">
        <v>-0.070000000000000007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176</v>
      </c>
      <c r="AU104" s="232" t="s">
        <v>87</v>
      </c>
      <c r="AV104" s="13" t="s">
        <v>87</v>
      </c>
      <c r="AW104" s="13" t="s">
        <v>39</v>
      </c>
      <c r="AX104" s="13" t="s">
        <v>77</v>
      </c>
      <c r="AY104" s="232" t="s">
        <v>160</v>
      </c>
    </row>
    <row r="105" s="13" customFormat="1">
      <c r="A105" s="13"/>
      <c r="B105" s="221"/>
      <c r="C105" s="222"/>
      <c r="D105" s="223" t="s">
        <v>176</v>
      </c>
      <c r="E105" s="224" t="s">
        <v>32</v>
      </c>
      <c r="F105" s="225" t="s">
        <v>697</v>
      </c>
      <c r="G105" s="222"/>
      <c r="H105" s="226">
        <v>-0.71599999999999997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176</v>
      </c>
      <c r="AU105" s="232" t="s">
        <v>87</v>
      </c>
      <c r="AV105" s="13" t="s">
        <v>87</v>
      </c>
      <c r="AW105" s="13" t="s">
        <v>39</v>
      </c>
      <c r="AX105" s="13" t="s">
        <v>77</v>
      </c>
      <c r="AY105" s="232" t="s">
        <v>160</v>
      </c>
    </row>
    <row r="106" s="13" customFormat="1">
      <c r="A106" s="13"/>
      <c r="B106" s="221"/>
      <c r="C106" s="222"/>
      <c r="D106" s="223" t="s">
        <v>176</v>
      </c>
      <c r="E106" s="224" t="s">
        <v>32</v>
      </c>
      <c r="F106" s="225" t="s">
        <v>698</v>
      </c>
      <c r="G106" s="222"/>
      <c r="H106" s="226">
        <v>-24.98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176</v>
      </c>
      <c r="AU106" s="232" t="s">
        <v>87</v>
      </c>
      <c r="AV106" s="13" t="s">
        <v>87</v>
      </c>
      <c r="AW106" s="13" t="s">
        <v>39</v>
      </c>
      <c r="AX106" s="13" t="s">
        <v>77</v>
      </c>
      <c r="AY106" s="232" t="s">
        <v>160</v>
      </c>
    </row>
    <row r="107" s="13" customFormat="1">
      <c r="A107" s="13"/>
      <c r="B107" s="221"/>
      <c r="C107" s="222"/>
      <c r="D107" s="223" t="s">
        <v>176</v>
      </c>
      <c r="E107" s="224" t="s">
        <v>32</v>
      </c>
      <c r="F107" s="225" t="s">
        <v>699</v>
      </c>
      <c r="G107" s="222"/>
      <c r="H107" s="226">
        <v>-29.744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176</v>
      </c>
      <c r="AU107" s="232" t="s">
        <v>87</v>
      </c>
      <c r="AV107" s="13" t="s">
        <v>87</v>
      </c>
      <c r="AW107" s="13" t="s">
        <v>39</v>
      </c>
      <c r="AX107" s="13" t="s">
        <v>77</v>
      </c>
      <c r="AY107" s="232" t="s">
        <v>160</v>
      </c>
    </row>
    <row r="108" s="14" customFormat="1">
      <c r="A108" s="14"/>
      <c r="B108" s="233"/>
      <c r="C108" s="234"/>
      <c r="D108" s="223" t="s">
        <v>176</v>
      </c>
      <c r="E108" s="235" t="s">
        <v>32</v>
      </c>
      <c r="F108" s="236" t="s">
        <v>225</v>
      </c>
      <c r="G108" s="234"/>
      <c r="H108" s="237">
        <v>-55.509999999999998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3" t="s">
        <v>176</v>
      </c>
      <c r="AU108" s="243" t="s">
        <v>87</v>
      </c>
      <c r="AV108" s="14" t="s">
        <v>172</v>
      </c>
      <c r="AW108" s="14" t="s">
        <v>39</v>
      </c>
      <c r="AX108" s="14" t="s">
        <v>77</v>
      </c>
      <c r="AY108" s="243" t="s">
        <v>160</v>
      </c>
    </row>
    <row r="109" s="15" customFormat="1">
      <c r="A109" s="15"/>
      <c r="B109" s="244"/>
      <c r="C109" s="245"/>
      <c r="D109" s="223" t="s">
        <v>176</v>
      </c>
      <c r="E109" s="246" t="s">
        <v>32</v>
      </c>
      <c r="F109" s="247" t="s">
        <v>700</v>
      </c>
      <c r="G109" s="245"/>
      <c r="H109" s="248">
        <v>1956.358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4" t="s">
        <v>176</v>
      </c>
      <c r="AU109" s="254" t="s">
        <v>87</v>
      </c>
      <c r="AV109" s="15" t="s">
        <v>167</v>
      </c>
      <c r="AW109" s="15" t="s">
        <v>39</v>
      </c>
      <c r="AX109" s="15" t="s">
        <v>85</v>
      </c>
      <c r="AY109" s="254" t="s">
        <v>160</v>
      </c>
    </row>
    <row r="110" s="2" customFormat="1">
      <c r="A110" s="40"/>
      <c r="B110" s="41"/>
      <c r="C110" s="208" t="s">
        <v>215</v>
      </c>
      <c r="D110" s="208" t="s">
        <v>162</v>
      </c>
      <c r="E110" s="209" t="s">
        <v>240</v>
      </c>
      <c r="F110" s="210" t="s">
        <v>241</v>
      </c>
      <c r="G110" s="211" t="s">
        <v>180</v>
      </c>
      <c r="H110" s="212">
        <v>8</v>
      </c>
      <c r="I110" s="213"/>
      <c r="J110" s="214">
        <f>ROUND(I110*H110,2)</f>
        <v>0</v>
      </c>
      <c r="K110" s="210" t="s">
        <v>166</v>
      </c>
      <c r="L110" s="46"/>
      <c r="M110" s="215" t="s">
        <v>32</v>
      </c>
      <c r="N110" s="216" t="s">
        <v>48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167</v>
      </c>
      <c r="AT110" s="219" t="s">
        <v>162</v>
      </c>
      <c r="AU110" s="219" t="s">
        <v>87</v>
      </c>
      <c r="AY110" s="18" t="s">
        <v>160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8" t="s">
        <v>85</v>
      </c>
      <c r="BK110" s="220">
        <f>ROUND(I110*H110,2)</f>
        <v>0</v>
      </c>
      <c r="BL110" s="18" t="s">
        <v>167</v>
      </c>
      <c r="BM110" s="219" t="s">
        <v>701</v>
      </c>
    </row>
    <row r="111" s="2" customFormat="1">
      <c r="A111" s="40"/>
      <c r="B111" s="41"/>
      <c r="C111" s="208" t="s">
        <v>239</v>
      </c>
      <c r="D111" s="208" t="s">
        <v>162</v>
      </c>
      <c r="E111" s="209" t="s">
        <v>243</v>
      </c>
      <c r="F111" s="210" t="s">
        <v>244</v>
      </c>
      <c r="G111" s="211" t="s">
        <v>180</v>
      </c>
      <c r="H111" s="212">
        <v>6</v>
      </c>
      <c r="I111" s="213"/>
      <c r="J111" s="214">
        <f>ROUND(I111*H111,2)</f>
        <v>0</v>
      </c>
      <c r="K111" s="210" t="s">
        <v>166</v>
      </c>
      <c r="L111" s="46"/>
      <c r="M111" s="215" t="s">
        <v>32</v>
      </c>
      <c r="N111" s="216" t="s">
        <v>48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167</v>
      </c>
      <c r="AT111" s="219" t="s">
        <v>162</v>
      </c>
      <c r="AU111" s="219" t="s">
        <v>87</v>
      </c>
      <c r="AY111" s="18" t="s">
        <v>160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85</v>
      </c>
      <c r="BK111" s="220">
        <f>ROUND(I111*H111,2)</f>
        <v>0</v>
      </c>
      <c r="BL111" s="18" t="s">
        <v>167</v>
      </c>
      <c r="BM111" s="219" t="s">
        <v>702</v>
      </c>
    </row>
    <row r="112" s="2" customFormat="1">
      <c r="A112" s="40"/>
      <c r="B112" s="41"/>
      <c r="C112" s="208" t="s">
        <v>8</v>
      </c>
      <c r="D112" s="208" t="s">
        <v>162</v>
      </c>
      <c r="E112" s="209" t="s">
        <v>247</v>
      </c>
      <c r="F112" s="210" t="s">
        <v>248</v>
      </c>
      <c r="G112" s="211" t="s">
        <v>180</v>
      </c>
      <c r="H112" s="212">
        <v>11</v>
      </c>
      <c r="I112" s="213"/>
      <c r="J112" s="214">
        <f>ROUND(I112*H112,2)</f>
        <v>0</v>
      </c>
      <c r="K112" s="210" t="s">
        <v>166</v>
      </c>
      <c r="L112" s="46"/>
      <c r="M112" s="215" t="s">
        <v>32</v>
      </c>
      <c r="N112" s="216" t="s">
        <v>48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167</v>
      </c>
      <c r="AT112" s="219" t="s">
        <v>162</v>
      </c>
      <c r="AU112" s="219" t="s">
        <v>87</v>
      </c>
      <c r="AY112" s="18" t="s">
        <v>160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8" t="s">
        <v>85</v>
      </c>
      <c r="BK112" s="220">
        <f>ROUND(I112*H112,2)</f>
        <v>0</v>
      </c>
      <c r="BL112" s="18" t="s">
        <v>167</v>
      </c>
      <c r="BM112" s="219" t="s">
        <v>703</v>
      </c>
    </row>
    <row r="113" s="2" customFormat="1">
      <c r="A113" s="40"/>
      <c r="B113" s="41"/>
      <c r="C113" s="208" t="s">
        <v>246</v>
      </c>
      <c r="D113" s="208" t="s">
        <v>162</v>
      </c>
      <c r="E113" s="209" t="s">
        <v>251</v>
      </c>
      <c r="F113" s="210" t="s">
        <v>252</v>
      </c>
      <c r="G113" s="211" t="s">
        <v>180</v>
      </c>
      <c r="H113" s="212">
        <v>6</v>
      </c>
      <c r="I113" s="213"/>
      <c r="J113" s="214">
        <f>ROUND(I113*H113,2)</f>
        <v>0</v>
      </c>
      <c r="K113" s="210" t="s">
        <v>166</v>
      </c>
      <c r="L113" s="46"/>
      <c r="M113" s="215" t="s">
        <v>32</v>
      </c>
      <c r="N113" s="216" t="s">
        <v>48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167</v>
      </c>
      <c r="AT113" s="219" t="s">
        <v>162</v>
      </c>
      <c r="AU113" s="219" t="s">
        <v>87</v>
      </c>
      <c r="AY113" s="18" t="s">
        <v>160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85</v>
      </c>
      <c r="BK113" s="220">
        <f>ROUND(I113*H113,2)</f>
        <v>0</v>
      </c>
      <c r="BL113" s="18" t="s">
        <v>167</v>
      </c>
      <c r="BM113" s="219" t="s">
        <v>704</v>
      </c>
    </row>
    <row r="114" s="2" customFormat="1">
      <c r="A114" s="40"/>
      <c r="B114" s="41"/>
      <c r="C114" s="208" t="s">
        <v>250</v>
      </c>
      <c r="D114" s="208" t="s">
        <v>162</v>
      </c>
      <c r="E114" s="209" t="s">
        <v>255</v>
      </c>
      <c r="F114" s="210" t="s">
        <v>256</v>
      </c>
      <c r="G114" s="211" t="s">
        <v>180</v>
      </c>
      <c r="H114" s="212">
        <v>8</v>
      </c>
      <c r="I114" s="213"/>
      <c r="J114" s="214">
        <f>ROUND(I114*H114,2)</f>
        <v>0</v>
      </c>
      <c r="K114" s="210" t="s">
        <v>166</v>
      </c>
      <c r="L114" s="46"/>
      <c r="M114" s="215" t="s">
        <v>32</v>
      </c>
      <c r="N114" s="216" t="s">
        <v>48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167</v>
      </c>
      <c r="AT114" s="219" t="s">
        <v>162</v>
      </c>
      <c r="AU114" s="219" t="s">
        <v>87</v>
      </c>
      <c r="AY114" s="18" t="s">
        <v>160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8" t="s">
        <v>85</v>
      </c>
      <c r="BK114" s="220">
        <f>ROUND(I114*H114,2)</f>
        <v>0</v>
      </c>
      <c r="BL114" s="18" t="s">
        <v>167</v>
      </c>
      <c r="BM114" s="219" t="s">
        <v>705</v>
      </c>
    </row>
    <row r="115" s="2" customFormat="1">
      <c r="A115" s="40"/>
      <c r="B115" s="41"/>
      <c r="C115" s="208" t="s">
        <v>254</v>
      </c>
      <c r="D115" s="208" t="s">
        <v>162</v>
      </c>
      <c r="E115" s="209" t="s">
        <v>259</v>
      </c>
      <c r="F115" s="210" t="s">
        <v>260</v>
      </c>
      <c r="G115" s="211" t="s">
        <v>180</v>
      </c>
      <c r="H115" s="212">
        <v>6</v>
      </c>
      <c r="I115" s="213"/>
      <c r="J115" s="214">
        <f>ROUND(I115*H115,2)</f>
        <v>0</v>
      </c>
      <c r="K115" s="210" t="s">
        <v>166</v>
      </c>
      <c r="L115" s="46"/>
      <c r="M115" s="215" t="s">
        <v>32</v>
      </c>
      <c r="N115" s="216" t="s">
        <v>48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167</v>
      </c>
      <c r="AT115" s="219" t="s">
        <v>162</v>
      </c>
      <c r="AU115" s="219" t="s">
        <v>87</v>
      </c>
      <c r="AY115" s="18" t="s">
        <v>160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8" t="s">
        <v>85</v>
      </c>
      <c r="BK115" s="220">
        <f>ROUND(I115*H115,2)</f>
        <v>0</v>
      </c>
      <c r="BL115" s="18" t="s">
        <v>167</v>
      </c>
      <c r="BM115" s="219" t="s">
        <v>706</v>
      </c>
    </row>
    <row r="116" s="2" customFormat="1">
      <c r="A116" s="40"/>
      <c r="B116" s="41"/>
      <c r="C116" s="208" t="s">
        <v>258</v>
      </c>
      <c r="D116" s="208" t="s">
        <v>162</v>
      </c>
      <c r="E116" s="209" t="s">
        <v>263</v>
      </c>
      <c r="F116" s="210" t="s">
        <v>264</v>
      </c>
      <c r="G116" s="211" t="s">
        <v>180</v>
      </c>
      <c r="H116" s="212">
        <v>11</v>
      </c>
      <c r="I116" s="213"/>
      <c r="J116" s="214">
        <f>ROUND(I116*H116,2)</f>
        <v>0</v>
      </c>
      <c r="K116" s="210" t="s">
        <v>166</v>
      </c>
      <c r="L116" s="46"/>
      <c r="M116" s="215" t="s">
        <v>32</v>
      </c>
      <c r="N116" s="216" t="s">
        <v>48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167</v>
      </c>
      <c r="AT116" s="219" t="s">
        <v>162</v>
      </c>
      <c r="AU116" s="219" t="s">
        <v>87</v>
      </c>
      <c r="AY116" s="18" t="s">
        <v>160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85</v>
      </c>
      <c r="BK116" s="220">
        <f>ROUND(I116*H116,2)</f>
        <v>0</v>
      </c>
      <c r="BL116" s="18" t="s">
        <v>167</v>
      </c>
      <c r="BM116" s="219" t="s">
        <v>707</v>
      </c>
    </row>
    <row r="117" s="2" customFormat="1">
      <c r="A117" s="40"/>
      <c r="B117" s="41"/>
      <c r="C117" s="208" t="s">
        <v>262</v>
      </c>
      <c r="D117" s="208" t="s">
        <v>162</v>
      </c>
      <c r="E117" s="209" t="s">
        <v>266</v>
      </c>
      <c r="F117" s="210" t="s">
        <v>267</v>
      </c>
      <c r="G117" s="211" t="s">
        <v>180</v>
      </c>
      <c r="H117" s="212">
        <v>6</v>
      </c>
      <c r="I117" s="213"/>
      <c r="J117" s="214">
        <f>ROUND(I117*H117,2)</f>
        <v>0</v>
      </c>
      <c r="K117" s="210" t="s">
        <v>166</v>
      </c>
      <c r="L117" s="46"/>
      <c r="M117" s="215" t="s">
        <v>32</v>
      </c>
      <c r="N117" s="216" t="s">
        <v>48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167</v>
      </c>
      <c r="AT117" s="219" t="s">
        <v>162</v>
      </c>
      <c r="AU117" s="219" t="s">
        <v>87</v>
      </c>
      <c r="AY117" s="18" t="s">
        <v>160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8" t="s">
        <v>85</v>
      </c>
      <c r="BK117" s="220">
        <f>ROUND(I117*H117,2)</f>
        <v>0</v>
      </c>
      <c r="BL117" s="18" t="s">
        <v>167</v>
      </c>
      <c r="BM117" s="219" t="s">
        <v>708</v>
      </c>
    </row>
    <row r="118" s="2" customFormat="1">
      <c r="A118" s="40"/>
      <c r="B118" s="41"/>
      <c r="C118" s="208" t="s">
        <v>7</v>
      </c>
      <c r="D118" s="208" t="s">
        <v>162</v>
      </c>
      <c r="E118" s="209" t="s">
        <v>270</v>
      </c>
      <c r="F118" s="210" t="s">
        <v>271</v>
      </c>
      <c r="G118" s="211" t="s">
        <v>218</v>
      </c>
      <c r="H118" s="212">
        <v>1817.386</v>
      </c>
      <c r="I118" s="213"/>
      <c r="J118" s="214">
        <f>ROUND(I118*H118,2)</f>
        <v>0</v>
      </c>
      <c r="K118" s="210" t="s">
        <v>166</v>
      </c>
      <c r="L118" s="46"/>
      <c r="M118" s="215" t="s">
        <v>32</v>
      </c>
      <c r="N118" s="216" t="s">
        <v>48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167</v>
      </c>
      <c r="AT118" s="219" t="s">
        <v>162</v>
      </c>
      <c r="AU118" s="219" t="s">
        <v>87</v>
      </c>
      <c r="AY118" s="18" t="s">
        <v>160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8" t="s">
        <v>85</v>
      </c>
      <c r="BK118" s="220">
        <f>ROUND(I118*H118,2)</f>
        <v>0</v>
      </c>
      <c r="BL118" s="18" t="s">
        <v>167</v>
      </c>
      <c r="BM118" s="219" t="s">
        <v>709</v>
      </c>
    </row>
    <row r="119" s="13" customFormat="1">
      <c r="A119" s="13"/>
      <c r="B119" s="221"/>
      <c r="C119" s="222"/>
      <c r="D119" s="223" t="s">
        <v>176</v>
      </c>
      <c r="E119" s="224" t="s">
        <v>32</v>
      </c>
      <c r="F119" s="225" t="s">
        <v>710</v>
      </c>
      <c r="G119" s="222"/>
      <c r="H119" s="226">
        <v>1956.358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176</v>
      </c>
      <c r="AU119" s="232" t="s">
        <v>87</v>
      </c>
      <c r="AV119" s="13" t="s">
        <v>87</v>
      </c>
      <c r="AW119" s="13" t="s">
        <v>39</v>
      </c>
      <c r="AX119" s="13" t="s">
        <v>77</v>
      </c>
      <c r="AY119" s="232" t="s">
        <v>160</v>
      </c>
    </row>
    <row r="120" s="13" customFormat="1">
      <c r="A120" s="13"/>
      <c r="B120" s="221"/>
      <c r="C120" s="222"/>
      <c r="D120" s="223" t="s">
        <v>176</v>
      </c>
      <c r="E120" s="224" t="s">
        <v>32</v>
      </c>
      <c r="F120" s="225" t="s">
        <v>711</v>
      </c>
      <c r="G120" s="222"/>
      <c r="H120" s="226">
        <v>841.39999999999998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176</v>
      </c>
      <c r="AU120" s="232" t="s">
        <v>87</v>
      </c>
      <c r="AV120" s="13" t="s">
        <v>87</v>
      </c>
      <c r="AW120" s="13" t="s">
        <v>39</v>
      </c>
      <c r="AX120" s="13" t="s">
        <v>77</v>
      </c>
      <c r="AY120" s="232" t="s">
        <v>160</v>
      </c>
    </row>
    <row r="121" s="13" customFormat="1">
      <c r="A121" s="13"/>
      <c r="B121" s="221"/>
      <c r="C121" s="222"/>
      <c r="D121" s="223" t="s">
        <v>176</v>
      </c>
      <c r="E121" s="224" t="s">
        <v>32</v>
      </c>
      <c r="F121" s="225" t="s">
        <v>712</v>
      </c>
      <c r="G121" s="222"/>
      <c r="H121" s="226">
        <v>-20.486000000000001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176</v>
      </c>
      <c r="AU121" s="232" t="s">
        <v>87</v>
      </c>
      <c r="AV121" s="13" t="s">
        <v>87</v>
      </c>
      <c r="AW121" s="13" t="s">
        <v>39</v>
      </c>
      <c r="AX121" s="13" t="s">
        <v>77</v>
      </c>
      <c r="AY121" s="232" t="s">
        <v>160</v>
      </c>
    </row>
    <row r="122" s="13" customFormat="1">
      <c r="A122" s="13"/>
      <c r="B122" s="221"/>
      <c r="C122" s="222"/>
      <c r="D122" s="223" t="s">
        <v>176</v>
      </c>
      <c r="E122" s="224" t="s">
        <v>32</v>
      </c>
      <c r="F122" s="225" t="s">
        <v>713</v>
      </c>
      <c r="G122" s="222"/>
      <c r="H122" s="226">
        <v>-959.88599999999997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176</v>
      </c>
      <c r="AU122" s="232" t="s">
        <v>87</v>
      </c>
      <c r="AV122" s="13" t="s">
        <v>87</v>
      </c>
      <c r="AW122" s="13" t="s">
        <v>39</v>
      </c>
      <c r="AX122" s="13" t="s">
        <v>77</v>
      </c>
      <c r="AY122" s="232" t="s">
        <v>160</v>
      </c>
    </row>
    <row r="123" s="15" customFormat="1">
      <c r="A123" s="15"/>
      <c r="B123" s="244"/>
      <c r="C123" s="245"/>
      <c r="D123" s="223" t="s">
        <v>176</v>
      </c>
      <c r="E123" s="246" t="s">
        <v>32</v>
      </c>
      <c r="F123" s="247" t="s">
        <v>238</v>
      </c>
      <c r="G123" s="245"/>
      <c r="H123" s="248">
        <v>1817.386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4" t="s">
        <v>176</v>
      </c>
      <c r="AU123" s="254" t="s">
        <v>87</v>
      </c>
      <c r="AV123" s="15" t="s">
        <v>167</v>
      </c>
      <c r="AW123" s="15" t="s">
        <v>39</v>
      </c>
      <c r="AX123" s="15" t="s">
        <v>85</v>
      </c>
      <c r="AY123" s="254" t="s">
        <v>160</v>
      </c>
    </row>
    <row r="124" s="2" customFormat="1">
      <c r="A124" s="40"/>
      <c r="B124" s="41"/>
      <c r="C124" s="208" t="s">
        <v>269</v>
      </c>
      <c r="D124" s="208" t="s">
        <v>162</v>
      </c>
      <c r="E124" s="209" t="s">
        <v>278</v>
      </c>
      <c r="F124" s="210" t="s">
        <v>279</v>
      </c>
      <c r="G124" s="211" t="s">
        <v>218</v>
      </c>
      <c r="H124" s="212">
        <v>1817.386</v>
      </c>
      <c r="I124" s="213"/>
      <c r="J124" s="214">
        <f>ROUND(I124*H124,2)</f>
        <v>0</v>
      </c>
      <c r="K124" s="210" t="s">
        <v>166</v>
      </c>
      <c r="L124" s="46"/>
      <c r="M124" s="215" t="s">
        <v>32</v>
      </c>
      <c r="N124" s="216" t="s">
        <v>48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167</v>
      </c>
      <c r="AT124" s="219" t="s">
        <v>162</v>
      </c>
      <c r="AU124" s="219" t="s">
        <v>87</v>
      </c>
      <c r="AY124" s="18" t="s">
        <v>160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8" t="s">
        <v>85</v>
      </c>
      <c r="BK124" s="220">
        <f>ROUND(I124*H124,2)</f>
        <v>0</v>
      </c>
      <c r="BL124" s="18" t="s">
        <v>167</v>
      </c>
      <c r="BM124" s="219" t="s">
        <v>280</v>
      </c>
    </row>
    <row r="125" s="2" customFormat="1">
      <c r="A125" s="40"/>
      <c r="B125" s="41"/>
      <c r="C125" s="208" t="s">
        <v>277</v>
      </c>
      <c r="D125" s="208" t="s">
        <v>162</v>
      </c>
      <c r="E125" s="209" t="s">
        <v>282</v>
      </c>
      <c r="F125" s="210" t="s">
        <v>283</v>
      </c>
      <c r="G125" s="211" t="s">
        <v>165</v>
      </c>
      <c r="H125" s="212">
        <v>204.86000000000001</v>
      </c>
      <c r="I125" s="213"/>
      <c r="J125" s="214">
        <f>ROUND(I125*H125,2)</f>
        <v>0</v>
      </c>
      <c r="K125" s="210" t="s">
        <v>166</v>
      </c>
      <c r="L125" s="46"/>
      <c r="M125" s="215" t="s">
        <v>32</v>
      </c>
      <c r="N125" s="216" t="s">
        <v>48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167</v>
      </c>
      <c r="AT125" s="219" t="s">
        <v>162</v>
      </c>
      <c r="AU125" s="219" t="s">
        <v>87</v>
      </c>
      <c r="AY125" s="18" t="s">
        <v>160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8" t="s">
        <v>85</v>
      </c>
      <c r="BK125" s="220">
        <f>ROUND(I125*H125,2)</f>
        <v>0</v>
      </c>
      <c r="BL125" s="18" t="s">
        <v>167</v>
      </c>
      <c r="BM125" s="219" t="s">
        <v>714</v>
      </c>
    </row>
    <row r="126" s="13" customFormat="1">
      <c r="A126" s="13"/>
      <c r="B126" s="221"/>
      <c r="C126" s="222"/>
      <c r="D126" s="223" t="s">
        <v>176</v>
      </c>
      <c r="E126" s="224" t="s">
        <v>32</v>
      </c>
      <c r="F126" s="225" t="s">
        <v>715</v>
      </c>
      <c r="G126" s="222"/>
      <c r="H126" s="226">
        <v>204.86000000000001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176</v>
      </c>
      <c r="AU126" s="232" t="s">
        <v>87</v>
      </c>
      <c r="AV126" s="13" t="s">
        <v>87</v>
      </c>
      <c r="AW126" s="13" t="s">
        <v>39</v>
      </c>
      <c r="AX126" s="13" t="s">
        <v>85</v>
      </c>
      <c r="AY126" s="232" t="s">
        <v>160</v>
      </c>
    </row>
    <row r="127" s="2" customFormat="1">
      <c r="A127" s="40"/>
      <c r="B127" s="41"/>
      <c r="C127" s="208" t="s">
        <v>281</v>
      </c>
      <c r="D127" s="208" t="s">
        <v>162</v>
      </c>
      <c r="E127" s="209" t="s">
        <v>287</v>
      </c>
      <c r="F127" s="210" t="s">
        <v>288</v>
      </c>
      <c r="G127" s="211" t="s">
        <v>165</v>
      </c>
      <c r="H127" s="212">
        <v>204.86000000000001</v>
      </c>
      <c r="I127" s="213"/>
      <c r="J127" s="214">
        <f>ROUND(I127*H127,2)</f>
        <v>0</v>
      </c>
      <c r="K127" s="210" t="s">
        <v>166</v>
      </c>
      <c r="L127" s="46"/>
      <c r="M127" s="215" t="s">
        <v>32</v>
      </c>
      <c r="N127" s="216" t="s">
        <v>48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167</v>
      </c>
      <c r="AT127" s="219" t="s">
        <v>162</v>
      </c>
      <c r="AU127" s="219" t="s">
        <v>87</v>
      </c>
      <c r="AY127" s="18" t="s">
        <v>160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8" t="s">
        <v>85</v>
      </c>
      <c r="BK127" s="220">
        <f>ROUND(I127*H127,2)</f>
        <v>0</v>
      </c>
      <c r="BL127" s="18" t="s">
        <v>167</v>
      </c>
      <c r="BM127" s="219" t="s">
        <v>716</v>
      </c>
    </row>
    <row r="128" s="2" customFormat="1" ht="16.5" customHeight="1">
      <c r="A128" s="40"/>
      <c r="B128" s="41"/>
      <c r="C128" s="255" t="s">
        <v>286</v>
      </c>
      <c r="D128" s="255" t="s">
        <v>291</v>
      </c>
      <c r="E128" s="256" t="s">
        <v>292</v>
      </c>
      <c r="F128" s="257" t="s">
        <v>293</v>
      </c>
      <c r="G128" s="258" t="s">
        <v>294</v>
      </c>
      <c r="H128" s="259">
        <v>4.0970000000000004</v>
      </c>
      <c r="I128" s="260"/>
      <c r="J128" s="261">
        <f>ROUND(I128*H128,2)</f>
        <v>0</v>
      </c>
      <c r="K128" s="257" t="s">
        <v>166</v>
      </c>
      <c r="L128" s="262"/>
      <c r="M128" s="263" t="s">
        <v>32</v>
      </c>
      <c r="N128" s="264" t="s">
        <v>48</v>
      </c>
      <c r="O128" s="86"/>
      <c r="P128" s="217">
        <f>O128*H128</f>
        <v>0</v>
      </c>
      <c r="Q128" s="217">
        <v>0.001</v>
      </c>
      <c r="R128" s="217">
        <f>Q128*H128</f>
        <v>0.0040970000000000008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194</v>
      </c>
      <c r="AT128" s="219" t="s">
        <v>291</v>
      </c>
      <c r="AU128" s="219" t="s">
        <v>87</v>
      </c>
      <c r="AY128" s="18" t="s">
        <v>160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8" t="s">
        <v>85</v>
      </c>
      <c r="BK128" s="220">
        <f>ROUND(I128*H128,2)</f>
        <v>0</v>
      </c>
      <c r="BL128" s="18" t="s">
        <v>167</v>
      </c>
      <c r="BM128" s="219" t="s">
        <v>717</v>
      </c>
    </row>
    <row r="129" s="13" customFormat="1">
      <c r="A129" s="13"/>
      <c r="B129" s="221"/>
      <c r="C129" s="222"/>
      <c r="D129" s="223" t="s">
        <v>176</v>
      </c>
      <c r="E129" s="224" t="s">
        <v>32</v>
      </c>
      <c r="F129" s="225" t="s">
        <v>718</v>
      </c>
      <c r="G129" s="222"/>
      <c r="H129" s="226">
        <v>4.0970000000000004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176</v>
      </c>
      <c r="AU129" s="232" t="s">
        <v>87</v>
      </c>
      <c r="AV129" s="13" t="s">
        <v>87</v>
      </c>
      <c r="AW129" s="13" t="s">
        <v>39</v>
      </c>
      <c r="AX129" s="13" t="s">
        <v>85</v>
      </c>
      <c r="AY129" s="232" t="s">
        <v>160</v>
      </c>
    </row>
    <row r="130" s="2" customFormat="1" ht="21.75" customHeight="1">
      <c r="A130" s="40"/>
      <c r="B130" s="41"/>
      <c r="C130" s="208" t="s">
        <v>290</v>
      </c>
      <c r="D130" s="208" t="s">
        <v>162</v>
      </c>
      <c r="E130" s="209" t="s">
        <v>298</v>
      </c>
      <c r="F130" s="210" t="s">
        <v>299</v>
      </c>
      <c r="G130" s="211" t="s">
        <v>165</v>
      </c>
      <c r="H130" s="212">
        <v>2777</v>
      </c>
      <c r="I130" s="213"/>
      <c r="J130" s="214">
        <f>ROUND(I130*H130,2)</f>
        <v>0</v>
      </c>
      <c r="K130" s="210" t="s">
        <v>166</v>
      </c>
      <c r="L130" s="46"/>
      <c r="M130" s="215" t="s">
        <v>32</v>
      </c>
      <c r="N130" s="216" t="s">
        <v>48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167</v>
      </c>
      <c r="AT130" s="219" t="s">
        <v>162</v>
      </c>
      <c r="AU130" s="219" t="s">
        <v>87</v>
      </c>
      <c r="AY130" s="18" t="s">
        <v>160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8" t="s">
        <v>85</v>
      </c>
      <c r="BK130" s="220">
        <f>ROUND(I130*H130,2)</f>
        <v>0</v>
      </c>
      <c r="BL130" s="18" t="s">
        <v>167</v>
      </c>
      <c r="BM130" s="219" t="s">
        <v>719</v>
      </c>
    </row>
    <row r="131" s="13" customFormat="1">
      <c r="A131" s="13"/>
      <c r="B131" s="221"/>
      <c r="C131" s="222"/>
      <c r="D131" s="223" t="s">
        <v>176</v>
      </c>
      <c r="E131" s="224" t="s">
        <v>32</v>
      </c>
      <c r="F131" s="225" t="s">
        <v>720</v>
      </c>
      <c r="G131" s="222"/>
      <c r="H131" s="226">
        <v>2777</v>
      </c>
      <c r="I131" s="227"/>
      <c r="J131" s="222"/>
      <c r="K131" s="222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176</v>
      </c>
      <c r="AU131" s="232" t="s">
        <v>87</v>
      </c>
      <c r="AV131" s="13" t="s">
        <v>87</v>
      </c>
      <c r="AW131" s="13" t="s">
        <v>39</v>
      </c>
      <c r="AX131" s="13" t="s">
        <v>85</v>
      </c>
      <c r="AY131" s="232" t="s">
        <v>160</v>
      </c>
    </row>
    <row r="132" s="2" customFormat="1">
      <c r="A132" s="40"/>
      <c r="B132" s="41"/>
      <c r="C132" s="208" t="s">
        <v>297</v>
      </c>
      <c r="D132" s="208" t="s">
        <v>162</v>
      </c>
      <c r="E132" s="209" t="s">
        <v>303</v>
      </c>
      <c r="F132" s="210" t="s">
        <v>304</v>
      </c>
      <c r="G132" s="211" t="s">
        <v>165</v>
      </c>
      <c r="H132" s="212">
        <v>434.64999999999998</v>
      </c>
      <c r="I132" s="213"/>
      <c r="J132" s="214">
        <f>ROUND(I132*H132,2)</f>
        <v>0</v>
      </c>
      <c r="K132" s="210" t="s">
        <v>166</v>
      </c>
      <c r="L132" s="46"/>
      <c r="M132" s="215" t="s">
        <v>32</v>
      </c>
      <c r="N132" s="216" t="s">
        <v>48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167</v>
      </c>
      <c r="AT132" s="219" t="s">
        <v>162</v>
      </c>
      <c r="AU132" s="219" t="s">
        <v>87</v>
      </c>
      <c r="AY132" s="18" t="s">
        <v>160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8" t="s">
        <v>85</v>
      </c>
      <c r="BK132" s="220">
        <f>ROUND(I132*H132,2)</f>
        <v>0</v>
      </c>
      <c r="BL132" s="18" t="s">
        <v>167</v>
      </c>
      <c r="BM132" s="219" t="s">
        <v>721</v>
      </c>
    </row>
    <row r="133" s="13" customFormat="1">
      <c r="A133" s="13"/>
      <c r="B133" s="221"/>
      <c r="C133" s="222"/>
      <c r="D133" s="223" t="s">
        <v>176</v>
      </c>
      <c r="E133" s="224" t="s">
        <v>32</v>
      </c>
      <c r="F133" s="225" t="s">
        <v>722</v>
      </c>
      <c r="G133" s="222"/>
      <c r="H133" s="226">
        <v>434.64999999999998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176</v>
      </c>
      <c r="AU133" s="232" t="s">
        <v>87</v>
      </c>
      <c r="AV133" s="13" t="s">
        <v>87</v>
      </c>
      <c r="AW133" s="13" t="s">
        <v>39</v>
      </c>
      <c r="AX133" s="13" t="s">
        <v>85</v>
      </c>
      <c r="AY133" s="232" t="s">
        <v>160</v>
      </c>
    </row>
    <row r="134" s="12" customFormat="1" ht="22.8" customHeight="1">
      <c r="A134" s="12"/>
      <c r="B134" s="192"/>
      <c r="C134" s="193"/>
      <c r="D134" s="194" t="s">
        <v>76</v>
      </c>
      <c r="E134" s="206" t="s">
        <v>338</v>
      </c>
      <c r="F134" s="206" t="s">
        <v>339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P135</f>
        <v>0</v>
      </c>
      <c r="Q134" s="200"/>
      <c r="R134" s="201">
        <f>R135</f>
        <v>0</v>
      </c>
      <c r="S134" s="200"/>
      <c r="T134" s="20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85</v>
      </c>
      <c r="AT134" s="204" t="s">
        <v>76</v>
      </c>
      <c r="AU134" s="204" t="s">
        <v>85</v>
      </c>
      <c r="AY134" s="203" t="s">
        <v>160</v>
      </c>
      <c r="BK134" s="205">
        <f>BK135</f>
        <v>0</v>
      </c>
    </row>
    <row r="135" s="2" customFormat="1" ht="21.75" customHeight="1">
      <c r="A135" s="40"/>
      <c r="B135" s="41"/>
      <c r="C135" s="208" t="s">
        <v>302</v>
      </c>
      <c r="D135" s="208" t="s">
        <v>162</v>
      </c>
      <c r="E135" s="209" t="s">
        <v>341</v>
      </c>
      <c r="F135" s="210" t="s">
        <v>342</v>
      </c>
      <c r="G135" s="211" t="s">
        <v>323</v>
      </c>
      <c r="H135" s="212">
        <v>0.0089999999999999993</v>
      </c>
      <c r="I135" s="213"/>
      <c r="J135" s="214">
        <f>ROUND(I135*H135,2)</f>
        <v>0</v>
      </c>
      <c r="K135" s="210" t="s">
        <v>166</v>
      </c>
      <c r="L135" s="46"/>
      <c r="M135" s="265" t="s">
        <v>32</v>
      </c>
      <c r="N135" s="266" t="s">
        <v>48</v>
      </c>
      <c r="O135" s="267"/>
      <c r="P135" s="268">
        <f>O135*H135</f>
        <v>0</v>
      </c>
      <c r="Q135" s="268">
        <v>0</v>
      </c>
      <c r="R135" s="268">
        <f>Q135*H135</f>
        <v>0</v>
      </c>
      <c r="S135" s="268">
        <v>0</v>
      </c>
      <c r="T135" s="269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167</v>
      </c>
      <c r="AT135" s="219" t="s">
        <v>162</v>
      </c>
      <c r="AU135" s="219" t="s">
        <v>87</v>
      </c>
      <c r="AY135" s="18" t="s">
        <v>160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8" t="s">
        <v>85</v>
      </c>
      <c r="BK135" s="220">
        <f>ROUND(I135*H135,2)</f>
        <v>0</v>
      </c>
      <c r="BL135" s="18" t="s">
        <v>167</v>
      </c>
      <c r="BM135" s="219" t="s">
        <v>343</v>
      </c>
    </row>
    <row r="136" s="2" customFormat="1" ht="6.96" customHeight="1">
      <c r="A136" s="40"/>
      <c r="B136" s="61"/>
      <c r="C136" s="62"/>
      <c r="D136" s="62"/>
      <c r="E136" s="62"/>
      <c r="F136" s="62"/>
      <c r="G136" s="62"/>
      <c r="H136" s="62"/>
      <c r="I136" s="62"/>
      <c r="J136" s="62"/>
      <c r="K136" s="62"/>
      <c r="L136" s="46"/>
      <c r="M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</sheetData>
  <sheetProtection sheet="1" autoFilter="0" formatColumns="0" formatRows="0" objects="1" scenarios="1" spinCount="100000" saltValue="jML3MiyDz2i0yCG+u4vKhLNklZTRCqUv2Ma7e4rd3pMUEYEJbBlI1mlYRFvn0D9/xvGvgM8TYzjg3LX+3JZUeA==" hashValue="UksODAApq9HuhcSgTsZp9aOwK+gRppdUleiQfJKhbcNbpsY5Ry0tSsYQdzjDzZdsDOQ3J+7istQuCf+rgUHMeg==" algorithmName="SHA-512" password="CC35"/>
  <autoFilter ref="C81:K13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723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ROUND((SUM(BE83:BE132)),  2)</f>
        <v>0</v>
      </c>
      <c r="G33" s="40"/>
      <c r="H33" s="40"/>
      <c r="I33" s="152">
        <v>0.20999999999999999</v>
      </c>
      <c r="J33" s="151">
        <f>ROUND(((SUM(BE83:BE132))*I33),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ROUND((SUM(BF83:BF132)),  2)</f>
        <v>0</v>
      </c>
      <c r="G34" s="40"/>
      <c r="H34" s="40"/>
      <c r="I34" s="152">
        <v>0.14999999999999999</v>
      </c>
      <c r="J34" s="151">
        <f>ROUND(((SUM(BF83:BF132))*I34),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ROUND((SUM(BG83:BG132)),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ROUND((SUM(BH83:BH132)),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ROUND((SUM(BI83:BI132)),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10 - Hráz rybníka Dolní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345</v>
      </c>
      <c r="E62" s="178"/>
      <c r="F62" s="178"/>
      <c r="G62" s="178"/>
      <c r="H62" s="178"/>
      <c r="I62" s="178"/>
      <c r="J62" s="179">
        <f>J121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144</v>
      </c>
      <c r="E63" s="178"/>
      <c r="F63" s="178"/>
      <c r="G63" s="178"/>
      <c r="H63" s="178"/>
      <c r="I63" s="178"/>
      <c r="J63" s="179">
        <f>J131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145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4" t="str">
        <f>E7</f>
        <v>Revitalizační opatření v povodí Velmovického potoka v k.ú.Mašovice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134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10 - Hráz rybníka Dolní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Mašovice</v>
      </c>
      <c r="G77" s="42"/>
      <c r="H77" s="42"/>
      <c r="I77" s="33" t="s">
        <v>24</v>
      </c>
      <c r="J77" s="74" t="str">
        <f>IF(J12="","",J12)</f>
        <v>19. 4. 2021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ČR - Státní pozemkový úřad</v>
      </c>
      <c r="G79" s="42"/>
      <c r="H79" s="42"/>
      <c r="I79" s="33" t="s">
        <v>37</v>
      </c>
      <c r="J79" s="38" t="str">
        <f>E21</f>
        <v>Ing.František Sedláček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Ing.František Sedláček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1"/>
      <c r="B82" s="182"/>
      <c r="C82" s="183" t="s">
        <v>146</v>
      </c>
      <c r="D82" s="184" t="s">
        <v>62</v>
      </c>
      <c r="E82" s="184" t="s">
        <v>58</v>
      </c>
      <c r="F82" s="184" t="s">
        <v>59</v>
      </c>
      <c r="G82" s="184" t="s">
        <v>147</v>
      </c>
      <c r="H82" s="184" t="s">
        <v>148</v>
      </c>
      <c r="I82" s="184" t="s">
        <v>149</v>
      </c>
      <c r="J82" s="184" t="s">
        <v>138</v>
      </c>
      <c r="K82" s="185" t="s">
        <v>150</v>
      </c>
      <c r="L82" s="186"/>
      <c r="M82" s="94" t="s">
        <v>32</v>
      </c>
      <c r="N82" s="95" t="s">
        <v>47</v>
      </c>
      <c r="O82" s="95" t="s">
        <v>151</v>
      </c>
      <c r="P82" s="95" t="s">
        <v>152</v>
      </c>
      <c r="Q82" s="95" t="s">
        <v>153</v>
      </c>
      <c r="R82" s="95" t="s">
        <v>154</v>
      </c>
      <c r="S82" s="95" t="s">
        <v>155</v>
      </c>
      <c r="T82" s="96" t="s">
        <v>156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0"/>
      <c r="B83" s="41"/>
      <c r="C83" s="101" t="s">
        <v>157</v>
      </c>
      <c r="D83" s="42"/>
      <c r="E83" s="42"/>
      <c r="F83" s="42"/>
      <c r="G83" s="42"/>
      <c r="H83" s="42"/>
      <c r="I83" s="42"/>
      <c r="J83" s="187">
        <f>BK83</f>
        <v>0</v>
      </c>
      <c r="K83" s="42"/>
      <c r="L83" s="46"/>
      <c r="M83" s="97"/>
      <c r="N83" s="188"/>
      <c r="O83" s="98"/>
      <c r="P83" s="189">
        <f>P84</f>
        <v>0</v>
      </c>
      <c r="Q83" s="98"/>
      <c r="R83" s="189">
        <f>R84</f>
        <v>967.74874</v>
      </c>
      <c r="S83" s="98"/>
      <c r="T83" s="190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76</v>
      </c>
      <c r="AU83" s="18" t="s">
        <v>139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76</v>
      </c>
      <c r="E84" s="195" t="s">
        <v>158</v>
      </c>
      <c r="F84" s="195" t="s">
        <v>159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P85+P121+P131</f>
        <v>0</v>
      </c>
      <c r="Q84" s="200"/>
      <c r="R84" s="201">
        <f>R85+R121+R131</f>
        <v>967.74874</v>
      </c>
      <c r="S84" s="200"/>
      <c r="T84" s="202">
        <f>T85+T121+T131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85</v>
      </c>
      <c r="AT84" s="204" t="s">
        <v>76</v>
      </c>
      <c r="AU84" s="204" t="s">
        <v>77</v>
      </c>
      <c r="AY84" s="203" t="s">
        <v>160</v>
      </c>
      <c r="BK84" s="205">
        <f>BK85+BK121+BK131</f>
        <v>0</v>
      </c>
    </row>
    <row r="85" s="12" customFormat="1" ht="22.8" customHeight="1">
      <c r="A85" s="12"/>
      <c r="B85" s="192"/>
      <c r="C85" s="193"/>
      <c r="D85" s="194" t="s">
        <v>76</v>
      </c>
      <c r="E85" s="206" t="s">
        <v>85</v>
      </c>
      <c r="F85" s="206" t="s">
        <v>161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SUM(P86:P120)</f>
        <v>0</v>
      </c>
      <c r="Q85" s="200"/>
      <c r="R85" s="201">
        <f>SUM(R86:R120)</f>
        <v>0.023740000000000001</v>
      </c>
      <c r="S85" s="200"/>
      <c r="T85" s="202">
        <f>SUM(T86:T120)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85</v>
      </c>
      <c r="AT85" s="204" t="s">
        <v>76</v>
      </c>
      <c r="AU85" s="204" t="s">
        <v>85</v>
      </c>
      <c r="AY85" s="203" t="s">
        <v>160</v>
      </c>
      <c r="BK85" s="205">
        <f>SUM(BK86:BK120)</f>
        <v>0</v>
      </c>
    </row>
    <row r="86" s="2" customFormat="1" ht="16.5" customHeight="1">
      <c r="A86" s="40"/>
      <c r="B86" s="41"/>
      <c r="C86" s="208" t="s">
        <v>85</v>
      </c>
      <c r="D86" s="208" t="s">
        <v>162</v>
      </c>
      <c r="E86" s="209" t="s">
        <v>211</v>
      </c>
      <c r="F86" s="210" t="s">
        <v>212</v>
      </c>
      <c r="G86" s="211" t="s">
        <v>165</v>
      </c>
      <c r="H86" s="212">
        <v>1121</v>
      </c>
      <c r="I86" s="213"/>
      <c r="J86" s="214">
        <f>ROUND(I86*H86,2)</f>
        <v>0</v>
      </c>
      <c r="K86" s="210" t="s">
        <v>166</v>
      </c>
      <c r="L86" s="46"/>
      <c r="M86" s="215" t="s">
        <v>32</v>
      </c>
      <c r="N86" s="216" t="s">
        <v>48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167</v>
      </c>
      <c r="AT86" s="219" t="s">
        <v>162</v>
      </c>
      <c r="AU86" s="219" t="s">
        <v>87</v>
      </c>
      <c r="AY86" s="18" t="s">
        <v>160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85</v>
      </c>
      <c r="BK86" s="220">
        <f>ROUND(I86*H86,2)</f>
        <v>0</v>
      </c>
      <c r="BL86" s="18" t="s">
        <v>167</v>
      </c>
      <c r="BM86" s="219" t="s">
        <v>724</v>
      </c>
    </row>
    <row r="87" s="13" customFormat="1">
      <c r="A87" s="13"/>
      <c r="B87" s="221"/>
      <c r="C87" s="222"/>
      <c r="D87" s="223" t="s">
        <v>176</v>
      </c>
      <c r="E87" s="224" t="s">
        <v>32</v>
      </c>
      <c r="F87" s="225" t="s">
        <v>725</v>
      </c>
      <c r="G87" s="222"/>
      <c r="H87" s="226">
        <v>1121</v>
      </c>
      <c r="I87" s="227"/>
      <c r="J87" s="222"/>
      <c r="K87" s="222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176</v>
      </c>
      <c r="AU87" s="232" t="s">
        <v>87</v>
      </c>
      <c r="AV87" s="13" t="s">
        <v>87</v>
      </c>
      <c r="AW87" s="13" t="s">
        <v>39</v>
      </c>
      <c r="AX87" s="13" t="s">
        <v>77</v>
      </c>
      <c r="AY87" s="232" t="s">
        <v>160</v>
      </c>
    </row>
    <row r="88" s="15" customFormat="1">
      <c r="A88" s="15"/>
      <c r="B88" s="244"/>
      <c r="C88" s="245"/>
      <c r="D88" s="223" t="s">
        <v>176</v>
      </c>
      <c r="E88" s="246" t="s">
        <v>32</v>
      </c>
      <c r="F88" s="247" t="s">
        <v>690</v>
      </c>
      <c r="G88" s="245"/>
      <c r="H88" s="248">
        <v>1121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4" t="s">
        <v>176</v>
      </c>
      <c r="AU88" s="254" t="s">
        <v>87</v>
      </c>
      <c r="AV88" s="15" t="s">
        <v>167</v>
      </c>
      <c r="AW88" s="15" t="s">
        <v>39</v>
      </c>
      <c r="AX88" s="15" t="s">
        <v>85</v>
      </c>
      <c r="AY88" s="254" t="s">
        <v>160</v>
      </c>
    </row>
    <row r="89" s="2" customFormat="1">
      <c r="A89" s="40"/>
      <c r="B89" s="41"/>
      <c r="C89" s="208" t="s">
        <v>87</v>
      </c>
      <c r="D89" s="208" t="s">
        <v>162</v>
      </c>
      <c r="E89" s="209" t="s">
        <v>216</v>
      </c>
      <c r="F89" s="210" t="s">
        <v>217</v>
      </c>
      <c r="G89" s="211" t="s">
        <v>218</v>
      </c>
      <c r="H89" s="212">
        <v>2395.7069999999999</v>
      </c>
      <c r="I89" s="213"/>
      <c r="J89" s="214">
        <f>ROUND(I89*H89,2)</f>
        <v>0</v>
      </c>
      <c r="K89" s="210" t="s">
        <v>166</v>
      </c>
      <c r="L89" s="46"/>
      <c r="M89" s="215" t="s">
        <v>32</v>
      </c>
      <c r="N89" s="216" t="s">
        <v>48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167</v>
      </c>
      <c r="AT89" s="219" t="s">
        <v>162</v>
      </c>
      <c r="AU89" s="219" t="s">
        <v>87</v>
      </c>
      <c r="AY89" s="18" t="s">
        <v>160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8" t="s">
        <v>85</v>
      </c>
      <c r="BK89" s="220">
        <f>ROUND(I89*H89,2)</f>
        <v>0</v>
      </c>
      <c r="BL89" s="18" t="s">
        <v>167</v>
      </c>
      <c r="BM89" s="219" t="s">
        <v>726</v>
      </c>
    </row>
    <row r="90" s="13" customFormat="1">
      <c r="A90" s="13"/>
      <c r="B90" s="221"/>
      <c r="C90" s="222"/>
      <c r="D90" s="223" t="s">
        <v>176</v>
      </c>
      <c r="E90" s="224" t="s">
        <v>32</v>
      </c>
      <c r="F90" s="225" t="s">
        <v>727</v>
      </c>
      <c r="G90" s="222"/>
      <c r="H90" s="226">
        <v>85.349999999999994</v>
      </c>
      <c r="I90" s="227"/>
      <c r="J90" s="222"/>
      <c r="K90" s="222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176</v>
      </c>
      <c r="AU90" s="232" t="s">
        <v>87</v>
      </c>
      <c r="AV90" s="13" t="s">
        <v>87</v>
      </c>
      <c r="AW90" s="13" t="s">
        <v>39</v>
      </c>
      <c r="AX90" s="13" t="s">
        <v>77</v>
      </c>
      <c r="AY90" s="232" t="s">
        <v>160</v>
      </c>
    </row>
    <row r="91" s="13" customFormat="1">
      <c r="A91" s="13"/>
      <c r="B91" s="221"/>
      <c r="C91" s="222"/>
      <c r="D91" s="223" t="s">
        <v>176</v>
      </c>
      <c r="E91" s="224" t="s">
        <v>32</v>
      </c>
      <c r="F91" s="225" t="s">
        <v>728</v>
      </c>
      <c r="G91" s="222"/>
      <c r="H91" s="226">
        <v>650.13999999999999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176</v>
      </c>
      <c r="AU91" s="232" t="s">
        <v>87</v>
      </c>
      <c r="AV91" s="13" t="s">
        <v>87</v>
      </c>
      <c r="AW91" s="13" t="s">
        <v>39</v>
      </c>
      <c r="AX91" s="13" t="s">
        <v>77</v>
      </c>
      <c r="AY91" s="232" t="s">
        <v>160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729</v>
      </c>
      <c r="G92" s="222"/>
      <c r="H92" s="226">
        <v>369.67599999999999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730</v>
      </c>
      <c r="G93" s="222"/>
      <c r="H93" s="226">
        <v>1083.4949999999999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3" customFormat="1">
      <c r="A94" s="13"/>
      <c r="B94" s="221"/>
      <c r="C94" s="222"/>
      <c r="D94" s="223" t="s">
        <v>176</v>
      </c>
      <c r="E94" s="224" t="s">
        <v>32</v>
      </c>
      <c r="F94" s="225" t="s">
        <v>731</v>
      </c>
      <c r="G94" s="222"/>
      <c r="H94" s="226">
        <v>207.04599999999999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176</v>
      </c>
      <c r="AU94" s="232" t="s">
        <v>87</v>
      </c>
      <c r="AV94" s="13" t="s">
        <v>87</v>
      </c>
      <c r="AW94" s="13" t="s">
        <v>39</v>
      </c>
      <c r="AX94" s="13" t="s">
        <v>77</v>
      </c>
      <c r="AY94" s="232" t="s">
        <v>160</v>
      </c>
    </row>
    <row r="95" s="15" customFormat="1">
      <c r="A95" s="15"/>
      <c r="B95" s="244"/>
      <c r="C95" s="245"/>
      <c r="D95" s="223" t="s">
        <v>176</v>
      </c>
      <c r="E95" s="246" t="s">
        <v>32</v>
      </c>
      <c r="F95" s="247" t="s">
        <v>732</v>
      </c>
      <c r="G95" s="245"/>
      <c r="H95" s="248">
        <v>2395.7069999999999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4" t="s">
        <v>176</v>
      </c>
      <c r="AU95" s="254" t="s">
        <v>87</v>
      </c>
      <c r="AV95" s="15" t="s">
        <v>167</v>
      </c>
      <c r="AW95" s="15" t="s">
        <v>39</v>
      </c>
      <c r="AX95" s="15" t="s">
        <v>85</v>
      </c>
      <c r="AY95" s="254" t="s">
        <v>160</v>
      </c>
    </row>
    <row r="96" s="2" customFormat="1">
      <c r="A96" s="40"/>
      <c r="B96" s="41"/>
      <c r="C96" s="208" t="s">
        <v>172</v>
      </c>
      <c r="D96" s="208" t="s">
        <v>162</v>
      </c>
      <c r="E96" s="209" t="s">
        <v>270</v>
      </c>
      <c r="F96" s="210" t="s">
        <v>271</v>
      </c>
      <c r="G96" s="211" t="s">
        <v>218</v>
      </c>
      <c r="H96" s="212">
        <v>959.88599999999997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167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733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734</v>
      </c>
      <c r="G97" s="222"/>
      <c r="H97" s="226">
        <v>118.7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77</v>
      </c>
      <c r="AY97" s="232" t="s">
        <v>160</v>
      </c>
    </row>
    <row r="98" s="13" customFormat="1">
      <c r="A98" s="13"/>
      <c r="B98" s="221"/>
      <c r="C98" s="222"/>
      <c r="D98" s="223" t="s">
        <v>176</v>
      </c>
      <c r="E98" s="224" t="s">
        <v>32</v>
      </c>
      <c r="F98" s="225" t="s">
        <v>735</v>
      </c>
      <c r="G98" s="222"/>
      <c r="H98" s="226">
        <v>3461.0929999999998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176</v>
      </c>
      <c r="AU98" s="232" t="s">
        <v>87</v>
      </c>
      <c r="AV98" s="13" t="s">
        <v>87</v>
      </c>
      <c r="AW98" s="13" t="s">
        <v>39</v>
      </c>
      <c r="AX98" s="13" t="s">
        <v>77</v>
      </c>
      <c r="AY98" s="232" t="s">
        <v>160</v>
      </c>
    </row>
    <row r="99" s="14" customFormat="1">
      <c r="A99" s="14"/>
      <c r="B99" s="233"/>
      <c r="C99" s="234"/>
      <c r="D99" s="223" t="s">
        <v>176</v>
      </c>
      <c r="E99" s="235" t="s">
        <v>32</v>
      </c>
      <c r="F99" s="236" t="s">
        <v>736</v>
      </c>
      <c r="G99" s="234"/>
      <c r="H99" s="237">
        <v>3579.7930000000001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3" t="s">
        <v>176</v>
      </c>
      <c r="AU99" s="243" t="s">
        <v>87</v>
      </c>
      <c r="AV99" s="14" t="s">
        <v>172</v>
      </c>
      <c r="AW99" s="14" t="s">
        <v>39</v>
      </c>
      <c r="AX99" s="14" t="s">
        <v>77</v>
      </c>
      <c r="AY99" s="243" t="s">
        <v>160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737</v>
      </c>
      <c r="G100" s="222"/>
      <c r="H100" s="226">
        <v>-2395.7069999999999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77</v>
      </c>
      <c r="AY100" s="232" t="s">
        <v>160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738</v>
      </c>
      <c r="G101" s="222"/>
      <c r="H101" s="226">
        <v>-224.19999999999999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77</v>
      </c>
      <c r="AY101" s="232" t="s">
        <v>160</v>
      </c>
    </row>
    <row r="102" s="15" customFormat="1">
      <c r="A102" s="15"/>
      <c r="B102" s="244"/>
      <c r="C102" s="245"/>
      <c r="D102" s="223" t="s">
        <v>176</v>
      </c>
      <c r="E102" s="246" t="s">
        <v>32</v>
      </c>
      <c r="F102" s="247" t="s">
        <v>739</v>
      </c>
      <c r="G102" s="245"/>
      <c r="H102" s="248">
        <v>959.88599999999997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4" t="s">
        <v>176</v>
      </c>
      <c r="AU102" s="254" t="s">
        <v>87</v>
      </c>
      <c r="AV102" s="15" t="s">
        <v>167</v>
      </c>
      <c r="AW102" s="15" t="s">
        <v>39</v>
      </c>
      <c r="AX102" s="15" t="s">
        <v>85</v>
      </c>
      <c r="AY102" s="254" t="s">
        <v>160</v>
      </c>
    </row>
    <row r="103" s="2" customFormat="1">
      <c r="A103" s="40"/>
      <c r="B103" s="41"/>
      <c r="C103" s="208" t="s">
        <v>167</v>
      </c>
      <c r="D103" s="208" t="s">
        <v>162</v>
      </c>
      <c r="E103" s="209" t="s">
        <v>366</v>
      </c>
      <c r="F103" s="210" t="s">
        <v>367</v>
      </c>
      <c r="G103" s="211" t="s">
        <v>218</v>
      </c>
      <c r="H103" s="212">
        <v>3461.0929999999998</v>
      </c>
      <c r="I103" s="213"/>
      <c r="J103" s="214">
        <f>ROUND(I103*H103,2)</f>
        <v>0</v>
      </c>
      <c r="K103" s="210" t="s">
        <v>166</v>
      </c>
      <c r="L103" s="46"/>
      <c r="M103" s="215" t="s">
        <v>32</v>
      </c>
      <c r="N103" s="216" t="s">
        <v>48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167</v>
      </c>
      <c r="AT103" s="219" t="s">
        <v>162</v>
      </c>
      <c r="AU103" s="219" t="s">
        <v>87</v>
      </c>
      <c r="AY103" s="18" t="s">
        <v>160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85</v>
      </c>
      <c r="BK103" s="220">
        <f>ROUND(I103*H103,2)</f>
        <v>0</v>
      </c>
      <c r="BL103" s="18" t="s">
        <v>167</v>
      </c>
      <c r="BM103" s="219" t="s">
        <v>740</v>
      </c>
    </row>
    <row r="104" s="13" customFormat="1">
      <c r="A104" s="13"/>
      <c r="B104" s="221"/>
      <c r="C104" s="222"/>
      <c r="D104" s="223" t="s">
        <v>176</v>
      </c>
      <c r="E104" s="224" t="s">
        <v>32</v>
      </c>
      <c r="F104" s="225" t="s">
        <v>741</v>
      </c>
      <c r="G104" s="222"/>
      <c r="H104" s="226">
        <v>78.034999999999997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176</v>
      </c>
      <c r="AU104" s="232" t="s">
        <v>87</v>
      </c>
      <c r="AV104" s="13" t="s">
        <v>87</v>
      </c>
      <c r="AW104" s="13" t="s">
        <v>39</v>
      </c>
      <c r="AX104" s="13" t="s">
        <v>77</v>
      </c>
      <c r="AY104" s="232" t="s">
        <v>160</v>
      </c>
    </row>
    <row r="105" s="13" customFormat="1">
      <c r="A105" s="13"/>
      <c r="B105" s="221"/>
      <c r="C105" s="222"/>
      <c r="D105" s="223" t="s">
        <v>176</v>
      </c>
      <c r="E105" s="224" t="s">
        <v>32</v>
      </c>
      <c r="F105" s="225" t="s">
        <v>742</v>
      </c>
      <c r="G105" s="222"/>
      <c r="H105" s="226">
        <v>642.91999999999996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176</v>
      </c>
      <c r="AU105" s="232" t="s">
        <v>87</v>
      </c>
      <c r="AV105" s="13" t="s">
        <v>87</v>
      </c>
      <c r="AW105" s="13" t="s">
        <v>39</v>
      </c>
      <c r="AX105" s="13" t="s">
        <v>77</v>
      </c>
      <c r="AY105" s="232" t="s">
        <v>160</v>
      </c>
    </row>
    <row r="106" s="13" customFormat="1">
      <c r="A106" s="13"/>
      <c r="B106" s="221"/>
      <c r="C106" s="222"/>
      <c r="D106" s="223" t="s">
        <v>176</v>
      </c>
      <c r="E106" s="224" t="s">
        <v>32</v>
      </c>
      <c r="F106" s="225" t="s">
        <v>743</v>
      </c>
      <c r="G106" s="222"/>
      <c r="H106" s="226">
        <v>405.05500000000001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176</v>
      </c>
      <c r="AU106" s="232" t="s">
        <v>87</v>
      </c>
      <c r="AV106" s="13" t="s">
        <v>87</v>
      </c>
      <c r="AW106" s="13" t="s">
        <v>39</v>
      </c>
      <c r="AX106" s="13" t="s">
        <v>77</v>
      </c>
      <c r="AY106" s="232" t="s">
        <v>160</v>
      </c>
    </row>
    <row r="107" s="13" customFormat="1">
      <c r="A107" s="13"/>
      <c r="B107" s="221"/>
      <c r="C107" s="222"/>
      <c r="D107" s="223" t="s">
        <v>176</v>
      </c>
      <c r="E107" s="224" t="s">
        <v>32</v>
      </c>
      <c r="F107" s="225" t="s">
        <v>744</v>
      </c>
      <c r="G107" s="222"/>
      <c r="H107" s="226">
        <v>1854.1600000000001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176</v>
      </c>
      <c r="AU107" s="232" t="s">
        <v>87</v>
      </c>
      <c r="AV107" s="13" t="s">
        <v>87</v>
      </c>
      <c r="AW107" s="13" t="s">
        <v>39</v>
      </c>
      <c r="AX107" s="13" t="s">
        <v>77</v>
      </c>
      <c r="AY107" s="232" t="s">
        <v>160</v>
      </c>
    </row>
    <row r="108" s="13" customFormat="1">
      <c r="A108" s="13"/>
      <c r="B108" s="221"/>
      <c r="C108" s="222"/>
      <c r="D108" s="223" t="s">
        <v>176</v>
      </c>
      <c r="E108" s="224" t="s">
        <v>32</v>
      </c>
      <c r="F108" s="225" t="s">
        <v>745</v>
      </c>
      <c r="G108" s="222"/>
      <c r="H108" s="226">
        <v>480.923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176</v>
      </c>
      <c r="AU108" s="232" t="s">
        <v>87</v>
      </c>
      <c r="AV108" s="13" t="s">
        <v>87</v>
      </c>
      <c r="AW108" s="13" t="s">
        <v>39</v>
      </c>
      <c r="AX108" s="13" t="s">
        <v>77</v>
      </c>
      <c r="AY108" s="232" t="s">
        <v>160</v>
      </c>
    </row>
    <row r="109" s="15" customFormat="1">
      <c r="A109" s="15"/>
      <c r="B109" s="244"/>
      <c r="C109" s="245"/>
      <c r="D109" s="223" t="s">
        <v>176</v>
      </c>
      <c r="E109" s="246" t="s">
        <v>32</v>
      </c>
      <c r="F109" s="247" t="s">
        <v>238</v>
      </c>
      <c r="G109" s="245"/>
      <c r="H109" s="248">
        <v>3461.0929999999998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4" t="s">
        <v>176</v>
      </c>
      <c r="AU109" s="254" t="s">
        <v>87</v>
      </c>
      <c r="AV109" s="15" t="s">
        <v>167</v>
      </c>
      <c r="AW109" s="15" t="s">
        <v>39</v>
      </c>
      <c r="AX109" s="15" t="s">
        <v>85</v>
      </c>
      <c r="AY109" s="254" t="s">
        <v>160</v>
      </c>
    </row>
    <row r="110" s="2" customFormat="1">
      <c r="A110" s="40"/>
      <c r="B110" s="41"/>
      <c r="C110" s="208" t="s">
        <v>182</v>
      </c>
      <c r="D110" s="208" t="s">
        <v>162</v>
      </c>
      <c r="E110" s="209" t="s">
        <v>374</v>
      </c>
      <c r="F110" s="210" t="s">
        <v>375</v>
      </c>
      <c r="G110" s="211" t="s">
        <v>165</v>
      </c>
      <c r="H110" s="212">
        <v>1187</v>
      </c>
      <c r="I110" s="213"/>
      <c r="J110" s="214">
        <f>ROUND(I110*H110,2)</f>
        <v>0</v>
      </c>
      <c r="K110" s="210" t="s">
        <v>166</v>
      </c>
      <c r="L110" s="46"/>
      <c r="M110" s="215" t="s">
        <v>32</v>
      </c>
      <c r="N110" s="216" t="s">
        <v>48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167</v>
      </c>
      <c r="AT110" s="219" t="s">
        <v>162</v>
      </c>
      <c r="AU110" s="219" t="s">
        <v>87</v>
      </c>
      <c r="AY110" s="18" t="s">
        <v>160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8" t="s">
        <v>85</v>
      </c>
      <c r="BK110" s="220">
        <f>ROUND(I110*H110,2)</f>
        <v>0</v>
      </c>
      <c r="BL110" s="18" t="s">
        <v>167</v>
      </c>
      <c r="BM110" s="219" t="s">
        <v>376</v>
      </c>
    </row>
    <row r="111" s="13" customFormat="1">
      <c r="A111" s="13"/>
      <c r="B111" s="221"/>
      <c r="C111" s="222"/>
      <c r="D111" s="223" t="s">
        <v>176</v>
      </c>
      <c r="E111" s="224" t="s">
        <v>32</v>
      </c>
      <c r="F111" s="225" t="s">
        <v>746</v>
      </c>
      <c r="G111" s="222"/>
      <c r="H111" s="226">
        <v>1187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176</v>
      </c>
      <c r="AU111" s="232" t="s">
        <v>87</v>
      </c>
      <c r="AV111" s="13" t="s">
        <v>87</v>
      </c>
      <c r="AW111" s="13" t="s">
        <v>39</v>
      </c>
      <c r="AX111" s="13" t="s">
        <v>85</v>
      </c>
      <c r="AY111" s="232" t="s">
        <v>160</v>
      </c>
    </row>
    <row r="112" s="2" customFormat="1">
      <c r="A112" s="40"/>
      <c r="B112" s="41"/>
      <c r="C112" s="208" t="s">
        <v>186</v>
      </c>
      <c r="D112" s="208" t="s">
        <v>162</v>
      </c>
      <c r="E112" s="209" t="s">
        <v>287</v>
      </c>
      <c r="F112" s="210" t="s">
        <v>288</v>
      </c>
      <c r="G112" s="211" t="s">
        <v>165</v>
      </c>
      <c r="H112" s="212">
        <v>1187</v>
      </c>
      <c r="I112" s="213"/>
      <c r="J112" s="214">
        <f>ROUND(I112*H112,2)</f>
        <v>0</v>
      </c>
      <c r="K112" s="210" t="s">
        <v>166</v>
      </c>
      <c r="L112" s="46"/>
      <c r="M112" s="215" t="s">
        <v>32</v>
      </c>
      <c r="N112" s="216" t="s">
        <v>48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167</v>
      </c>
      <c r="AT112" s="219" t="s">
        <v>162</v>
      </c>
      <c r="AU112" s="219" t="s">
        <v>87</v>
      </c>
      <c r="AY112" s="18" t="s">
        <v>160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8" t="s">
        <v>85</v>
      </c>
      <c r="BK112" s="220">
        <f>ROUND(I112*H112,2)</f>
        <v>0</v>
      </c>
      <c r="BL112" s="18" t="s">
        <v>167</v>
      </c>
      <c r="BM112" s="219" t="s">
        <v>378</v>
      </c>
    </row>
    <row r="113" s="2" customFormat="1" ht="16.5" customHeight="1">
      <c r="A113" s="40"/>
      <c r="B113" s="41"/>
      <c r="C113" s="255" t="s">
        <v>190</v>
      </c>
      <c r="D113" s="255" t="s">
        <v>291</v>
      </c>
      <c r="E113" s="256" t="s">
        <v>379</v>
      </c>
      <c r="F113" s="257" t="s">
        <v>380</v>
      </c>
      <c r="G113" s="258" t="s">
        <v>294</v>
      </c>
      <c r="H113" s="259">
        <v>10.5</v>
      </c>
      <c r="I113" s="260"/>
      <c r="J113" s="261">
        <f>ROUND(I113*H113,2)</f>
        <v>0</v>
      </c>
      <c r="K113" s="257" t="s">
        <v>166</v>
      </c>
      <c r="L113" s="262"/>
      <c r="M113" s="263" t="s">
        <v>32</v>
      </c>
      <c r="N113" s="264" t="s">
        <v>48</v>
      </c>
      <c r="O113" s="86"/>
      <c r="P113" s="217">
        <f>O113*H113</f>
        <v>0</v>
      </c>
      <c r="Q113" s="217">
        <v>0.001</v>
      </c>
      <c r="R113" s="217">
        <f>Q113*H113</f>
        <v>0.010500000000000001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194</v>
      </c>
      <c r="AT113" s="219" t="s">
        <v>291</v>
      </c>
      <c r="AU113" s="219" t="s">
        <v>87</v>
      </c>
      <c r="AY113" s="18" t="s">
        <v>160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85</v>
      </c>
      <c r="BK113" s="220">
        <f>ROUND(I113*H113,2)</f>
        <v>0</v>
      </c>
      <c r="BL113" s="18" t="s">
        <v>167</v>
      </c>
      <c r="BM113" s="219" t="s">
        <v>381</v>
      </c>
    </row>
    <row r="114" s="13" customFormat="1">
      <c r="A114" s="13"/>
      <c r="B114" s="221"/>
      <c r="C114" s="222"/>
      <c r="D114" s="223" t="s">
        <v>176</v>
      </c>
      <c r="E114" s="224" t="s">
        <v>32</v>
      </c>
      <c r="F114" s="225" t="s">
        <v>747</v>
      </c>
      <c r="G114" s="222"/>
      <c r="H114" s="226">
        <v>10.5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176</v>
      </c>
      <c r="AU114" s="232" t="s">
        <v>87</v>
      </c>
      <c r="AV114" s="13" t="s">
        <v>87</v>
      </c>
      <c r="AW114" s="13" t="s">
        <v>39</v>
      </c>
      <c r="AX114" s="13" t="s">
        <v>85</v>
      </c>
      <c r="AY114" s="232" t="s">
        <v>160</v>
      </c>
    </row>
    <row r="115" s="2" customFormat="1" ht="16.5" customHeight="1">
      <c r="A115" s="40"/>
      <c r="B115" s="41"/>
      <c r="C115" s="255" t="s">
        <v>194</v>
      </c>
      <c r="D115" s="255" t="s">
        <v>291</v>
      </c>
      <c r="E115" s="256" t="s">
        <v>292</v>
      </c>
      <c r="F115" s="257" t="s">
        <v>293</v>
      </c>
      <c r="G115" s="258" t="s">
        <v>294</v>
      </c>
      <c r="H115" s="259">
        <v>13.24</v>
      </c>
      <c r="I115" s="260"/>
      <c r="J115" s="261">
        <f>ROUND(I115*H115,2)</f>
        <v>0</v>
      </c>
      <c r="K115" s="257" t="s">
        <v>166</v>
      </c>
      <c r="L115" s="262"/>
      <c r="M115" s="263" t="s">
        <v>32</v>
      </c>
      <c r="N115" s="264" t="s">
        <v>48</v>
      </c>
      <c r="O115" s="86"/>
      <c r="P115" s="217">
        <f>O115*H115</f>
        <v>0</v>
      </c>
      <c r="Q115" s="217">
        <v>0.001</v>
      </c>
      <c r="R115" s="217">
        <f>Q115*H115</f>
        <v>0.01324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194</v>
      </c>
      <c r="AT115" s="219" t="s">
        <v>291</v>
      </c>
      <c r="AU115" s="219" t="s">
        <v>87</v>
      </c>
      <c r="AY115" s="18" t="s">
        <v>160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8" t="s">
        <v>85</v>
      </c>
      <c r="BK115" s="220">
        <f>ROUND(I115*H115,2)</f>
        <v>0</v>
      </c>
      <c r="BL115" s="18" t="s">
        <v>167</v>
      </c>
      <c r="BM115" s="219" t="s">
        <v>383</v>
      </c>
    </row>
    <row r="116" s="13" customFormat="1">
      <c r="A116" s="13"/>
      <c r="B116" s="221"/>
      <c r="C116" s="222"/>
      <c r="D116" s="223" t="s">
        <v>176</v>
      </c>
      <c r="E116" s="224" t="s">
        <v>32</v>
      </c>
      <c r="F116" s="225" t="s">
        <v>748</v>
      </c>
      <c r="G116" s="222"/>
      <c r="H116" s="226">
        <v>13.24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176</v>
      </c>
      <c r="AU116" s="232" t="s">
        <v>87</v>
      </c>
      <c r="AV116" s="13" t="s">
        <v>87</v>
      </c>
      <c r="AW116" s="13" t="s">
        <v>39</v>
      </c>
      <c r="AX116" s="13" t="s">
        <v>85</v>
      </c>
      <c r="AY116" s="232" t="s">
        <v>160</v>
      </c>
    </row>
    <row r="117" s="2" customFormat="1" ht="21.75" customHeight="1">
      <c r="A117" s="40"/>
      <c r="B117" s="41"/>
      <c r="C117" s="208" t="s">
        <v>198</v>
      </c>
      <c r="D117" s="208" t="s">
        <v>162</v>
      </c>
      <c r="E117" s="209" t="s">
        <v>298</v>
      </c>
      <c r="F117" s="210" t="s">
        <v>299</v>
      </c>
      <c r="G117" s="211" t="s">
        <v>165</v>
      </c>
      <c r="H117" s="212">
        <v>525</v>
      </c>
      <c r="I117" s="213"/>
      <c r="J117" s="214">
        <f>ROUND(I117*H117,2)</f>
        <v>0</v>
      </c>
      <c r="K117" s="210" t="s">
        <v>166</v>
      </c>
      <c r="L117" s="46"/>
      <c r="M117" s="215" t="s">
        <v>32</v>
      </c>
      <c r="N117" s="216" t="s">
        <v>48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167</v>
      </c>
      <c r="AT117" s="219" t="s">
        <v>162</v>
      </c>
      <c r="AU117" s="219" t="s">
        <v>87</v>
      </c>
      <c r="AY117" s="18" t="s">
        <v>160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8" t="s">
        <v>85</v>
      </c>
      <c r="BK117" s="220">
        <f>ROUND(I117*H117,2)</f>
        <v>0</v>
      </c>
      <c r="BL117" s="18" t="s">
        <v>167</v>
      </c>
      <c r="BM117" s="219" t="s">
        <v>749</v>
      </c>
    </row>
    <row r="118" s="13" customFormat="1">
      <c r="A118" s="13"/>
      <c r="B118" s="221"/>
      <c r="C118" s="222"/>
      <c r="D118" s="223" t="s">
        <v>176</v>
      </c>
      <c r="E118" s="224" t="s">
        <v>32</v>
      </c>
      <c r="F118" s="225" t="s">
        <v>750</v>
      </c>
      <c r="G118" s="222"/>
      <c r="H118" s="226">
        <v>525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176</v>
      </c>
      <c r="AU118" s="232" t="s">
        <v>87</v>
      </c>
      <c r="AV118" s="13" t="s">
        <v>87</v>
      </c>
      <c r="AW118" s="13" t="s">
        <v>39</v>
      </c>
      <c r="AX118" s="13" t="s">
        <v>85</v>
      </c>
      <c r="AY118" s="232" t="s">
        <v>160</v>
      </c>
    </row>
    <row r="119" s="2" customFormat="1">
      <c r="A119" s="40"/>
      <c r="B119" s="41"/>
      <c r="C119" s="208" t="s">
        <v>202</v>
      </c>
      <c r="D119" s="208" t="s">
        <v>162</v>
      </c>
      <c r="E119" s="209" t="s">
        <v>303</v>
      </c>
      <c r="F119" s="210" t="s">
        <v>304</v>
      </c>
      <c r="G119" s="211" t="s">
        <v>165</v>
      </c>
      <c r="H119" s="212">
        <v>1591</v>
      </c>
      <c r="I119" s="213"/>
      <c r="J119" s="214">
        <f>ROUND(I119*H119,2)</f>
        <v>0</v>
      </c>
      <c r="K119" s="210" t="s">
        <v>166</v>
      </c>
      <c r="L119" s="46"/>
      <c r="M119" s="215" t="s">
        <v>32</v>
      </c>
      <c r="N119" s="216" t="s">
        <v>48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167</v>
      </c>
      <c r="AT119" s="219" t="s">
        <v>162</v>
      </c>
      <c r="AU119" s="219" t="s">
        <v>87</v>
      </c>
      <c r="AY119" s="18" t="s">
        <v>160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8" t="s">
        <v>85</v>
      </c>
      <c r="BK119" s="220">
        <f>ROUND(I119*H119,2)</f>
        <v>0</v>
      </c>
      <c r="BL119" s="18" t="s">
        <v>167</v>
      </c>
      <c r="BM119" s="219" t="s">
        <v>387</v>
      </c>
    </row>
    <row r="120" s="13" customFormat="1">
      <c r="A120" s="13"/>
      <c r="B120" s="221"/>
      <c r="C120" s="222"/>
      <c r="D120" s="223" t="s">
        <v>176</v>
      </c>
      <c r="E120" s="224" t="s">
        <v>32</v>
      </c>
      <c r="F120" s="225" t="s">
        <v>751</v>
      </c>
      <c r="G120" s="222"/>
      <c r="H120" s="226">
        <v>1591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176</v>
      </c>
      <c r="AU120" s="232" t="s">
        <v>87</v>
      </c>
      <c r="AV120" s="13" t="s">
        <v>87</v>
      </c>
      <c r="AW120" s="13" t="s">
        <v>39</v>
      </c>
      <c r="AX120" s="13" t="s">
        <v>85</v>
      </c>
      <c r="AY120" s="232" t="s">
        <v>160</v>
      </c>
    </row>
    <row r="121" s="12" customFormat="1" ht="22.8" customHeight="1">
      <c r="A121" s="12"/>
      <c r="B121" s="192"/>
      <c r="C121" s="193"/>
      <c r="D121" s="194" t="s">
        <v>76</v>
      </c>
      <c r="E121" s="206" t="s">
        <v>167</v>
      </c>
      <c r="F121" s="206" t="s">
        <v>389</v>
      </c>
      <c r="G121" s="193"/>
      <c r="H121" s="193"/>
      <c r="I121" s="196"/>
      <c r="J121" s="207">
        <f>BK121</f>
        <v>0</v>
      </c>
      <c r="K121" s="193"/>
      <c r="L121" s="198"/>
      <c r="M121" s="199"/>
      <c r="N121" s="200"/>
      <c r="O121" s="200"/>
      <c r="P121" s="201">
        <f>SUM(P122:P130)</f>
        <v>0</v>
      </c>
      <c r="Q121" s="200"/>
      <c r="R121" s="201">
        <f>SUM(R122:R130)</f>
        <v>967.72500000000002</v>
      </c>
      <c r="S121" s="200"/>
      <c r="T121" s="202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3" t="s">
        <v>85</v>
      </c>
      <c r="AT121" s="204" t="s">
        <v>76</v>
      </c>
      <c r="AU121" s="204" t="s">
        <v>85</v>
      </c>
      <c r="AY121" s="203" t="s">
        <v>160</v>
      </c>
      <c r="BK121" s="205">
        <f>SUM(BK122:BK130)</f>
        <v>0</v>
      </c>
    </row>
    <row r="122" s="2" customFormat="1">
      <c r="A122" s="40"/>
      <c r="B122" s="41"/>
      <c r="C122" s="208" t="s">
        <v>206</v>
      </c>
      <c r="D122" s="208" t="s">
        <v>162</v>
      </c>
      <c r="E122" s="209" t="s">
        <v>390</v>
      </c>
      <c r="F122" s="210" t="s">
        <v>391</v>
      </c>
      <c r="G122" s="211" t="s">
        <v>218</v>
      </c>
      <c r="H122" s="212">
        <v>517.5</v>
      </c>
      <c r="I122" s="213"/>
      <c r="J122" s="214">
        <f>ROUND(I122*H122,2)</f>
        <v>0</v>
      </c>
      <c r="K122" s="210" t="s">
        <v>166</v>
      </c>
      <c r="L122" s="46"/>
      <c r="M122" s="215" t="s">
        <v>32</v>
      </c>
      <c r="N122" s="216" t="s">
        <v>48</v>
      </c>
      <c r="O122" s="86"/>
      <c r="P122" s="217">
        <f>O122*H122</f>
        <v>0</v>
      </c>
      <c r="Q122" s="217">
        <v>1.8700000000000001</v>
      </c>
      <c r="R122" s="217">
        <f>Q122*H122</f>
        <v>967.72500000000002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167</v>
      </c>
      <c r="AT122" s="219" t="s">
        <v>162</v>
      </c>
      <c r="AU122" s="219" t="s">
        <v>87</v>
      </c>
      <c r="AY122" s="18" t="s">
        <v>160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85</v>
      </c>
      <c r="BK122" s="220">
        <f>ROUND(I122*H122,2)</f>
        <v>0</v>
      </c>
      <c r="BL122" s="18" t="s">
        <v>167</v>
      </c>
      <c r="BM122" s="219" t="s">
        <v>392</v>
      </c>
    </row>
    <row r="123" s="13" customFormat="1">
      <c r="A123" s="13"/>
      <c r="B123" s="221"/>
      <c r="C123" s="222"/>
      <c r="D123" s="223" t="s">
        <v>176</v>
      </c>
      <c r="E123" s="224" t="s">
        <v>32</v>
      </c>
      <c r="F123" s="225" t="s">
        <v>752</v>
      </c>
      <c r="G123" s="222"/>
      <c r="H123" s="226">
        <v>13.68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176</v>
      </c>
      <c r="AU123" s="232" t="s">
        <v>87</v>
      </c>
      <c r="AV123" s="13" t="s">
        <v>87</v>
      </c>
      <c r="AW123" s="13" t="s">
        <v>39</v>
      </c>
      <c r="AX123" s="13" t="s">
        <v>77</v>
      </c>
      <c r="AY123" s="232" t="s">
        <v>160</v>
      </c>
    </row>
    <row r="124" s="13" customFormat="1">
      <c r="A124" s="13"/>
      <c r="B124" s="221"/>
      <c r="C124" s="222"/>
      <c r="D124" s="223" t="s">
        <v>176</v>
      </c>
      <c r="E124" s="224" t="s">
        <v>32</v>
      </c>
      <c r="F124" s="225" t="s">
        <v>753</v>
      </c>
      <c r="G124" s="222"/>
      <c r="H124" s="226">
        <v>114.8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176</v>
      </c>
      <c r="AU124" s="232" t="s">
        <v>87</v>
      </c>
      <c r="AV124" s="13" t="s">
        <v>87</v>
      </c>
      <c r="AW124" s="13" t="s">
        <v>39</v>
      </c>
      <c r="AX124" s="13" t="s">
        <v>77</v>
      </c>
      <c r="AY124" s="232" t="s">
        <v>160</v>
      </c>
    </row>
    <row r="125" s="13" customFormat="1">
      <c r="A125" s="13"/>
      <c r="B125" s="221"/>
      <c r="C125" s="222"/>
      <c r="D125" s="223" t="s">
        <v>176</v>
      </c>
      <c r="E125" s="224" t="s">
        <v>32</v>
      </c>
      <c r="F125" s="225" t="s">
        <v>754</v>
      </c>
      <c r="G125" s="222"/>
      <c r="H125" s="226">
        <v>71.254999999999995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176</v>
      </c>
      <c r="AU125" s="232" t="s">
        <v>87</v>
      </c>
      <c r="AV125" s="13" t="s">
        <v>87</v>
      </c>
      <c r="AW125" s="13" t="s">
        <v>39</v>
      </c>
      <c r="AX125" s="13" t="s">
        <v>77</v>
      </c>
      <c r="AY125" s="232" t="s">
        <v>160</v>
      </c>
    </row>
    <row r="126" s="13" customFormat="1">
      <c r="A126" s="13"/>
      <c r="B126" s="221"/>
      <c r="C126" s="222"/>
      <c r="D126" s="223" t="s">
        <v>176</v>
      </c>
      <c r="E126" s="224" t="s">
        <v>32</v>
      </c>
      <c r="F126" s="225" t="s">
        <v>755</v>
      </c>
      <c r="G126" s="222"/>
      <c r="H126" s="226">
        <v>258.26499999999999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176</v>
      </c>
      <c r="AU126" s="232" t="s">
        <v>87</v>
      </c>
      <c r="AV126" s="13" t="s">
        <v>87</v>
      </c>
      <c r="AW126" s="13" t="s">
        <v>39</v>
      </c>
      <c r="AX126" s="13" t="s">
        <v>77</v>
      </c>
      <c r="AY126" s="232" t="s">
        <v>160</v>
      </c>
    </row>
    <row r="127" s="13" customFormat="1">
      <c r="A127" s="13"/>
      <c r="B127" s="221"/>
      <c r="C127" s="222"/>
      <c r="D127" s="223" t="s">
        <v>176</v>
      </c>
      <c r="E127" s="224" t="s">
        <v>32</v>
      </c>
      <c r="F127" s="225" t="s">
        <v>756</v>
      </c>
      <c r="G127" s="222"/>
      <c r="H127" s="226">
        <v>59.5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176</v>
      </c>
      <c r="AU127" s="232" t="s">
        <v>87</v>
      </c>
      <c r="AV127" s="13" t="s">
        <v>87</v>
      </c>
      <c r="AW127" s="13" t="s">
        <v>39</v>
      </c>
      <c r="AX127" s="13" t="s">
        <v>77</v>
      </c>
      <c r="AY127" s="232" t="s">
        <v>160</v>
      </c>
    </row>
    <row r="128" s="15" customFormat="1">
      <c r="A128" s="15"/>
      <c r="B128" s="244"/>
      <c r="C128" s="245"/>
      <c r="D128" s="223" t="s">
        <v>176</v>
      </c>
      <c r="E128" s="246" t="s">
        <v>32</v>
      </c>
      <c r="F128" s="247" t="s">
        <v>238</v>
      </c>
      <c r="G128" s="245"/>
      <c r="H128" s="248">
        <v>517.5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4" t="s">
        <v>176</v>
      </c>
      <c r="AU128" s="254" t="s">
        <v>87</v>
      </c>
      <c r="AV128" s="15" t="s">
        <v>167</v>
      </c>
      <c r="AW128" s="15" t="s">
        <v>39</v>
      </c>
      <c r="AX128" s="15" t="s">
        <v>85</v>
      </c>
      <c r="AY128" s="254" t="s">
        <v>160</v>
      </c>
    </row>
    <row r="129" s="2" customFormat="1" ht="33" customHeight="1">
      <c r="A129" s="40"/>
      <c r="B129" s="41"/>
      <c r="C129" s="208" t="s">
        <v>210</v>
      </c>
      <c r="D129" s="208" t="s">
        <v>162</v>
      </c>
      <c r="E129" s="209" t="s">
        <v>397</v>
      </c>
      <c r="F129" s="210" t="s">
        <v>398</v>
      </c>
      <c r="G129" s="211" t="s">
        <v>165</v>
      </c>
      <c r="H129" s="212">
        <v>929</v>
      </c>
      <c r="I129" s="213"/>
      <c r="J129" s="214">
        <f>ROUND(I129*H129,2)</f>
        <v>0</v>
      </c>
      <c r="K129" s="210" t="s">
        <v>166</v>
      </c>
      <c r="L129" s="46"/>
      <c r="M129" s="215" t="s">
        <v>32</v>
      </c>
      <c r="N129" s="216" t="s">
        <v>48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167</v>
      </c>
      <c r="AT129" s="219" t="s">
        <v>162</v>
      </c>
      <c r="AU129" s="219" t="s">
        <v>87</v>
      </c>
      <c r="AY129" s="18" t="s">
        <v>160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8" t="s">
        <v>85</v>
      </c>
      <c r="BK129" s="220">
        <f>ROUND(I129*H129,2)</f>
        <v>0</v>
      </c>
      <c r="BL129" s="18" t="s">
        <v>167</v>
      </c>
      <c r="BM129" s="219" t="s">
        <v>399</v>
      </c>
    </row>
    <row r="130" s="13" customFormat="1">
      <c r="A130" s="13"/>
      <c r="B130" s="221"/>
      <c r="C130" s="222"/>
      <c r="D130" s="223" t="s">
        <v>176</v>
      </c>
      <c r="E130" s="224" t="s">
        <v>32</v>
      </c>
      <c r="F130" s="225" t="s">
        <v>757</v>
      </c>
      <c r="G130" s="222"/>
      <c r="H130" s="226">
        <v>929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176</v>
      </c>
      <c r="AU130" s="232" t="s">
        <v>87</v>
      </c>
      <c r="AV130" s="13" t="s">
        <v>87</v>
      </c>
      <c r="AW130" s="13" t="s">
        <v>39</v>
      </c>
      <c r="AX130" s="13" t="s">
        <v>85</v>
      </c>
      <c r="AY130" s="232" t="s">
        <v>160</v>
      </c>
    </row>
    <row r="131" s="12" customFormat="1" ht="22.8" customHeight="1">
      <c r="A131" s="12"/>
      <c r="B131" s="192"/>
      <c r="C131" s="193"/>
      <c r="D131" s="194" t="s">
        <v>76</v>
      </c>
      <c r="E131" s="206" t="s">
        <v>338</v>
      </c>
      <c r="F131" s="206" t="s">
        <v>339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P132</f>
        <v>0</v>
      </c>
      <c r="Q131" s="200"/>
      <c r="R131" s="201">
        <f>R132</f>
        <v>0</v>
      </c>
      <c r="S131" s="200"/>
      <c r="T131" s="202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3" t="s">
        <v>85</v>
      </c>
      <c r="AT131" s="204" t="s">
        <v>76</v>
      </c>
      <c r="AU131" s="204" t="s">
        <v>85</v>
      </c>
      <c r="AY131" s="203" t="s">
        <v>160</v>
      </c>
      <c r="BK131" s="205">
        <f>BK132</f>
        <v>0</v>
      </c>
    </row>
    <row r="132" s="2" customFormat="1" ht="21.75" customHeight="1">
      <c r="A132" s="40"/>
      <c r="B132" s="41"/>
      <c r="C132" s="208" t="s">
        <v>215</v>
      </c>
      <c r="D132" s="208" t="s">
        <v>162</v>
      </c>
      <c r="E132" s="209" t="s">
        <v>341</v>
      </c>
      <c r="F132" s="210" t="s">
        <v>342</v>
      </c>
      <c r="G132" s="211" t="s">
        <v>323</v>
      </c>
      <c r="H132" s="212">
        <v>967.74900000000002</v>
      </c>
      <c r="I132" s="213"/>
      <c r="J132" s="214">
        <f>ROUND(I132*H132,2)</f>
        <v>0</v>
      </c>
      <c r="K132" s="210" t="s">
        <v>166</v>
      </c>
      <c r="L132" s="46"/>
      <c r="M132" s="265" t="s">
        <v>32</v>
      </c>
      <c r="N132" s="266" t="s">
        <v>48</v>
      </c>
      <c r="O132" s="267"/>
      <c r="P132" s="268">
        <f>O132*H132</f>
        <v>0</v>
      </c>
      <c r="Q132" s="268">
        <v>0</v>
      </c>
      <c r="R132" s="268">
        <f>Q132*H132</f>
        <v>0</v>
      </c>
      <c r="S132" s="268">
        <v>0</v>
      </c>
      <c r="T132" s="26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167</v>
      </c>
      <c r="AT132" s="219" t="s">
        <v>162</v>
      </c>
      <c r="AU132" s="219" t="s">
        <v>87</v>
      </c>
      <c r="AY132" s="18" t="s">
        <v>160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8" t="s">
        <v>85</v>
      </c>
      <c r="BK132" s="220">
        <f>ROUND(I132*H132,2)</f>
        <v>0</v>
      </c>
      <c r="BL132" s="18" t="s">
        <v>167</v>
      </c>
      <c r="BM132" s="219" t="s">
        <v>401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mPRNyFWZiVfW9sHLpK4chiSfzAnasp3bt1/LivjV5fUF4sBlPhgTLY4+w/oqNtrvPV6w3GeqxPrLauXLFHhJ8w==" hashValue="YJbNV/NlztzZplElSLi85sml7sLRjEEk/W2fqN+B2qD9tS8FOc5ixzA6LmdlNcTgNAgtXhGg629vfqH0C1kuwA==" algorithmName="SHA-512" password="CC35"/>
  <autoFilter ref="C82:K13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758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ROUND((SUM(BE85:BE127)),  2)</f>
        <v>0</v>
      </c>
      <c r="G33" s="40"/>
      <c r="H33" s="40"/>
      <c r="I33" s="152">
        <v>0.20999999999999999</v>
      </c>
      <c r="J33" s="151">
        <f>ROUND(((SUM(BE85:BE127))*I33),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ROUND((SUM(BF85:BF127)),  2)</f>
        <v>0</v>
      </c>
      <c r="G34" s="40"/>
      <c r="H34" s="40"/>
      <c r="I34" s="152">
        <v>0.14999999999999999</v>
      </c>
      <c r="J34" s="151">
        <f>ROUND(((SUM(BF85:BF127))*I34),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ROUND((SUM(BG85:BG127)),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ROUND((SUM(BH85:BH127)),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ROUND((SUM(BI85:BI127)),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11 - Bezpečnostní přeliv rybníka Dolní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403</v>
      </c>
      <c r="E62" s="178"/>
      <c r="F62" s="178"/>
      <c r="G62" s="178"/>
      <c r="H62" s="178"/>
      <c r="I62" s="178"/>
      <c r="J62" s="179">
        <f>J103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404</v>
      </c>
      <c r="E63" s="178"/>
      <c r="F63" s="178"/>
      <c r="G63" s="178"/>
      <c r="H63" s="178"/>
      <c r="I63" s="178"/>
      <c r="J63" s="179">
        <f>J109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345</v>
      </c>
      <c r="E64" s="178"/>
      <c r="F64" s="178"/>
      <c r="G64" s="178"/>
      <c r="H64" s="178"/>
      <c r="I64" s="178"/>
      <c r="J64" s="179">
        <f>J117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144</v>
      </c>
      <c r="E65" s="178"/>
      <c r="F65" s="178"/>
      <c r="G65" s="178"/>
      <c r="H65" s="178"/>
      <c r="I65" s="178"/>
      <c r="J65" s="179">
        <f>J126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4" t="str">
        <f>E7</f>
        <v>Revitalizační opatření v povodí Velmovického potoka v k.ú.Mašovice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134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11 - Bezpečnostní přeliv rybníka Dolní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Mašovice</v>
      </c>
      <c r="G79" s="42"/>
      <c r="H79" s="42"/>
      <c r="I79" s="33" t="s">
        <v>24</v>
      </c>
      <c r="J79" s="74" t="str">
        <f>IF(J12="","",J12)</f>
        <v>19. 4. 2021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30</v>
      </c>
      <c r="D81" s="42"/>
      <c r="E81" s="42"/>
      <c r="F81" s="28" t="str">
        <f>E15</f>
        <v>ČR - Státní pozemkový úřad</v>
      </c>
      <c r="G81" s="42"/>
      <c r="H81" s="42"/>
      <c r="I81" s="33" t="s">
        <v>37</v>
      </c>
      <c r="J81" s="38" t="str">
        <f>E21</f>
        <v>Ing.František Sedláček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>Ing.František Sedláček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1"/>
      <c r="B84" s="182"/>
      <c r="C84" s="183" t="s">
        <v>146</v>
      </c>
      <c r="D84" s="184" t="s">
        <v>62</v>
      </c>
      <c r="E84" s="184" t="s">
        <v>58</v>
      </c>
      <c r="F84" s="184" t="s">
        <v>59</v>
      </c>
      <c r="G84" s="184" t="s">
        <v>147</v>
      </c>
      <c r="H84" s="184" t="s">
        <v>148</v>
      </c>
      <c r="I84" s="184" t="s">
        <v>149</v>
      </c>
      <c r="J84" s="184" t="s">
        <v>138</v>
      </c>
      <c r="K84" s="185" t="s">
        <v>150</v>
      </c>
      <c r="L84" s="186"/>
      <c r="M84" s="94" t="s">
        <v>32</v>
      </c>
      <c r="N84" s="95" t="s">
        <v>47</v>
      </c>
      <c r="O84" s="95" t="s">
        <v>151</v>
      </c>
      <c r="P84" s="95" t="s">
        <v>152</v>
      </c>
      <c r="Q84" s="95" t="s">
        <v>153</v>
      </c>
      <c r="R84" s="95" t="s">
        <v>154</v>
      </c>
      <c r="S84" s="95" t="s">
        <v>155</v>
      </c>
      <c r="T84" s="96" t="s">
        <v>156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0"/>
      <c r="B85" s="41"/>
      <c r="C85" s="101" t="s">
        <v>157</v>
      </c>
      <c r="D85" s="42"/>
      <c r="E85" s="42"/>
      <c r="F85" s="42"/>
      <c r="G85" s="42"/>
      <c r="H85" s="42"/>
      <c r="I85" s="42"/>
      <c r="J85" s="187">
        <f>BK85</f>
        <v>0</v>
      </c>
      <c r="K85" s="42"/>
      <c r="L85" s="46"/>
      <c r="M85" s="97"/>
      <c r="N85" s="188"/>
      <c r="O85" s="98"/>
      <c r="P85" s="189">
        <f>P86</f>
        <v>0</v>
      </c>
      <c r="Q85" s="98"/>
      <c r="R85" s="189">
        <f>R86</f>
        <v>333.43387698999999</v>
      </c>
      <c r="S85" s="98"/>
      <c r="T85" s="190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76</v>
      </c>
      <c r="AU85" s="18" t="s">
        <v>139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76</v>
      </c>
      <c r="E86" s="195" t="s">
        <v>158</v>
      </c>
      <c r="F86" s="195" t="s">
        <v>159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P87+P103+P109+P117+P126</f>
        <v>0</v>
      </c>
      <c r="Q86" s="200"/>
      <c r="R86" s="201">
        <f>R87+R103+R109+R117+R126</f>
        <v>333.43387698999999</v>
      </c>
      <c r="S86" s="200"/>
      <c r="T86" s="202">
        <f>T87+T103+T109+T117+T126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85</v>
      </c>
      <c r="AT86" s="204" t="s">
        <v>76</v>
      </c>
      <c r="AU86" s="204" t="s">
        <v>77</v>
      </c>
      <c r="AY86" s="203" t="s">
        <v>160</v>
      </c>
      <c r="BK86" s="205">
        <f>BK87+BK103+BK109+BK117+BK126</f>
        <v>0</v>
      </c>
    </row>
    <row r="87" s="12" customFormat="1" ht="22.8" customHeight="1">
      <c r="A87" s="12"/>
      <c r="B87" s="192"/>
      <c r="C87" s="193"/>
      <c r="D87" s="194" t="s">
        <v>76</v>
      </c>
      <c r="E87" s="206" t="s">
        <v>85</v>
      </c>
      <c r="F87" s="206" t="s">
        <v>161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SUM(P88:P102)</f>
        <v>0</v>
      </c>
      <c r="Q87" s="200"/>
      <c r="R87" s="201">
        <f>SUM(R88:R102)</f>
        <v>0</v>
      </c>
      <c r="S87" s="200"/>
      <c r="T87" s="202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85</v>
      </c>
      <c r="AT87" s="204" t="s">
        <v>76</v>
      </c>
      <c r="AU87" s="204" t="s">
        <v>85</v>
      </c>
      <c r="AY87" s="203" t="s">
        <v>160</v>
      </c>
      <c r="BK87" s="205">
        <f>SUM(BK88:BK102)</f>
        <v>0</v>
      </c>
    </row>
    <row r="88" s="2" customFormat="1" ht="16.5" customHeight="1">
      <c r="A88" s="40"/>
      <c r="B88" s="41"/>
      <c r="C88" s="208" t="s">
        <v>85</v>
      </c>
      <c r="D88" s="208" t="s">
        <v>162</v>
      </c>
      <c r="E88" s="209" t="s">
        <v>622</v>
      </c>
      <c r="F88" s="210" t="s">
        <v>623</v>
      </c>
      <c r="G88" s="211" t="s">
        <v>165</v>
      </c>
      <c r="H88" s="212">
        <v>120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167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759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760</v>
      </c>
      <c r="G89" s="222"/>
      <c r="H89" s="226">
        <v>120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77</v>
      </c>
      <c r="AY89" s="232" t="s">
        <v>160</v>
      </c>
    </row>
    <row r="90" s="15" customFormat="1">
      <c r="A90" s="15"/>
      <c r="B90" s="244"/>
      <c r="C90" s="245"/>
      <c r="D90" s="223" t="s">
        <v>176</v>
      </c>
      <c r="E90" s="246" t="s">
        <v>32</v>
      </c>
      <c r="F90" s="247" t="s">
        <v>690</v>
      </c>
      <c r="G90" s="245"/>
      <c r="H90" s="248">
        <v>120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4" t="s">
        <v>176</v>
      </c>
      <c r="AU90" s="254" t="s">
        <v>87</v>
      </c>
      <c r="AV90" s="15" t="s">
        <v>167</v>
      </c>
      <c r="AW90" s="15" t="s">
        <v>39</v>
      </c>
      <c r="AX90" s="15" t="s">
        <v>85</v>
      </c>
      <c r="AY90" s="254" t="s">
        <v>160</v>
      </c>
    </row>
    <row r="91" s="2" customFormat="1">
      <c r="A91" s="40"/>
      <c r="B91" s="41"/>
      <c r="C91" s="208" t="s">
        <v>87</v>
      </c>
      <c r="D91" s="208" t="s">
        <v>162</v>
      </c>
      <c r="E91" s="209" t="s">
        <v>411</v>
      </c>
      <c r="F91" s="210" t="s">
        <v>412</v>
      </c>
      <c r="G91" s="211" t="s">
        <v>218</v>
      </c>
      <c r="H91" s="212">
        <v>419.94799999999998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761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762</v>
      </c>
      <c r="G92" s="222"/>
      <c r="H92" s="226">
        <v>443.94799999999998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763</v>
      </c>
      <c r="G93" s="222"/>
      <c r="H93" s="226">
        <v>-24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5" customFormat="1">
      <c r="A94" s="15"/>
      <c r="B94" s="244"/>
      <c r="C94" s="245"/>
      <c r="D94" s="223" t="s">
        <v>176</v>
      </c>
      <c r="E94" s="246" t="s">
        <v>32</v>
      </c>
      <c r="F94" s="247" t="s">
        <v>238</v>
      </c>
      <c r="G94" s="245"/>
      <c r="H94" s="248">
        <v>419.94799999999998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4" t="s">
        <v>176</v>
      </c>
      <c r="AU94" s="254" t="s">
        <v>87</v>
      </c>
      <c r="AV94" s="15" t="s">
        <v>167</v>
      </c>
      <c r="AW94" s="15" t="s">
        <v>39</v>
      </c>
      <c r="AX94" s="15" t="s">
        <v>85</v>
      </c>
      <c r="AY94" s="254" t="s">
        <v>160</v>
      </c>
    </row>
    <row r="95" s="2" customFormat="1">
      <c r="A95" s="40"/>
      <c r="B95" s="41"/>
      <c r="C95" s="208" t="s">
        <v>172</v>
      </c>
      <c r="D95" s="208" t="s">
        <v>162</v>
      </c>
      <c r="E95" s="209" t="s">
        <v>270</v>
      </c>
      <c r="F95" s="210" t="s">
        <v>271</v>
      </c>
      <c r="G95" s="211" t="s">
        <v>218</v>
      </c>
      <c r="H95" s="212">
        <v>108.822</v>
      </c>
      <c r="I95" s="213"/>
      <c r="J95" s="214">
        <f>ROUND(I95*H95,2)</f>
        <v>0</v>
      </c>
      <c r="K95" s="210" t="s">
        <v>166</v>
      </c>
      <c r="L95" s="46"/>
      <c r="M95" s="215" t="s">
        <v>32</v>
      </c>
      <c r="N95" s="216" t="s">
        <v>48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167</v>
      </c>
      <c r="AT95" s="219" t="s">
        <v>162</v>
      </c>
      <c r="AU95" s="219" t="s">
        <v>87</v>
      </c>
      <c r="AY95" s="18" t="s">
        <v>160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85</v>
      </c>
      <c r="BK95" s="220">
        <f>ROUND(I95*H95,2)</f>
        <v>0</v>
      </c>
      <c r="BL95" s="18" t="s">
        <v>167</v>
      </c>
      <c r="BM95" s="219" t="s">
        <v>764</v>
      </c>
    </row>
    <row r="96" s="13" customFormat="1">
      <c r="A96" s="13"/>
      <c r="B96" s="221"/>
      <c r="C96" s="222"/>
      <c r="D96" s="223" t="s">
        <v>176</v>
      </c>
      <c r="E96" s="224" t="s">
        <v>32</v>
      </c>
      <c r="F96" s="225" t="s">
        <v>765</v>
      </c>
      <c r="G96" s="222"/>
      <c r="H96" s="226">
        <v>419.94799999999998</v>
      </c>
      <c r="I96" s="227"/>
      <c r="J96" s="222"/>
      <c r="K96" s="222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176</v>
      </c>
      <c r="AU96" s="232" t="s">
        <v>87</v>
      </c>
      <c r="AV96" s="13" t="s">
        <v>87</v>
      </c>
      <c r="AW96" s="13" t="s">
        <v>39</v>
      </c>
      <c r="AX96" s="13" t="s">
        <v>77</v>
      </c>
      <c r="AY96" s="232" t="s">
        <v>160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766</v>
      </c>
      <c r="G97" s="222"/>
      <c r="H97" s="226">
        <v>24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77</v>
      </c>
      <c r="AY97" s="232" t="s">
        <v>160</v>
      </c>
    </row>
    <row r="98" s="13" customFormat="1">
      <c r="A98" s="13"/>
      <c r="B98" s="221"/>
      <c r="C98" s="222"/>
      <c r="D98" s="223" t="s">
        <v>176</v>
      </c>
      <c r="E98" s="224" t="s">
        <v>32</v>
      </c>
      <c r="F98" s="225" t="s">
        <v>767</v>
      </c>
      <c r="G98" s="222"/>
      <c r="H98" s="226">
        <v>-335.12599999999998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176</v>
      </c>
      <c r="AU98" s="232" t="s">
        <v>87</v>
      </c>
      <c r="AV98" s="13" t="s">
        <v>87</v>
      </c>
      <c r="AW98" s="13" t="s">
        <v>39</v>
      </c>
      <c r="AX98" s="13" t="s">
        <v>77</v>
      </c>
      <c r="AY98" s="232" t="s">
        <v>160</v>
      </c>
    </row>
    <row r="99" s="15" customFormat="1">
      <c r="A99" s="15"/>
      <c r="B99" s="244"/>
      <c r="C99" s="245"/>
      <c r="D99" s="223" t="s">
        <v>176</v>
      </c>
      <c r="E99" s="246" t="s">
        <v>32</v>
      </c>
      <c r="F99" s="247" t="s">
        <v>238</v>
      </c>
      <c r="G99" s="245"/>
      <c r="H99" s="248">
        <v>108.822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4" t="s">
        <v>176</v>
      </c>
      <c r="AU99" s="254" t="s">
        <v>87</v>
      </c>
      <c r="AV99" s="15" t="s">
        <v>167</v>
      </c>
      <c r="AW99" s="15" t="s">
        <v>39</v>
      </c>
      <c r="AX99" s="15" t="s">
        <v>85</v>
      </c>
      <c r="AY99" s="254" t="s">
        <v>160</v>
      </c>
    </row>
    <row r="100" s="2" customFormat="1">
      <c r="A100" s="40"/>
      <c r="B100" s="41"/>
      <c r="C100" s="208" t="s">
        <v>167</v>
      </c>
      <c r="D100" s="208" t="s">
        <v>162</v>
      </c>
      <c r="E100" s="209" t="s">
        <v>366</v>
      </c>
      <c r="F100" s="210" t="s">
        <v>367</v>
      </c>
      <c r="G100" s="211" t="s">
        <v>218</v>
      </c>
      <c r="H100" s="212">
        <v>335.12599999999998</v>
      </c>
      <c r="I100" s="213"/>
      <c r="J100" s="214">
        <f>ROUND(I100*H100,2)</f>
        <v>0</v>
      </c>
      <c r="K100" s="210" t="s">
        <v>166</v>
      </c>
      <c r="L100" s="46"/>
      <c r="M100" s="215" t="s">
        <v>32</v>
      </c>
      <c r="N100" s="216" t="s">
        <v>48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167</v>
      </c>
      <c r="AT100" s="219" t="s">
        <v>162</v>
      </c>
      <c r="AU100" s="219" t="s">
        <v>87</v>
      </c>
      <c r="AY100" s="18" t="s">
        <v>160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85</v>
      </c>
      <c r="BK100" s="220">
        <f>ROUND(I100*H100,2)</f>
        <v>0</v>
      </c>
      <c r="BL100" s="18" t="s">
        <v>167</v>
      </c>
      <c r="BM100" s="219" t="s">
        <v>768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769</v>
      </c>
      <c r="G101" s="222"/>
      <c r="H101" s="226">
        <v>335.12599999999998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85</v>
      </c>
      <c r="AY101" s="232" t="s">
        <v>160</v>
      </c>
    </row>
    <row r="102" s="2" customFormat="1">
      <c r="A102" s="40"/>
      <c r="B102" s="41"/>
      <c r="C102" s="208" t="s">
        <v>182</v>
      </c>
      <c r="D102" s="208" t="s">
        <v>162</v>
      </c>
      <c r="E102" s="209" t="s">
        <v>278</v>
      </c>
      <c r="F102" s="210" t="s">
        <v>279</v>
      </c>
      <c r="G102" s="211" t="s">
        <v>218</v>
      </c>
      <c r="H102" s="212">
        <v>108.822</v>
      </c>
      <c r="I102" s="213"/>
      <c r="J102" s="214">
        <f>ROUND(I102*H102,2)</f>
        <v>0</v>
      </c>
      <c r="K102" s="210" t="s">
        <v>166</v>
      </c>
      <c r="L102" s="46"/>
      <c r="M102" s="215" t="s">
        <v>32</v>
      </c>
      <c r="N102" s="216" t="s">
        <v>48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167</v>
      </c>
      <c r="AT102" s="219" t="s">
        <v>162</v>
      </c>
      <c r="AU102" s="219" t="s">
        <v>87</v>
      </c>
      <c r="AY102" s="18" t="s">
        <v>160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8" t="s">
        <v>85</v>
      </c>
      <c r="BK102" s="220">
        <f>ROUND(I102*H102,2)</f>
        <v>0</v>
      </c>
      <c r="BL102" s="18" t="s">
        <v>167</v>
      </c>
      <c r="BM102" s="219" t="s">
        <v>770</v>
      </c>
    </row>
    <row r="103" s="12" customFormat="1" ht="22.8" customHeight="1">
      <c r="A103" s="12"/>
      <c r="B103" s="192"/>
      <c r="C103" s="193"/>
      <c r="D103" s="194" t="s">
        <v>76</v>
      </c>
      <c r="E103" s="206" t="s">
        <v>87</v>
      </c>
      <c r="F103" s="206" t="s">
        <v>424</v>
      </c>
      <c r="G103" s="193"/>
      <c r="H103" s="193"/>
      <c r="I103" s="196"/>
      <c r="J103" s="207">
        <f>BK103</f>
        <v>0</v>
      </c>
      <c r="K103" s="193"/>
      <c r="L103" s="198"/>
      <c r="M103" s="199"/>
      <c r="N103" s="200"/>
      <c r="O103" s="200"/>
      <c r="P103" s="201">
        <f>SUM(P104:P108)</f>
        <v>0</v>
      </c>
      <c r="Q103" s="200"/>
      <c r="R103" s="201">
        <f>SUM(R104:R108)</f>
        <v>19.587593889999997</v>
      </c>
      <c r="S103" s="200"/>
      <c r="T103" s="202">
        <f>SUM(T104:T108)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3" t="s">
        <v>85</v>
      </c>
      <c r="AT103" s="204" t="s">
        <v>76</v>
      </c>
      <c r="AU103" s="204" t="s">
        <v>85</v>
      </c>
      <c r="AY103" s="203" t="s">
        <v>160</v>
      </c>
      <c r="BK103" s="205">
        <f>SUM(BK104:BK108)</f>
        <v>0</v>
      </c>
    </row>
    <row r="104" s="2" customFormat="1" ht="21.75" customHeight="1">
      <c r="A104" s="40"/>
      <c r="B104" s="41"/>
      <c r="C104" s="208" t="s">
        <v>186</v>
      </c>
      <c r="D104" s="208" t="s">
        <v>162</v>
      </c>
      <c r="E104" s="209" t="s">
        <v>425</v>
      </c>
      <c r="F104" s="210" t="s">
        <v>426</v>
      </c>
      <c r="G104" s="211" t="s">
        <v>218</v>
      </c>
      <c r="H104" s="212">
        <v>8.6669999999999998</v>
      </c>
      <c r="I104" s="213"/>
      <c r="J104" s="214">
        <f>ROUND(I104*H104,2)</f>
        <v>0</v>
      </c>
      <c r="K104" s="210" t="s">
        <v>166</v>
      </c>
      <c r="L104" s="46"/>
      <c r="M104" s="215" t="s">
        <v>32</v>
      </c>
      <c r="N104" s="216" t="s">
        <v>48</v>
      </c>
      <c r="O104" s="86"/>
      <c r="P104" s="217">
        <f>O104*H104</f>
        <v>0</v>
      </c>
      <c r="Q104" s="217">
        <v>2.2563399999999998</v>
      </c>
      <c r="R104" s="217">
        <f>Q104*H104</f>
        <v>19.555698779999997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167</v>
      </c>
      <c r="AT104" s="219" t="s">
        <v>162</v>
      </c>
      <c r="AU104" s="219" t="s">
        <v>87</v>
      </c>
      <c r="AY104" s="18" t="s">
        <v>160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8" t="s">
        <v>85</v>
      </c>
      <c r="BK104" s="220">
        <f>ROUND(I104*H104,2)</f>
        <v>0</v>
      </c>
      <c r="BL104" s="18" t="s">
        <v>167</v>
      </c>
      <c r="BM104" s="219" t="s">
        <v>771</v>
      </c>
    </row>
    <row r="105" s="13" customFormat="1">
      <c r="A105" s="13"/>
      <c r="B105" s="221"/>
      <c r="C105" s="222"/>
      <c r="D105" s="223" t="s">
        <v>176</v>
      </c>
      <c r="E105" s="224" t="s">
        <v>32</v>
      </c>
      <c r="F105" s="225" t="s">
        <v>772</v>
      </c>
      <c r="G105" s="222"/>
      <c r="H105" s="226">
        <v>8.6669999999999998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176</v>
      </c>
      <c r="AU105" s="232" t="s">
        <v>87</v>
      </c>
      <c r="AV105" s="13" t="s">
        <v>87</v>
      </c>
      <c r="AW105" s="13" t="s">
        <v>39</v>
      </c>
      <c r="AX105" s="13" t="s">
        <v>85</v>
      </c>
      <c r="AY105" s="232" t="s">
        <v>160</v>
      </c>
    </row>
    <row r="106" s="2" customFormat="1" ht="16.5" customHeight="1">
      <c r="A106" s="40"/>
      <c r="B106" s="41"/>
      <c r="C106" s="208" t="s">
        <v>190</v>
      </c>
      <c r="D106" s="208" t="s">
        <v>162</v>
      </c>
      <c r="E106" s="209" t="s">
        <v>429</v>
      </c>
      <c r="F106" s="210" t="s">
        <v>430</v>
      </c>
      <c r="G106" s="211" t="s">
        <v>165</v>
      </c>
      <c r="H106" s="212">
        <v>12.913</v>
      </c>
      <c r="I106" s="213"/>
      <c r="J106" s="214">
        <f>ROUND(I106*H106,2)</f>
        <v>0</v>
      </c>
      <c r="K106" s="210" t="s">
        <v>166</v>
      </c>
      <c r="L106" s="46"/>
      <c r="M106" s="215" t="s">
        <v>32</v>
      </c>
      <c r="N106" s="216" t="s">
        <v>48</v>
      </c>
      <c r="O106" s="86"/>
      <c r="P106" s="217">
        <f>O106*H106</f>
        <v>0</v>
      </c>
      <c r="Q106" s="217">
        <v>0.00247</v>
      </c>
      <c r="R106" s="217">
        <f>Q106*H106</f>
        <v>0.031895109999999997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167</v>
      </c>
      <c r="AT106" s="219" t="s">
        <v>162</v>
      </c>
      <c r="AU106" s="219" t="s">
        <v>87</v>
      </c>
      <c r="AY106" s="18" t="s">
        <v>160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8" t="s">
        <v>85</v>
      </c>
      <c r="BK106" s="220">
        <f>ROUND(I106*H106,2)</f>
        <v>0</v>
      </c>
      <c r="BL106" s="18" t="s">
        <v>167</v>
      </c>
      <c r="BM106" s="219" t="s">
        <v>773</v>
      </c>
    </row>
    <row r="107" s="13" customFormat="1">
      <c r="A107" s="13"/>
      <c r="B107" s="221"/>
      <c r="C107" s="222"/>
      <c r="D107" s="223" t="s">
        <v>176</v>
      </c>
      <c r="E107" s="224" t="s">
        <v>32</v>
      </c>
      <c r="F107" s="225" t="s">
        <v>774</v>
      </c>
      <c r="G107" s="222"/>
      <c r="H107" s="226">
        <v>12.913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176</v>
      </c>
      <c r="AU107" s="232" t="s">
        <v>87</v>
      </c>
      <c r="AV107" s="13" t="s">
        <v>87</v>
      </c>
      <c r="AW107" s="13" t="s">
        <v>39</v>
      </c>
      <c r="AX107" s="13" t="s">
        <v>85</v>
      </c>
      <c r="AY107" s="232" t="s">
        <v>160</v>
      </c>
    </row>
    <row r="108" s="2" customFormat="1" ht="16.5" customHeight="1">
      <c r="A108" s="40"/>
      <c r="B108" s="41"/>
      <c r="C108" s="208" t="s">
        <v>194</v>
      </c>
      <c r="D108" s="208" t="s">
        <v>162</v>
      </c>
      <c r="E108" s="209" t="s">
        <v>433</v>
      </c>
      <c r="F108" s="210" t="s">
        <v>434</v>
      </c>
      <c r="G108" s="211" t="s">
        <v>165</v>
      </c>
      <c r="H108" s="212">
        <v>12.913</v>
      </c>
      <c r="I108" s="213"/>
      <c r="J108" s="214">
        <f>ROUND(I108*H108,2)</f>
        <v>0</v>
      </c>
      <c r="K108" s="210" t="s">
        <v>166</v>
      </c>
      <c r="L108" s="46"/>
      <c r="M108" s="215" t="s">
        <v>32</v>
      </c>
      <c r="N108" s="216" t="s">
        <v>48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167</v>
      </c>
      <c r="AT108" s="219" t="s">
        <v>162</v>
      </c>
      <c r="AU108" s="219" t="s">
        <v>87</v>
      </c>
      <c r="AY108" s="18" t="s">
        <v>160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8" t="s">
        <v>85</v>
      </c>
      <c r="BK108" s="220">
        <f>ROUND(I108*H108,2)</f>
        <v>0</v>
      </c>
      <c r="BL108" s="18" t="s">
        <v>167</v>
      </c>
      <c r="BM108" s="219" t="s">
        <v>775</v>
      </c>
    </row>
    <row r="109" s="12" customFormat="1" ht="22.8" customHeight="1">
      <c r="A109" s="12"/>
      <c r="B109" s="192"/>
      <c r="C109" s="193"/>
      <c r="D109" s="194" t="s">
        <v>76</v>
      </c>
      <c r="E109" s="206" t="s">
        <v>172</v>
      </c>
      <c r="F109" s="206" t="s">
        <v>436</v>
      </c>
      <c r="G109" s="193"/>
      <c r="H109" s="193"/>
      <c r="I109" s="196"/>
      <c r="J109" s="207">
        <f>BK109</f>
        <v>0</v>
      </c>
      <c r="K109" s="193"/>
      <c r="L109" s="198"/>
      <c r="M109" s="199"/>
      <c r="N109" s="200"/>
      <c r="O109" s="200"/>
      <c r="P109" s="201">
        <f>SUM(P110:P116)</f>
        <v>0</v>
      </c>
      <c r="Q109" s="200"/>
      <c r="R109" s="201">
        <f>SUM(R110:R116)</f>
        <v>165.9315383</v>
      </c>
      <c r="S109" s="200"/>
      <c r="T109" s="202">
        <f>SUM(T110:T116)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3" t="s">
        <v>85</v>
      </c>
      <c r="AT109" s="204" t="s">
        <v>76</v>
      </c>
      <c r="AU109" s="204" t="s">
        <v>85</v>
      </c>
      <c r="AY109" s="203" t="s">
        <v>160</v>
      </c>
      <c r="BK109" s="205">
        <f>SUM(BK110:BK116)</f>
        <v>0</v>
      </c>
    </row>
    <row r="110" s="2" customFormat="1">
      <c r="A110" s="40"/>
      <c r="B110" s="41"/>
      <c r="C110" s="208" t="s">
        <v>198</v>
      </c>
      <c r="D110" s="208" t="s">
        <v>162</v>
      </c>
      <c r="E110" s="209" t="s">
        <v>437</v>
      </c>
      <c r="F110" s="210" t="s">
        <v>438</v>
      </c>
      <c r="G110" s="211" t="s">
        <v>218</v>
      </c>
      <c r="H110" s="212">
        <v>55.844999999999999</v>
      </c>
      <c r="I110" s="213"/>
      <c r="J110" s="214">
        <f>ROUND(I110*H110,2)</f>
        <v>0</v>
      </c>
      <c r="K110" s="210" t="s">
        <v>166</v>
      </c>
      <c r="L110" s="46"/>
      <c r="M110" s="215" t="s">
        <v>32</v>
      </c>
      <c r="N110" s="216" t="s">
        <v>48</v>
      </c>
      <c r="O110" s="86"/>
      <c r="P110" s="217">
        <f>O110*H110</f>
        <v>0</v>
      </c>
      <c r="Q110" s="217">
        <v>2.8089400000000002</v>
      </c>
      <c r="R110" s="217">
        <f>Q110*H110</f>
        <v>156.8652543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167</v>
      </c>
      <c r="AT110" s="219" t="s">
        <v>162</v>
      </c>
      <c r="AU110" s="219" t="s">
        <v>87</v>
      </c>
      <c r="AY110" s="18" t="s">
        <v>160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8" t="s">
        <v>85</v>
      </c>
      <c r="BK110" s="220">
        <f>ROUND(I110*H110,2)</f>
        <v>0</v>
      </c>
      <c r="BL110" s="18" t="s">
        <v>167</v>
      </c>
      <c r="BM110" s="219" t="s">
        <v>776</v>
      </c>
    </row>
    <row r="111" s="13" customFormat="1">
      <c r="A111" s="13"/>
      <c r="B111" s="221"/>
      <c r="C111" s="222"/>
      <c r="D111" s="223" t="s">
        <v>176</v>
      </c>
      <c r="E111" s="224" t="s">
        <v>32</v>
      </c>
      <c r="F111" s="225" t="s">
        <v>777</v>
      </c>
      <c r="G111" s="222"/>
      <c r="H111" s="226">
        <v>55.844999999999999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176</v>
      </c>
      <c r="AU111" s="232" t="s">
        <v>87</v>
      </c>
      <c r="AV111" s="13" t="s">
        <v>87</v>
      </c>
      <c r="AW111" s="13" t="s">
        <v>39</v>
      </c>
      <c r="AX111" s="13" t="s">
        <v>85</v>
      </c>
      <c r="AY111" s="232" t="s">
        <v>160</v>
      </c>
    </row>
    <row r="112" s="2" customFormat="1">
      <c r="A112" s="40"/>
      <c r="B112" s="41"/>
      <c r="C112" s="208" t="s">
        <v>202</v>
      </c>
      <c r="D112" s="208" t="s">
        <v>162</v>
      </c>
      <c r="E112" s="209" t="s">
        <v>441</v>
      </c>
      <c r="F112" s="210" t="s">
        <v>442</v>
      </c>
      <c r="G112" s="211" t="s">
        <v>165</v>
      </c>
      <c r="H112" s="212">
        <v>137.25999999999999</v>
      </c>
      <c r="I112" s="213"/>
      <c r="J112" s="214">
        <f>ROUND(I112*H112,2)</f>
        <v>0</v>
      </c>
      <c r="K112" s="210" t="s">
        <v>166</v>
      </c>
      <c r="L112" s="46"/>
      <c r="M112" s="215" t="s">
        <v>32</v>
      </c>
      <c r="N112" s="216" t="s">
        <v>48</v>
      </c>
      <c r="O112" s="86"/>
      <c r="P112" s="217">
        <f>O112*H112</f>
        <v>0</v>
      </c>
      <c r="Q112" s="217">
        <v>0.00726</v>
      </c>
      <c r="R112" s="217">
        <f>Q112*H112</f>
        <v>0.99650759999999994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167</v>
      </c>
      <c r="AT112" s="219" t="s">
        <v>162</v>
      </c>
      <c r="AU112" s="219" t="s">
        <v>87</v>
      </c>
      <c r="AY112" s="18" t="s">
        <v>160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8" t="s">
        <v>85</v>
      </c>
      <c r="BK112" s="220">
        <f>ROUND(I112*H112,2)</f>
        <v>0</v>
      </c>
      <c r="BL112" s="18" t="s">
        <v>167</v>
      </c>
      <c r="BM112" s="219" t="s">
        <v>443</v>
      </c>
    </row>
    <row r="113" s="13" customFormat="1">
      <c r="A113" s="13"/>
      <c r="B113" s="221"/>
      <c r="C113" s="222"/>
      <c r="D113" s="223" t="s">
        <v>176</v>
      </c>
      <c r="E113" s="224" t="s">
        <v>32</v>
      </c>
      <c r="F113" s="225" t="s">
        <v>778</v>
      </c>
      <c r="G113" s="222"/>
      <c r="H113" s="226">
        <v>137.25999999999999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176</v>
      </c>
      <c r="AU113" s="232" t="s">
        <v>87</v>
      </c>
      <c r="AV113" s="13" t="s">
        <v>87</v>
      </c>
      <c r="AW113" s="13" t="s">
        <v>39</v>
      </c>
      <c r="AX113" s="13" t="s">
        <v>85</v>
      </c>
      <c r="AY113" s="232" t="s">
        <v>160</v>
      </c>
    </row>
    <row r="114" s="2" customFormat="1">
      <c r="A114" s="40"/>
      <c r="B114" s="41"/>
      <c r="C114" s="208" t="s">
        <v>206</v>
      </c>
      <c r="D114" s="208" t="s">
        <v>162</v>
      </c>
      <c r="E114" s="209" t="s">
        <v>445</v>
      </c>
      <c r="F114" s="210" t="s">
        <v>446</v>
      </c>
      <c r="G114" s="211" t="s">
        <v>165</v>
      </c>
      <c r="H114" s="212">
        <v>137.25999999999999</v>
      </c>
      <c r="I114" s="213"/>
      <c r="J114" s="214">
        <f>ROUND(I114*H114,2)</f>
        <v>0</v>
      </c>
      <c r="K114" s="210" t="s">
        <v>166</v>
      </c>
      <c r="L114" s="46"/>
      <c r="M114" s="215" t="s">
        <v>32</v>
      </c>
      <c r="N114" s="216" t="s">
        <v>48</v>
      </c>
      <c r="O114" s="86"/>
      <c r="P114" s="217">
        <f>O114*H114</f>
        <v>0</v>
      </c>
      <c r="Q114" s="217">
        <v>0.00085999999999999998</v>
      </c>
      <c r="R114" s="217">
        <f>Q114*H114</f>
        <v>0.11804359999999999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167</v>
      </c>
      <c r="AT114" s="219" t="s">
        <v>162</v>
      </c>
      <c r="AU114" s="219" t="s">
        <v>87</v>
      </c>
      <c r="AY114" s="18" t="s">
        <v>160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8" t="s">
        <v>85</v>
      </c>
      <c r="BK114" s="220">
        <f>ROUND(I114*H114,2)</f>
        <v>0</v>
      </c>
      <c r="BL114" s="18" t="s">
        <v>167</v>
      </c>
      <c r="BM114" s="219" t="s">
        <v>447</v>
      </c>
    </row>
    <row r="115" s="2" customFormat="1" ht="44.25" customHeight="1">
      <c r="A115" s="40"/>
      <c r="B115" s="41"/>
      <c r="C115" s="208" t="s">
        <v>210</v>
      </c>
      <c r="D115" s="208" t="s">
        <v>162</v>
      </c>
      <c r="E115" s="209" t="s">
        <v>448</v>
      </c>
      <c r="F115" s="210" t="s">
        <v>449</v>
      </c>
      <c r="G115" s="211" t="s">
        <v>323</v>
      </c>
      <c r="H115" s="212">
        <v>7.2599999999999998</v>
      </c>
      <c r="I115" s="213"/>
      <c r="J115" s="214">
        <f>ROUND(I115*H115,2)</f>
        <v>0</v>
      </c>
      <c r="K115" s="210" t="s">
        <v>166</v>
      </c>
      <c r="L115" s="46"/>
      <c r="M115" s="215" t="s">
        <v>32</v>
      </c>
      <c r="N115" s="216" t="s">
        <v>48</v>
      </c>
      <c r="O115" s="86"/>
      <c r="P115" s="217">
        <f>O115*H115</f>
        <v>0</v>
      </c>
      <c r="Q115" s="217">
        <v>1.09528</v>
      </c>
      <c r="R115" s="217">
        <f>Q115*H115</f>
        <v>7.9517328000000003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167</v>
      </c>
      <c r="AT115" s="219" t="s">
        <v>162</v>
      </c>
      <c r="AU115" s="219" t="s">
        <v>87</v>
      </c>
      <c r="AY115" s="18" t="s">
        <v>160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8" t="s">
        <v>85</v>
      </c>
      <c r="BK115" s="220">
        <f>ROUND(I115*H115,2)</f>
        <v>0</v>
      </c>
      <c r="BL115" s="18" t="s">
        <v>167</v>
      </c>
      <c r="BM115" s="219" t="s">
        <v>450</v>
      </c>
    </row>
    <row r="116" s="13" customFormat="1">
      <c r="A116" s="13"/>
      <c r="B116" s="221"/>
      <c r="C116" s="222"/>
      <c r="D116" s="223" t="s">
        <v>176</v>
      </c>
      <c r="E116" s="224" t="s">
        <v>32</v>
      </c>
      <c r="F116" s="225" t="s">
        <v>779</v>
      </c>
      <c r="G116" s="222"/>
      <c r="H116" s="226">
        <v>7.2599999999999998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176</v>
      </c>
      <c r="AU116" s="232" t="s">
        <v>87</v>
      </c>
      <c r="AV116" s="13" t="s">
        <v>87</v>
      </c>
      <c r="AW116" s="13" t="s">
        <v>39</v>
      </c>
      <c r="AX116" s="13" t="s">
        <v>85</v>
      </c>
      <c r="AY116" s="232" t="s">
        <v>160</v>
      </c>
    </row>
    <row r="117" s="12" customFormat="1" ht="22.8" customHeight="1">
      <c r="A117" s="12"/>
      <c r="B117" s="192"/>
      <c r="C117" s="193"/>
      <c r="D117" s="194" t="s">
        <v>76</v>
      </c>
      <c r="E117" s="206" t="s">
        <v>167</v>
      </c>
      <c r="F117" s="206" t="s">
        <v>389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SUM(P118:P125)</f>
        <v>0</v>
      </c>
      <c r="Q117" s="200"/>
      <c r="R117" s="201">
        <f>SUM(R118:R125)</f>
        <v>147.91474479999999</v>
      </c>
      <c r="S117" s="200"/>
      <c r="T117" s="202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85</v>
      </c>
      <c r="AT117" s="204" t="s">
        <v>76</v>
      </c>
      <c r="AU117" s="204" t="s">
        <v>85</v>
      </c>
      <c r="AY117" s="203" t="s">
        <v>160</v>
      </c>
      <c r="BK117" s="205">
        <f>SUM(BK118:BK125)</f>
        <v>0</v>
      </c>
    </row>
    <row r="118" s="2" customFormat="1">
      <c r="A118" s="40"/>
      <c r="B118" s="41"/>
      <c r="C118" s="208" t="s">
        <v>215</v>
      </c>
      <c r="D118" s="208" t="s">
        <v>162</v>
      </c>
      <c r="E118" s="209" t="s">
        <v>390</v>
      </c>
      <c r="F118" s="210" t="s">
        <v>391</v>
      </c>
      <c r="G118" s="211" t="s">
        <v>218</v>
      </c>
      <c r="H118" s="212">
        <v>46.566000000000002</v>
      </c>
      <c r="I118" s="213"/>
      <c r="J118" s="214">
        <f>ROUND(I118*H118,2)</f>
        <v>0</v>
      </c>
      <c r="K118" s="210" t="s">
        <v>166</v>
      </c>
      <c r="L118" s="46"/>
      <c r="M118" s="215" t="s">
        <v>32</v>
      </c>
      <c r="N118" s="216" t="s">
        <v>48</v>
      </c>
      <c r="O118" s="86"/>
      <c r="P118" s="217">
        <f>O118*H118</f>
        <v>0</v>
      </c>
      <c r="Q118" s="217">
        <v>1.8700000000000001</v>
      </c>
      <c r="R118" s="217">
        <f>Q118*H118</f>
        <v>87.078420000000008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167</v>
      </c>
      <c r="AT118" s="219" t="s">
        <v>162</v>
      </c>
      <c r="AU118" s="219" t="s">
        <v>87</v>
      </c>
      <c r="AY118" s="18" t="s">
        <v>160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8" t="s">
        <v>85</v>
      </c>
      <c r="BK118" s="220">
        <f>ROUND(I118*H118,2)</f>
        <v>0</v>
      </c>
      <c r="BL118" s="18" t="s">
        <v>167</v>
      </c>
      <c r="BM118" s="219" t="s">
        <v>392</v>
      </c>
    </row>
    <row r="119" s="13" customFormat="1">
      <c r="A119" s="13"/>
      <c r="B119" s="221"/>
      <c r="C119" s="222"/>
      <c r="D119" s="223" t="s">
        <v>176</v>
      </c>
      <c r="E119" s="224" t="s">
        <v>32</v>
      </c>
      <c r="F119" s="225" t="s">
        <v>780</v>
      </c>
      <c r="G119" s="222"/>
      <c r="H119" s="226">
        <v>46.566000000000002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176</v>
      </c>
      <c r="AU119" s="232" t="s">
        <v>87</v>
      </c>
      <c r="AV119" s="13" t="s">
        <v>87</v>
      </c>
      <c r="AW119" s="13" t="s">
        <v>39</v>
      </c>
      <c r="AX119" s="13" t="s">
        <v>85</v>
      </c>
      <c r="AY119" s="232" t="s">
        <v>160</v>
      </c>
    </row>
    <row r="120" s="2" customFormat="1" ht="33" customHeight="1">
      <c r="A120" s="40"/>
      <c r="B120" s="41"/>
      <c r="C120" s="208" t="s">
        <v>239</v>
      </c>
      <c r="D120" s="208" t="s">
        <v>162</v>
      </c>
      <c r="E120" s="209" t="s">
        <v>397</v>
      </c>
      <c r="F120" s="210" t="s">
        <v>398</v>
      </c>
      <c r="G120" s="211" t="s">
        <v>165</v>
      </c>
      <c r="H120" s="212">
        <v>77.609999999999999</v>
      </c>
      <c r="I120" s="213"/>
      <c r="J120" s="214">
        <f>ROUND(I120*H120,2)</f>
        <v>0</v>
      </c>
      <c r="K120" s="210" t="s">
        <v>166</v>
      </c>
      <c r="L120" s="46"/>
      <c r="M120" s="215" t="s">
        <v>32</v>
      </c>
      <c r="N120" s="216" t="s">
        <v>48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167</v>
      </c>
      <c r="AT120" s="219" t="s">
        <v>162</v>
      </c>
      <c r="AU120" s="219" t="s">
        <v>87</v>
      </c>
      <c r="AY120" s="18" t="s">
        <v>160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8" t="s">
        <v>85</v>
      </c>
      <c r="BK120" s="220">
        <f>ROUND(I120*H120,2)</f>
        <v>0</v>
      </c>
      <c r="BL120" s="18" t="s">
        <v>167</v>
      </c>
      <c r="BM120" s="219" t="s">
        <v>399</v>
      </c>
    </row>
    <row r="121" s="13" customFormat="1">
      <c r="A121" s="13"/>
      <c r="B121" s="221"/>
      <c r="C121" s="222"/>
      <c r="D121" s="223" t="s">
        <v>176</v>
      </c>
      <c r="E121" s="224" t="s">
        <v>32</v>
      </c>
      <c r="F121" s="225" t="s">
        <v>781</v>
      </c>
      <c r="G121" s="222"/>
      <c r="H121" s="226">
        <v>77.609999999999999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176</v>
      </c>
      <c r="AU121" s="232" t="s">
        <v>87</v>
      </c>
      <c r="AV121" s="13" t="s">
        <v>87</v>
      </c>
      <c r="AW121" s="13" t="s">
        <v>39</v>
      </c>
      <c r="AX121" s="13" t="s">
        <v>85</v>
      </c>
      <c r="AY121" s="232" t="s">
        <v>160</v>
      </c>
    </row>
    <row r="122" s="2" customFormat="1" ht="33" customHeight="1">
      <c r="A122" s="40"/>
      <c r="B122" s="41"/>
      <c r="C122" s="208" t="s">
        <v>8</v>
      </c>
      <c r="D122" s="208" t="s">
        <v>162</v>
      </c>
      <c r="E122" s="209" t="s">
        <v>454</v>
      </c>
      <c r="F122" s="210" t="s">
        <v>455</v>
      </c>
      <c r="G122" s="211" t="s">
        <v>165</v>
      </c>
      <c r="H122" s="212">
        <v>100.04000000000001</v>
      </c>
      <c r="I122" s="213"/>
      <c r="J122" s="214">
        <f>ROUND(I122*H122,2)</f>
        <v>0</v>
      </c>
      <c r="K122" s="210" t="s">
        <v>166</v>
      </c>
      <c r="L122" s="46"/>
      <c r="M122" s="215" t="s">
        <v>32</v>
      </c>
      <c r="N122" s="216" t="s">
        <v>48</v>
      </c>
      <c r="O122" s="86"/>
      <c r="P122" s="217">
        <f>O122*H122</f>
        <v>0</v>
      </c>
      <c r="Q122" s="217">
        <v>0.60811999999999999</v>
      </c>
      <c r="R122" s="217">
        <f>Q122*H122</f>
        <v>60.8363248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167</v>
      </c>
      <c r="AT122" s="219" t="s">
        <v>162</v>
      </c>
      <c r="AU122" s="219" t="s">
        <v>87</v>
      </c>
      <c r="AY122" s="18" t="s">
        <v>160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85</v>
      </c>
      <c r="BK122" s="220">
        <f>ROUND(I122*H122,2)</f>
        <v>0</v>
      </c>
      <c r="BL122" s="18" t="s">
        <v>167</v>
      </c>
      <c r="BM122" s="219" t="s">
        <v>456</v>
      </c>
    </row>
    <row r="123" s="13" customFormat="1">
      <c r="A123" s="13"/>
      <c r="B123" s="221"/>
      <c r="C123" s="222"/>
      <c r="D123" s="223" t="s">
        <v>176</v>
      </c>
      <c r="E123" s="224" t="s">
        <v>32</v>
      </c>
      <c r="F123" s="225" t="s">
        <v>782</v>
      </c>
      <c r="G123" s="222"/>
      <c r="H123" s="226">
        <v>65.590000000000003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176</v>
      </c>
      <c r="AU123" s="232" t="s">
        <v>87</v>
      </c>
      <c r="AV123" s="13" t="s">
        <v>87</v>
      </c>
      <c r="AW123" s="13" t="s">
        <v>39</v>
      </c>
      <c r="AX123" s="13" t="s">
        <v>77</v>
      </c>
      <c r="AY123" s="232" t="s">
        <v>160</v>
      </c>
    </row>
    <row r="124" s="13" customFormat="1">
      <c r="A124" s="13"/>
      <c r="B124" s="221"/>
      <c r="C124" s="222"/>
      <c r="D124" s="223" t="s">
        <v>176</v>
      </c>
      <c r="E124" s="224" t="s">
        <v>32</v>
      </c>
      <c r="F124" s="225" t="s">
        <v>783</v>
      </c>
      <c r="G124" s="222"/>
      <c r="H124" s="226">
        <v>34.450000000000003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176</v>
      </c>
      <c r="AU124" s="232" t="s">
        <v>87</v>
      </c>
      <c r="AV124" s="13" t="s">
        <v>87</v>
      </c>
      <c r="AW124" s="13" t="s">
        <v>39</v>
      </c>
      <c r="AX124" s="13" t="s">
        <v>77</v>
      </c>
      <c r="AY124" s="232" t="s">
        <v>160</v>
      </c>
    </row>
    <row r="125" s="15" customFormat="1">
      <c r="A125" s="15"/>
      <c r="B125" s="244"/>
      <c r="C125" s="245"/>
      <c r="D125" s="223" t="s">
        <v>176</v>
      </c>
      <c r="E125" s="246" t="s">
        <v>32</v>
      </c>
      <c r="F125" s="247" t="s">
        <v>238</v>
      </c>
      <c r="G125" s="245"/>
      <c r="H125" s="248">
        <v>100.04000000000001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4" t="s">
        <v>176</v>
      </c>
      <c r="AU125" s="254" t="s">
        <v>87</v>
      </c>
      <c r="AV125" s="15" t="s">
        <v>167</v>
      </c>
      <c r="AW125" s="15" t="s">
        <v>39</v>
      </c>
      <c r="AX125" s="15" t="s">
        <v>85</v>
      </c>
      <c r="AY125" s="254" t="s">
        <v>160</v>
      </c>
    </row>
    <row r="126" s="12" customFormat="1" ht="22.8" customHeight="1">
      <c r="A126" s="12"/>
      <c r="B126" s="192"/>
      <c r="C126" s="193"/>
      <c r="D126" s="194" t="s">
        <v>76</v>
      </c>
      <c r="E126" s="206" t="s">
        <v>338</v>
      </c>
      <c r="F126" s="206" t="s">
        <v>339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P127</f>
        <v>0</v>
      </c>
      <c r="Q126" s="200"/>
      <c r="R126" s="201">
        <f>R127</f>
        <v>0</v>
      </c>
      <c r="S126" s="200"/>
      <c r="T126" s="20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3" t="s">
        <v>85</v>
      </c>
      <c r="AT126" s="204" t="s">
        <v>76</v>
      </c>
      <c r="AU126" s="204" t="s">
        <v>85</v>
      </c>
      <c r="AY126" s="203" t="s">
        <v>160</v>
      </c>
      <c r="BK126" s="205">
        <f>BK127</f>
        <v>0</v>
      </c>
    </row>
    <row r="127" s="2" customFormat="1" ht="21.75" customHeight="1">
      <c r="A127" s="40"/>
      <c r="B127" s="41"/>
      <c r="C127" s="208" t="s">
        <v>246</v>
      </c>
      <c r="D127" s="208" t="s">
        <v>162</v>
      </c>
      <c r="E127" s="209" t="s">
        <v>341</v>
      </c>
      <c r="F127" s="210" t="s">
        <v>342</v>
      </c>
      <c r="G127" s="211" t="s">
        <v>323</v>
      </c>
      <c r="H127" s="212">
        <v>333.43400000000003</v>
      </c>
      <c r="I127" s="213"/>
      <c r="J127" s="214">
        <f>ROUND(I127*H127,2)</f>
        <v>0</v>
      </c>
      <c r="K127" s="210" t="s">
        <v>166</v>
      </c>
      <c r="L127" s="46"/>
      <c r="M127" s="265" t="s">
        <v>32</v>
      </c>
      <c r="N127" s="266" t="s">
        <v>48</v>
      </c>
      <c r="O127" s="267"/>
      <c r="P127" s="268">
        <f>O127*H127</f>
        <v>0</v>
      </c>
      <c r="Q127" s="268">
        <v>0</v>
      </c>
      <c r="R127" s="268">
        <f>Q127*H127</f>
        <v>0</v>
      </c>
      <c r="S127" s="268">
        <v>0</v>
      </c>
      <c r="T127" s="26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167</v>
      </c>
      <c r="AT127" s="219" t="s">
        <v>162</v>
      </c>
      <c r="AU127" s="219" t="s">
        <v>87</v>
      </c>
      <c r="AY127" s="18" t="s">
        <v>160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8" t="s">
        <v>85</v>
      </c>
      <c r="BK127" s="220">
        <f>ROUND(I127*H127,2)</f>
        <v>0</v>
      </c>
      <c r="BL127" s="18" t="s">
        <v>167</v>
      </c>
      <c r="BM127" s="219" t="s">
        <v>401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iYRvwv6eH0LfGNpSsVg8iWU0/+/lfquSVoxcxBMQdod9mBkvxA0ZRb5kMUwOvKWWqRXqQ2BcsdldWU2fDYbLeg==" hashValue="f4aPxaKBG2Pu2gud2oqAtyRrIB5uKEDkfTnziDEgR0kG5gj+g6Az5sJZ109+PxH5JDZSAtP4TpbPgITsLhE/Ww==" algorithmName="SHA-512" password="CC35"/>
  <autoFilter ref="C84:K12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ROUND((SUM(BE91:BE177)),  2)</f>
        <v>0</v>
      </c>
      <c r="G33" s="40"/>
      <c r="H33" s="40"/>
      <c r="I33" s="152">
        <v>0.20999999999999999</v>
      </c>
      <c r="J33" s="151">
        <f>ROUND(((SUM(BE91:BE177))*I33),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ROUND((SUM(BF91:BF177)),  2)</f>
        <v>0</v>
      </c>
      <c r="G34" s="40"/>
      <c r="H34" s="40"/>
      <c r="I34" s="152">
        <v>0.14999999999999999</v>
      </c>
      <c r="J34" s="151">
        <f>ROUND(((SUM(BF91:BF177))*I34),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ROUND((SUM(BG91:BG177)),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ROUND((SUM(BH91:BH177)),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ROUND((SUM(BI91:BI177)),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12 - Vypouštěcí zařízení rybníka Dolní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J92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J93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403</v>
      </c>
      <c r="E62" s="178"/>
      <c r="F62" s="178"/>
      <c r="G62" s="178"/>
      <c r="H62" s="178"/>
      <c r="I62" s="178"/>
      <c r="J62" s="179">
        <f>J106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404</v>
      </c>
      <c r="E63" s="178"/>
      <c r="F63" s="178"/>
      <c r="G63" s="178"/>
      <c r="H63" s="178"/>
      <c r="I63" s="178"/>
      <c r="J63" s="179">
        <f>J112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345</v>
      </c>
      <c r="E64" s="178"/>
      <c r="F64" s="178"/>
      <c r="G64" s="178"/>
      <c r="H64" s="178"/>
      <c r="I64" s="178"/>
      <c r="J64" s="179">
        <f>J134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142</v>
      </c>
      <c r="E65" s="178"/>
      <c r="F65" s="178"/>
      <c r="G65" s="178"/>
      <c r="H65" s="178"/>
      <c r="I65" s="178"/>
      <c r="J65" s="179">
        <f>J138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460</v>
      </c>
      <c r="E66" s="178"/>
      <c r="F66" s="178"/>
      <c r="G66" s="178"/>
      <c r="H66" s="178"/>
      <c r="I66" s="178"/>
      <c r="J66" s="179">
        <f>J141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144</v>
      </c>
      <c r="E67" s="178"/>
      <c r="F67" s="178"/>
      <c r="G67" s="178"/>
      <c r="H67" s="178"/>
      <c r="I67" s="178"/>
      <c r="J67" s="179">
        <f>J145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461</v>
      </c>
      <c r="E68" s="172"/>
      <c r="F68" s="172"/>
      <c r="G68" s="172"/>
      <c r="H68" s="172"/>
      <c r="I68" s="172"/>
      <c r="J68" s="173">
        <f>J147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76"/>
      <c r="D69" s="177" t="s">
        <v>462</v>
      </c>
      <c r="E69" s="178"/>
      <c r="F69" s="178"/>
      <c r="G69" s="178"/>
      <c r="H69" s="178"/>
      <c r="I69" s="178"/>
      <c r="J69" s="179">
        <f>J148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463</v>
      </c>
      <c r="E70" s="178"/>
      <c r="F70" s="178"/>
      <c r="G70" s="178"/>
      <c r="H70" s="178"/>
      <c r="I70" s="178"/>
      <c r="J70" s="179">
        <f>J157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464</v>
      </c>
      <c r="E71" s="178"/>
      <c r="F71" s="178"/>
      <c r="G71" s="178"/>
      <c r="H71" s="178"/>
      <c r="I71" s="178"/>
      <c r="J71" s="179">
        <f>J173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4" t="s">
        <v>145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4" t="str">
        <f>E7</f>
        <v>Revitalizační opatření v povodí Velmovického potoka v k.ú.Mašovice</v>
      </c>
      <c r="F81" s="33"/>
      <c r="G81" s="33"/>
      <c r="H81" s="33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134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12 - Vypouštěcí zařízení rybníka Dolní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F12</f>
        <v>Mašovice</v>
      </c>
      <c r="G85" s="42"/>
      <c r="H85" s="42"/>
      <c r="I85" s="33" t="s">
        <v>24</v>
      </c>
      <c r="J85" s="74" t="str">
        <f>IF(J12="","",J12)</f>
        <v>19. 4. 2021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3" t="s">
        <v>30</v>
      </c>
      <c r="D87" s="42"/>
      <c r="E87" s="42"/>
      <c r="F87" s="28" t="str">
        <f>E15</f>
        <v>ČR - Státní pozemkový úřad</v>
      </c>
      <c r="G87" s="42"/>
      <c r="H87" s="42"/>
      <c r="I87" s="33" t="s">
        <v>37</v>
      </c>
      <c r="J87" s="38" t="str">
        <f>E21</f>
        <v>Ing.František Sedláček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3" t="s">
        <v>35</v>
      </c>
      <c r="D88" s="42"/>
      <c r="E88" s="42"/>
      <c r="F88" s="28" t="str">
        <f>IF(E18="","",E18)</f>
        <v>Vyplň údaj</v>
      </c>
      <c r="G88" s="42"/>
      <c r="H88" s="42"/>
      <c r="I88" s="33" t="s">
        <v>40</v>
      </c>
      <c r="J88" s="38" t="str">
        <f>E24</f>
        <v>Ing.František Sedláček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1"/>
      <c r="B90" s="182"/>
      <c r="C90" s="183" t="s">
        <v>146</v>
      </c>
      <c r="D90" s="184" t="s">
        <v>62</v>
      </c>
      <c r="E90" s="184" t="s">
        <v>58</v>
      </c>
      <c r="F90" s="184" t="s">
        <v>59</v>
      </c>
      <c r="G90" s="184" t="s">
        <v>147</v>
      </c>
      <c r="H90" s="184" t="s">
        <v>148</v>
      </c>
      <c r="I90" s="184" t="s">
        <v>149</v>
      </c>
      <c r="J90" s="184" t="s">
        <v>138</v>
      </c>
      <c r="K90" s="185" t="s">
        <v>150</v>
      </c>
      <c r="L90" s="186"/>
      <c r="M90" s="94" t="s">
        <v>32</v>
      </c>
      <c r="N90" s="95" t="s">
        <v>47</v>
      </c>
      <c r="O90" s="95" t="s">
        <v>151</v>
      </c>
      <c r="P90" s="95" t="s">
        <v>152</v>
      </c>
      <c r="Q90" s="95" t="s">
        <v>153</v>
      </c>
      <c r="R90" s="95" t="s">
        <v>154</v>
      </c>
      <c r="S90" s="95" t="s">
        <v>155</v>
      </c>
      <c r="T90" s="96" t="s">
        <v>156</v>
      </c>
      <c r="U90" s="18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</row>
    <row r="91" s="2" customFormat="1" ht="22.8" customHeight="1">
      <c r="A91" s="40"/>
      <c r="B91" s="41"/>
      <c r="C91" s="101" t="s">
        <v>157</v>
      </c>
      <c r="D91" s="42"/>
      <c r="E91" s="42"/>
      <c r="F91" s="42"/>
      <c r="G91" s="42"/>
      <c r="H91" s="42"/>
      <c r="I91" s="42"/>
      <c r="J91" s="187">
        <f>BK91</f>
        <v>0</v>
      </c>
      <c r="K91" s="42"/>
      <c r="L91" s="46"/>
      <c r="M91" s="97"/>
      <c r="N91" s="188"/>
      <c r="O91" s="98"/>
      <c r="P91" s="189">
        <f>P92+P147</f>
        <v>0</v>
      </c>
      <c r="Q91" s="98"/>
      <c r="R91" s="189">
        <f>R92+R147</f>
        <v>107.64073234999999</v>
      </c>
      <c r="S91" s="98"/>
      <c r="T91" s="190">
        <f>T92+T147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76</v>
      </c>
      <c r="AU91" s="18" t="s">
        <v>139</v>
      </c>
      <c r="BK91" s="191">
        <f>BK92+BK147</f>
        <v>0</v>
      </c>
    </row>
    <row r="92" s="12" customFormat="1" ht="25.92" customHeight="1">
      <c r="A92" s="12"/>
      <c r="B92" s="192"/>
      <c r="C92" s="193"/>
      <c r="D92" s="194" t="s">
        <v>76</v>
      </c>
      <c r="E92" s="195" t="s">
        <v>158</v>
      </c>
      <c r="F92" s="195" t="s">
        <v>159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P93+P106+P112+P134+P138+P141+P145</f>
        <v>0</v>
      </c>
      <c r="Q92" s="200"/>
      <c r="R92" s="201">
        <f>R93+R106+R112+R134+R138+R141+R145</f>
        <v>106.97604428</v>
      </c>
      <c r="S92" s="200"/>
      <c r="T92" s="202">
        <f>T93+T106+T112+T134+T138+T141+T145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85</v>
      </c>
      <c r="AT92" s="204" t="s">
        <v>76</v>
      </c>
      <c r="AU92" s="204" t="s">
        <v>77</v>
      </c>
      <c r="AY92" s="203" t="s">
        <v>160</v>
      </c>
      <c r="BK92" s="205">
        <f>BK93+BK106+BK112+BK134+BK138+BK141+BK145</f>
        <v>0</v>
      </c>
    </row>
    <row r="93" s="12" customFormat="1" ht="22.8" customHeight="1">
      <c r="A93" s="12"/>
      <c r="B93" s="192"/>
      <c r="C93" s="193"/>
      <c r="D93" s="194" t="s">
        <v>76</v>
      </c>
      <c r="E93" s="206" t="s">
        <v>85</v>
      </c>
      <c r="F93" s="206" t="s">
        <v>161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SUM(P94:P105)</f>
        <v>0</v>
      </c>
      <c r="Q93" s="200"/>
      <c r="R93" s="201">
        <f>SUM(R94:R105)</f>
        <v>0</v>
      </c>
      <c r="S93" s="200"/>
      <c r="T93" s="202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85</v>
      </c>
      <c r="AT93" s="204" t="s">
        <v>76</v>
      </c>
      <c r="AU93" s="204" t="s">
        <v>85</v>
      </c>
      <c r="AY93" s="203" t="s">
        <v>160</v>
      </c>
      <c r="BK93" s="205">
        <f>SUM(BK94:BK105)</f>
        <v>0</v>
      </c>
    </row>
    <row r="94" s="2" customFormat="1" ht="16.5" customHeight="1">
      <c r="A94" s="40"/>
      <c r="B94" s="41"/>
      <c r="C94" s="208" t="s">
        <v>85</v>
      </c>
      <c r="D94" s="208" t="s">
        <v>162</v>
      </c>
      <c r="E94" s="209" t="s">
        <v>407</v>
      </c>
      <c r="F94" s="210" t="s">
        <v>408</v>
      </c>
      <c r="G94" s="211" t="s">
        <v>165</v>
      </c>
      <c r="H94" s="212">
        <v>27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167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167</v>
      </c>
      <c r="BM94" s="219" t="s">
        <v>785</v>
      </c>
    </row>
    <row r="95" s="13" customFormat="1">
      <c r="A95" s="13"/>
      <c r="B95" s="221"/>
      <c r="C95" s="222"/>
      <c r="D95" s="223" t="s">
        <v>176</v>
      </c>
      <c r="E95" s="224" t="s">
        <v>32</v>
      </c>
      <c r="F95" s="225" t="s">
        <v>786</v>
      </c>
      <c r="G95" s="222"/>
      <c r="H95" s="226">
        <v>27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176</v>
      </c>
      <c r="AU95" s="232" t="s">
        <v>87</v>
      </c>
      <c r="AV95" s="13" t="s">
        <v>87</v>
      </c>
      <c r="AW95" s="13" t="s">
        <v>39</v>
      </c>
      <c r="AX95" s="13" t="s">
        <v>77</v>
      </c>
      <c r="AY95" s="232" t="s">
        <v>160</v>
      </c>
    </row>
    <row r="96" s="15" customFormat="1">
      <c r="A96" s="15"/>
      <c r="B96" s="244"/>
      <c r="C96" s="245"/>
      <c r="D96" s="223" t="s">
        <v>176</v>
      </c>
      <c r="E96" s="246" t="s">
        <v>32</v>
      </c>
      <c r="F96" s="247" t="s">
        <v>690</v>
      </c>
      <c r="G96" s="245"/>
      <c r="H96" s="248">
        <v>27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4" t="s">
        <v>176</v>
      </c>
      <c r="AU96" s="254" t="s">
        <v>87</v>
      </c>
      <c r="AV96" s="15" t="s">
        <v>167</v>
      </c>
      <c r="AW96" s="15" t="s">
        <v>39</v>
      </c>
      <c r="AX96" s="15" t="s">
        <v>85</v>
      </c>
      <c r="AY96" s="254" t="s">
        <v>160</v>
      </c>
    </row>
    <row r="97" s="2" customFormat="1">
      <c r="A97" s="40"/>
      <c r="B97" s="41"/>
      <c r="C97" s="208" t="s">
        <v>87</v>
      </c>
      <c r="D97" s="208" t="s">
        <v>162</v>
      </c>
      <c r="E97" s="209" t="s">
        <v>787</v>
      </c>
      <c r="F97" s="210" t="s">
        <v>788</v>
      </c>
      <c r="G97" s="211" t="s">
        <v>218</v>
      </c>
      <c r="H97" s="212">
        <v>25.785</v>
      </c>
      <c r="I97" s="213"/>
      <c r="J97" s="214">
        <f>ROUND(I97*H97,2)</f>
        <v>0</v>
      </c>
      <c r="K97" s="210" t="s">
        <v>166</v>
      </c>
      <c r="L97" s="46"/>
      <c r="M97" s="215" t="s">
        <v>32</v>
      </c>
      <c r="N97" s="216" t="s">
        <v>48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167</v>
      </c>
      <c r="AT97" s="219" t="s">
        <v>162</v>
      </c>
      <c r="AU97" s="219" t="s">
        <v>87</v>
      </c>
      <c r="AY97" s="18" t="s">
        <v>160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8" t="s">
        <v>85</v>
      </c>
      <c r="BK97" s="220">
        <f>ROUND(I97*H97,2)</f>
        <v>0</v>
      </c>
      <c r="BL97" s="18" t="s">
        <v>167</v>
      </c>
      <c r="BM97" s="219" t="s">
        <v>789</v>
      </c>
    </row>
    <row r="98" s="13" customFormat="1">
      <c r="A98" s="13"/>
      <c r="B98" s="221"/>
      <c r="C98" s="222"/>
      <c r="D98" s="223" t="s">
        <v>176</v>
      </c>
      <c r="E98" s="224" t="s">
        <v>32</v>
      </c>
      <c r="F98" s="225" t="s">
        <v>790</v>
      </c>
      <c r="G98" s="222"/>
      <c r="H98" s="226">
        <v>31.184999999999999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176</v>
      </c>
      <c r="AU98" s="232" t="s">
        <v>87</v>
      </c>
      <c r="AV98" s="13" t="s">
        <v>87</v>
      </c>
      <c r="AW98" s="13" t="s">
        <v>39</v>
      </c>
      <c r="AX98" s="13" t="s">
        <v>77</v>
      </c>
      <c r="AY98" s="232" t="s">
        <v>160</v>
      </c>
    </row>
    <row r="99" s="13" customFormat="1">
      <c r="A99" s="13"/>
      <c r="B99" s="221"/>
      <c r="C99" s="222"/>
      <c r="D99" s="223" t="s">
        <v>176</v>
      </c>
      <c r="E99" s="224" t="s">
        <v>32</v>
      </c>
      <c r="F99" s="225" t="s">
        <v>791</v>
      </c>
      <c r="G99" s="222"/>
      <c r="H99" s="226">
        <v>-5.4000000000000004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176</v>
      </c>
      <c r="AU99" s="232" t="s">
        <v>87</v>
      </c>
      <c r="AV99" s="13" t="s">
        <v>87</v>
      </c>
      <c r="AW99" s="13" t="s">
        <v>39</v>
      </c>
      <c r="AX99" s="13" t="s">
        <v>77</v>
      </c>
      <c r="AY99" s="232" t="s">
        <v>160</v>
      </c>
    </row>
    <row r="100" s="15" customFormat="1">
      <c r="A100" s="15"/>
      <c r="B100" s="244"/>
      <c r="C100" s="245"/>
      <c r="D100" s="223" t="s">
        <v>176</v>
      </c>
      <c r="E100" s="246" t="s">
        <v>32</v>
      </c>
      <c r="F100" s="247" t="s">
        <v>238</v>
      </c>
      <c r="G100" s="245"/>
      <c r="H100" s="248">
        <v>25.785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4" t="s">
        <v>176</v>
      </c>
      <c r="AU100" s="254" t="s">
        <v>87</v>
      </c>
      <c r="AV100" s="15" t="s">
        <v>167</v>
      </c>
      <c r="AW100" s="15" t="s">
        <v>39</v>
      </c>
      <c r="AX100" s="15" t="s">
        <v>85</v>
      </c>
      <c r="AY100" s="254" t="s">
        <v>160</v>
      </c>
    </row>
    <row r="101" s="2" customFormat="1">
      <c r="A101" s="40"/>
      <c r="B101" s="41"/>
      <c r="C101" s="208" t="s">
        <v>172</v>
      </c>
      <c r="D101" s="208" t="s">
        <v>162</v>
      </c>
      <c r="E101" s="209" t="s">
        <v>270</v>
      </c>
      <c r="F101" s="210" t="s">
        <v>271</v>
      </c>
      <c r="G101" s="211" t="s">
        <v>218</v>
      </c>
      <c r="H101" s="212">
        <v>31.184999999999999</v>
      </c>
      <c r="I101" s="213"/>
      <c r="J101" s="214">
        <f>ROUND(I101*H101,2)</f>
        <v>0</v>
      </c>
      <c r="K101" s="210" t="s">
        <v>166</v>
      </c>
      <c r="L101" s="46"/>
      <c r="M101" s="215" t="s">
        <v>32</v>
      </c>
      <c r="N101" s="216" t="s">
        <v>48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167</v>
      </c>
      <c r="AT101" s="219" t="s">
        <v>162</v>
      </c>
      <c r="AU101" s="219" t="s">
        <v>87</v>
      </c>
      <c r="AY101" s="18" t="s">
        <v>160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85</v>
      </c>
      <c r="BK101" s="220">
        <f>ROUND(I101*H101,2)</f>
        <v>0</v>
      </c>
      <c r="BL101" s="18" t="s">
        <v>167</v>
      </c>
      <c r="BM101" s="219" t="s">
        <v>792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793</v>
      </c>
      <c r="G102" s="222"/>
      <c r="H102" s="226">
        <v>5.4000000000000004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77</v>
      </c>
      <c r="AY102" s="232" t="s">
        <v>160</v>
      </c>
    </row>
    <row r="103" s="13" customFormat="1">
      <c r="A103" s="13"/>
      <c r="B103" s="221"/>
      <c r="C103" s="222"/>
      <c r="D103" s="223" t="s">
        <v>176</v>
      </c>
      <c r="E103" s="224" t="s">
        <v>32</v>
      </c>
      <c r="F103" s="225" t="s">
        <v>794</v>
      </c>
      <c r="G103" s="222"/>
      <c r="H103" s="226">
        <v>25.785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176</v>
      </c>
      <c r="AU103" s="232" t="s">
        <v>87</v>
      </c>
      <c r="AV103" s="13" t="s">
        <v>87</v>
      </c>
      <c r="AW103" s="13" t="s">
        <v>39</v>
      </c>
      <c r="AX103" s="13" t="s">
        <v>77</v>
      </c>
      <c r="AY103" s="232" t="s">
        <v>160</v>
      </c>
    </row>
    <row r="104" s="15" customFormat="1">
      <c r="A104" s="15"/>
      <c r="B104" s="244"/>
      <c r="C104" s="245"/>
      <c r="D104" s="223" t="s">
        <v>176</v>
      </c>
      <c r="E104" s="246" t="s">
        <v>32</v>
      </c>
      <c r="F104" s="247" t="s">
        <v>238</v>
      </c>
      <c r="G104" s="245"/>
      <c r="H104" s="248">
        <v>31.184999999999999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4" t="s">
        <v>176</v>
      </c>
      <c r="AU104" s="254" t="s">
        <v>87</v>
      </c>
      <c r="AV104" s="15" t="s">
        <v>167</v>
      </c>
      <c r="AW104" s="15" t="s">
        <v>39</v>
      </c>
      <c r="AX104" s="15" t="s">
        <v>85</v>
      </c>
      <c r="AY104" s="254" t="s">
        <v>160</v>
      </c>
    </row>
    <row r="105" s="2" customFormat="1">
      <c r="A105" s="40"/>
      <c r="B105" s="41"/>
      <c r="C105" s="208" t="s">
        <v>167</v>
      </c>
      <c r="D105" s="208" t="s">
        <v>162</v>
      </c>
      <c r="E105" s="209" t="s">
        <v>278</v>
      </c>
      <c r="F105" s="210" t="s">
        <v>279</v>
      </c>
      <c r="G105" s="211" t="s">
        <v>218</v>
      </c>
      <c r="H105" s="212">
        <v>31.184999999999999</v>
      </c>
      <c r="I105" s="213"/>
      <c r="J105" s="214">
        <f>ROUND(I105*H105,2)</f>
        <v>0</v>
      </c>
      <c r="K105" s="210" t="s">
        <v>166</v>
      </c>
      <c r="L105" s="46"/>
      <c r="M105" s="215" t="s">
        <v>32</v>
      </c>
      <c r="N105" s="216" t="s">
        <v>48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167</v>
      </c>
      <c r="AT105" s="219" t="s">
        <v>162</v>
      </c>
      <c r="AU105" s="219" t="s">
        <v>87</v>
      </c>
      <c r="AY105" s="18" t="s">
        <v>160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8" t="s">
        <v>85</v>
      </c>
      <c r="BK105" s="220">
        <f>ROUND(I105*H105,2)</f>
        <v>0</v>
      </c>
      <c r="BL105" s="18" t="s">
        <v>167</v>
      </c>
      <c r="BM105" s="219" t="s">
        <v>474</v>
      </c>
    </row>
    <row r="106" s="12" customFormat="1" ht="22.8" customHeight="1">
      <c r="A106" s="12"/>
      <c r="B106" s="192"/>
      <c r="C106" s="193"/>
      <c r="D106" s="194" t="s">
        <v>76</v>
      </c>
      <c r="E106" s="206" t="s">
        <v>87</v>
      </c>
      <c r="F106" s="206" t="s">
        <v>424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SUM(P107:P111)</f>
        <v>0</v>
      </c>
      <c r="Q106" s="200"/>
      <c r="R106" s="201">
        <f>SUM(R107:R111)</f>
        <v>3.2190129799999996</v>
      </c>
      <c r="S106" s="200"/>
      <c r="T106" s="202">
        <f>SUM(T107:T111)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85</v>
      </c>
      <c r="AT106" s="204" t="s">
        <v>76</v>
      </c>
      <c r="AU106" s="204" t="s">
        <v>85</v>
      </c>
      <c r="AY106" s="203" t="s">
        <v>160</v>
      </c>
      <c r="BK106" s="205">
        <f>SUM(BK107:BK111)</f>
        <v>0</v>
      </c>
    </row>
    <row r="107" s="2" customFormat="1" ht="21.75" customHeight="1">
      <c r="A107" s="40"/>
      <c r="B107" s="41"/>
      <c r="C107" s="208" t="s">
        <v>182</v>
      </c>
      <c r="D107" s="208" t="s">
        <v>162</v>
      </c>
      <c r="E107" s="209" t="s">
        <v>425</v>
      </c>
      <c r="F107" s="210" t="s">
        <v>426</v>
      </c>
      <c r="G107" s="211" t="s">
        <v>218</v>
      </c>
      <c r="H107" s="212">
        <v>1.4219999999999999</v>
      </c>
      <c r="I107" s="213"/>
      <c r="J107" s="214">
        <f>ROUND(I107*H107,2)</f>
        <v>0</v>
      </c>
      <c r="K107" s="210" t="s">
        <v>166</v>
      </c>
      <c r="L107" s="46"/>
      <c r="M107" s="215" t="s">
        <v>32</v>
      </c>
      <c r="N107" s="216" t="s">
        <v>48</v>
      </c>
      <c r="O107" s="86"/>
      <c r="P107" s="217">
        <f>O107*H107</f>
        <v>0</v>
      </c>
      <c r="Q107" s="217">
        <v>2.2563399999999998</v>
      </c>
      <c r="R107" s="217">
        <f>Q107*H107</f>
        <v>3.2085154799999995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167</v>
      </c>
      <c r="AT107" s="219" t="s">
        <v>162</v>
      </c>
      <c r="AU107" s="219" t="s">
        <v>87</v>
      </c>
      <c r="AY107" s="18" t="s">
        <v>160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8" t="s">
        <v>85</v>
      </c>
      <c r="BK107" s="220">
        <f>ROUND(I107*H107,2)</f>
        <v>0</v>
      </c>
      <c r="BL107" s="18" t="s">
        <v>167</v>
      </c>
      <c r="BM107" s="219" t="s">
        <v>795</v>
      </c>
    </row>
    <row r="108" s="13" customFormat="1">
      <c r="A108" s="13"/>
      <c r="B108" s="221"/>
      <c r="C108" s="222"/>
      <c r="D108" s="223" t="s">
        <v>176</v>
      </c>
      <c r="E108" s="224" t="s">
        <v>32</v>
      </c>
      <c r="F108" s="225" t="s">
        <v>796</v>
      </c>
      <c r="G108" s="222"/>
      <c r="H108" s="226">
        <v>1.4219999999999999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176</v>
      </c>
      <c r="AU108" s="232" t="s">
        <v>87</v>
      </c>
      <c r="AV108" s="13" t="s">
        <v>87</v>
      </c>
      <c r="AW108" s="13" t="s">
        <v>39</v>
      </c>
      <c r="AX108" s="13" t="s">
        <v>85</v>
      </c>
      <c r="AY108" s="232" t="s">
        <v>160</v>
      </c>
    </row>
    <row r="109" s="2" customFormat="1" ht="16.5" customHeight="1">
      <c r="A109" s="40"/>
      <c r="B109" s="41"/>
      <c r="C109" s="208" t="s">
        <v>186</v>
      </c>
      <c r="D109" s="208" t="s">
        <v>162</v>
      </c>
      <c r="E109" s="209" t="s">
        <v>429</v>
      </c>
      <c r="F109" s="210" t="s">
        <v>430</v>
      </c>
      <c r="G109" s="211" t="s">
        <v>165</v>
      </c>
      <c r="H109" s="212">
        <v>4.25</v>
      </c>
      <c r="I109" s="213"/>
      <c r="J109" s="214">
        <f>ROUND(I109*H109,2)</f>
        <v>0</v>
      </c>
      <c r="K109" s="210" t="s">
        <v>166</v>
      </c>
      <c r="L109" s="46"/>
      <c r="M109" s="215" t="s">
        <v>32</v>
      </c>
      <c r="N109" s="216" t="s">
        <v>48</v>
      </c>
      <c r="O109" s="86"/>
      <c r="P109" s="217">
        <f>O109*H109</f>
        <v>0</v>
      </c>
      <c r="Q109" s="217">
        <v>0.00247</v>
      </c>
      <c r="R109" s="217">
        <f>Q109*H109</f>
        <v>0.0104975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167</v>
      </c>
      <c r="AT109" s="219" t="s">
        <v>162</v>
      </c>
      <c r="AU109" s="219" t="s">
        <v>87</v>
      </c>
      <c r="AY109" s="18" t="s">
        <v>160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8" t="s">
        <v>85</v>
      </c>
      <c r="BK109" s="220">
        <f>ROUND(I109*H109,2)</f>
        <v>0</v>
      </c>
      <c r="BL109" s="18" t="s">
        <v>167</v>
      </c>
      <c r="BM109" s="219" t="s">
        <v>797</v>
      </c>
    </row>
    <row r="110" s="13" customFormat="1">
      <c r="A110" s="13"/>
      <c r="B110" s="221"/>
      <c r="C110" s="222"/>
      <c r="D110" s="223" t="s">
        <v>176</v>
      </c>
      <c r="E110" s="224" t="s">
        <v>32</v>
      </c>
      <c r="F110" s="225" t="s">
        <v>798</v>
      </c>
      <c r="G110" s="222"/>
      <c r="H110" s="226">
        <v>4.25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176</v>
      </c>
      <c r="AU110" s="232" t="s">
        <v>87</v>
      </c>
      <c r="AV110" s="13" t="s">
        <v>87</v>
      </c>
      <c r="AW110" s="13" t="s">
        <v>39</v>
      </c>
      <c r="AX110" s="13" t="s">
        <v>85</v>
      </c>
      <c r="AY110" s="232" t="s">
        <v>160</v>
      </c>
    </row>
    <row r="111" s="2" customFormat="1" ht="16.5" customHeight="1">
      <c r="A111" s="40"/>
      <c r="B111" s="41"/>
      <c r="C111" s="208" t="s">
        <v>190</v>
      </c>
      <c r="D111" s="208" t="s">
        <v>162</v>
      </c>
      <c r="E111" s="209" t="s">
        <v>433</v>
      </c>
      <c r="F111" s="210" t="s">
        <v>434</v>
      </c>
      <c r="G111" s="211" t="s">
        <v>165</v>
      </c>
      <c r="H111" s="212">
        <v>4.25</v>
      </c>
      <c r="I111" s="213"/>
      <c r="J111" s="214">
        <f>ROUND(I111*H111,2)</f>
        <v>0</v>
      </c>
      <c r="K111" s="210" t="s">
        <v>166</v>
      </c>
      <c r="L111" s="46"/>
      <c r="M111" s="215" t="s">
        <v>32</v>
      </c>
      <c r="N111" s="216" t="s">
        <v>48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167</v>
      </c>
      <c r="AT111" s="219" t="s">
        <v>162</v>
      </c>
      <c r="AU111" s="219" t="s">
        <v>87</v>
      </c>
      <c r="AY111" s="18" t="s">
        <v>160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85</v>
      </c>
      <c r="BK111" s="220">
        <f>ROUND(I111*H111,2)</f>
        <v>0</v>
      </c>
      <c r="BL111" s="18" t="s">
        <v>167</v>
      </c>
      <c r="BM111" s="219" t="s">
        <v>799</v>
      </c>
    </row>
    <row r="112" s="12" customFormat="1" ht="22.8" customHeight="1">
      <c r="A112" s="12"/>
      <c r="B112" s="192"/>
      <c r="C112" s="193"/>
      <c r="D112" s="194" t="s">
        <v>76</v>
      </c>
      <c r="E112" s="206" t="s">
        <v>172</v>
      </c>
      <c r="F112" s="206" t="s">
        <v>436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SUM(P113:P133)</f>
        <v>0</v>
      </c>
      <c r="Q112" s="200"/>
      <c r="R112" s="201">
        <f>SUM(R113:R133)</f>
        <v>83.524787500000002</v>
      </c>
      <c r="S112" s="200"/>
      <c r="T112" s="202">
        <f>SUM(T113:T133)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85</v>
      </c>
      <c r="AT112" s="204" t="s">
        <v>76</v>
      </c>
      <c r="AU112" s="204" t="s">
        <v>85</v>
      </c>
      <c r="AY112" s="203" t="s">
        <v>160</v>
      </c>
      <c r="BK112" s="205">
        <f>SUM(BK113:BK133)</f>
        <v>0</v>
      </c>
    </row>
    <row r="113" s="2" customFormat="1" ht="16.5" customHeight="1">
      <c r="A113" s="40"/>
      <c r="B113" s="41"/>
      <c r="C113" s="208" t="s">
        <v>194</v>
      </c>
      <c r="D113" s="208" t="s">
        <v>162</v>
      </c>
      <c r="E113" s="209" t="s">
        <v>480</v>
      </c>
      <c r="F113" s="210" t="s">
        <v>481</v>
      </c>
      <c r="G113" s="211" t="s">
        <v>218</v>
      </c>
      <c r="H113" s="212">
        <v>1.476</v>
      </c>
      <c r="I113" s="213"/>
      <c r="J113" s="214">
        <f>ROUND(I113*H113,2)</f>
        <v>0</v>
      </c>
      <c r="K113" s="210" t="s">
        <v>166</v>
      </c>
      <c r="L113" s="46"/>
      <c r="M113" s="215" t="s">
        <v>32</v>
      </c>
      <c r="N113" s="216" t="s">
        <v>48</v>
      </c>
      <c r="O113" s="86"/>
      <c r="P113" s="217">
        <f>O113*H113</f>
        <v>0</v>
      </c>
      <c r="Q113" s="217">
        <v>0.25080999999999998</v>
      </c>
      <c r="R113" s="217">
        <f>Q113*H113</f>
        <v>0.37019555999999998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167</v>
      </c>
      <c r="AT113" s="219" t="s">
        <v>162</v>
      </c>
      <c r="AU113" s="219" t="s">
        <v>87</v>
      </c>
      <c r="AY113" s="18" t="s">
        <v>160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85</v>
      </c>
      <c r="BK113" s="220">
        <f>ROUND(I113*H113,2)</f>
        <v>0</v>
      </c>
      <c r="BL113" s="18" t="s">
        <v>167</v>
      </c>
      <c r="BM113" s="219" t="s">
        <v>482</v>
      </c>
    </row>
    <row r="114" s="13" customFormat="1">
      <c r="A114" s="13"/>
      <c r="B114" s="221"/>
      <c r="C114" s="222"/>
      <c r="D114" s="223" t="s">
        <v>176</v>
      </c>
      <c r="E114" s="224" t="s">
        <v>32</v>
      </c>
      <c r="F114" s="225" t="s">
        <v>483</v>
      </c>
      <c r="G114" s="222"/>
      <c r="H114" s="226">
        <v>1.476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176</v>
      </c>
      <c r="AU114" s="232" t="s">
        <v>87</v>
      </c>
      <c r="AV114" s="13" t="s">
        <v>87</v>
      </c>
      <c r="AW114" s="13" t="s">
        <v>39</v>
      </c>
      <c r="AX114" s="13" t="s">
        <v>85</v>
      </c>
      <c r="AY114" s="232" t="s">
        <v>160</v>
      </c>
    </row>
    <row r="115" s="2" customFormat="1">
      <c r="A115" s="40"/>
      <c r="B115" s="41"/>
      <c r="C115" s="255" t="s">
        <v>198</v>
      </c>
      <c r="D115" s="255" t="s">
        <v>291</v>
      </c>
      <c r="E115" s="256" t="s">
        <v>484</v>
      </c>
      <c r="F115" s="257" t="s">
        <v>485</v>
      </c>
      <c r="G115" s="258" t="s">
        <v>32</v>
      </c>
      <c r="H115" s="259">
        <v>1</v>
      </c>
      <c r="I115" s="260"/>
      <c r="J115" s="261">
        <f>ROUND(I115*H115,2)</f>
        <v>0</v>
      </c>
      <c r="K115" s="257" t="s">
        <v>32</v>
      </c>
      <c r="L115" s="262"/>
      <c r="M115" s="263" t="s">
        <v>32</v>
      </c>
      <c r="N115" s="264" t="s">
        <v>48</v>
      </c>
      <c r="O115" s="86"/>
      <c r="P115" s="217">
        <f>O115*H115</f>
        <v>0</v>
      </c>
      <c r="Q115" s="217">
        <v>2.0171999999999999</v>
      </c>
      <c r="R115" s="217">
        <f>Q115*H115</f>
        <v>2.0171999999999999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194</v>
      </c>
      <c r="AT115" s="219" t="s">
        <v>291</v>
      </c>
      <c r="AU115" s="219" t="s">
        <v>87</v>
      </c>
      <c r="AY115" s="18" t="s">
        <v>160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8" t="s">
        <v>85</v>
      </c>
      <c r="BK115" s="220">
        <f>ROUND(I115*H115,2)</f>
        <v>0</v>
      </c>
      <c r="BL115" s="18" t="s">
        <v>167</v>
      </c>
      <c r="BM115" s="219" t="s">
        <v>486</v>
      </c>
    </row>
    <row r="116" s="2" customFormat="1" ht="44.25" customHeight="1">
      <c r="A116" s="40"/>
      <c r="B116" s="41"/>
      <c r="C116" s="208" t="s">
        <v>202</v>
      </c>
      <c r="D116" s="208" t="s">
        <v>162</v>
      </c>
      <c r="E116" s="209" t="s">
        <v>487</v>
      </c>
      <c r="F116" s="210" t="s">
        <v>488</v>
      </c>
      <c r="G116" s="211" t="s">
        <v>218</v>
      </c>
      <c r="H116" s="212">
        <v>8.5180000000000007</v>
      </c>
      <c r="I116" s="213"/>
      <c r="J116" s="214">
        <f>ROUND(I116*H116,2)</f>
        <v>0</v>
      </c>
      <c r="K116" s="210" t="s">
        <v>166</v>
      </c>
      <c r="L116" s="46"/>
      <c r="M116" s="215" t="s">
        <v>32</v>
      </c>
      <c r="N116" s="216" t="s">
        <v>48</v>
      </c>
      <c r="O116" s="86"/>
      <c r="P116" s="217">
        <f>O116*H116</f>
        <v>0</v>
      </c>
      <c r="Q116" s="217">
        <v>3.11388</v>
      </c>
      <c r="R116" s="217">
        <f>Q116*H116</f>
        <v>26.524029840000001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167</v>
      </c>
      <c r="AT116" s="219" t="s">
        <v>162</v>
      </c>
      <c r="AU116" s="219" t="s">
        <v>87</v>
      </c>
      <c r="AY116" s="18" t="s">
        <v>160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85</v>
      </c>
      <c r="BK116" s="220">
        <f>ROUND(I116*H116,2)</f>
        <v>0</v>
      </c>
      <c r="BL116" s="18" t="s">
        <v>167</v>
      </c>
      <c r="BM116" s="219" t="s">
        <v>800</v>
      </c>
    </row>
    <row r="117" s="13" customFormat="1">
      <c r="A117" s="13"/>
      <c r="B117" s="221"/>
      <c r="C117" s="222"/>
      <c r="D117" s="223" t="s">
        <v>176</v>
      </c>
      <c r="E117" s="224" t="s">
        <v>32</v>
      </c>
      <c r="F117" s="225" t="s">
        <v>801</v>
      </c>
      <c r="G117" s="222"/>
      <c r="H117" s="226">
        <v>1.512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176</v>
      </c>
      <c r="AU117" s="232" t="s">
        <v>87</v>
      </c>
      <c r="AV117" s="13" t="s">
        <v>87</v>
      </c>
      <c r="AW117" s="13" t="s">
        <v>39</v>
      </c>
      <c r="AX117" s="13" t="s">
        <v>77</v>
      </c>
      <c r="AY117" s="232" t="s">
        <v>160</v>
      </c>
    </row>
    <row r="118" s="13" customFormat="1">
      <c r="A118" s="13"/>
      <c r="B118" s="221"/>
      <c r="C118" s="222"/>
      <c r="D118" s="223" t="s">
        <v>176</v>
      </c>
      <c r="E118" s="224" t="s">
        <v>32</v>
      </c>
      <c r="F118" s="225" t="s">
        <v>491</v>
      </c>
      <c r="G118" s="222"/>
      <c r="H118" s="226">
        <v>7.0060000000000002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176</v>
      </c>
      <c r="AU118" s="232" t="s">
        <v>87</v>
      </c>
      <c r="AV118" s="13" t="s">
        <v>87</v>
      </c>
      <c r="AW118" s="13" t="s">
        <v>39</v>
      </c>
      <c r="AX118" s="13" t="s">
        <v>77</v>
      </c>
      <c r="AY118" s="232" t="s">
        <v>160</v>
      </c>
    </row>
    <row r="119" s="15" customFormat="1">
      <c r="A119" s="15"/>
      <c r="B119" s="244"/>
      <c r="C119" s="245"/>
      <c r="D119" s="223" t="s">
        <v>176</v>
      </c>
      <c r="E119" s="246" t="s">
        <v>32</v>
      </c>
      <c r="F119" s="247" t="s">
        <v>238</v>
      </c>
      <c r="G119" s="245"/>
      <c r="H119" s="248">
        <v>8.5180000000000007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4" t="s">
        <v>176</v>
      </c>
      <c r="AU119" s="254" t="s">
        <v>87</v>
      </c>
      <c r="AV119" s="15" t="s">
        <v>167</v>
      </c>
      <c r="AW119" s="15" t="s">
        <v>39</v>
      </c>
      <c r="AX119" s="15" t="s">
        <v>85</v>
      </c>
      <c r="AY119" s="254" t="s">
        <v>160</v>
      </c>
    </row>
    <row r="120" s="2" customFormat="1">
      <c r="A120" s="40"/>
      <c r="B120" s="41"/>
      <c r="C120" s="208" t="s">
        <v>206</v>
      </c>
      <c r="D120" s="208" t="s">
        <v>162</v>
      </c>
      <c r="E120" s="209" t="s">
        <v>437</v>
      </c>
      <c r="F120" s="210" t="s">
        <v>438</v>
      </c>
      <c r="G120" s="211" t="s">
        <v>218</v>
      </c>
      <c r="H120" s="212">
        <v>18.146999999999998</v>
      </c>
      <c r="I120" s="213"/>
      <c r="J120" s="214">
        <f>ROUND(I120*H120,2)</f>
        <v>0</v>
      </c>
      <c r="K120" s="210" t="s">
        <v>166</v>
      </c>
      <c r="L120" s="46"/>
      <c r="M120" s="215" t="s">
        <v>32</v>
      </c>
      <c r="N120" s="216" t="s">
        <v>48</v>
      </c>
      <c r="O120" s="86"/>
      <c r="P120" s="217">
        <f>O120*H120</f>
        <v>0</v>
      </c>
      <c r="Q120" s="217">
        <v>2.8089400000000002</v>
      </c>
      <c r="R120" s="217">
        <f>Q120*H120</f>
        <v>50.973834179999997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167</v>
      </c>
      <c r="AT120" s="219" t="s">
        <v>162</v>
      </c>
      <c r="AU120" s="219" t="s">
        <v>87</v>
      </c>
      <c r="AY120" s="18" t="s">
        <v>160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8" t="s">
        <v>85</v>
      </c>
      <c r="BK120" s="220">
        <f>ROUND(I120*H120,2)</f>
        <v>0</v>
      </c>
      <c r="BL120" s="18" t="s">
        <v>167</v>
      </c>
      <c r="BM120" s="219" t="s">
        <v>802</v>
      </c>
    </row>
    <row r="121" s="13" customFormat="1">
      <c r="A121" s="13"/>
      <c r="B121" s="221"/>
      <c r="C121" s="222"/>
      <c r="D121" s="223" t="s">
        <v>176</v>
      </c>
      <c r="E121" s="224" t="s">
        <v>32</v>
      </c>
      <c r="F121" s="225" t="s">
        <v>803</v>
      </c>
      <c r="G121" s="222"/>
      <c r="H121" s="226">
        <v>1.619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176</v>
      </c>
      <c r="AU121" s="232" t="s">
        <v>87</v>
      </c>
      <c r="AV121" s="13" t="s">
        <v>87</v>
      </c>
      <c r="AW121" s="13" t="s">
        <v>39</v>
      </c>
      <c r="AX121" s="13" t="s">
        <v>77</v>
      </c>
      <c r="AY121" s="232" t="s">
        <v>160</v>
      </c>
    </row>
    <row r="122" s="13" customFormat="1">
      <c r="A122" s="13"/>
      <c r="B122" s="221"/>
      <c r="C122" s="222"/>
      <c r="D122" s="223" t="s">
        <v>176</v>
      </c>
      <c r="E122" s="224" t="s">
        <v>32</v>
      </c>
      <c r="F122" s="225" t="s">
        <v>804</v>
      </c>
      <c r="G122" s="222"/>
      <c r="H122" s="226">
        <v>11.029999999999999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176</v>
      </c>
      <c r="AU122" s="232" t="s">
        <v>87</v>
      </c>
      <c r="AV122" s="13" t="s">
        <v>87</v>
      </c>
      <c r="AW122" s="13" t="s">
        <v>39</v>
      </c>
      <c r="AX122" s="13" t="s">
        <v>77</v>
      </c>
      <c r="AY122" s="232" t="s">
        <v>160</v>
      </c>
    </row>
    <row r="123" s="13" customFormat="1">
      <c r="A123" s="13"/>
      <c r="B123" s="221"/>
      <c r="C123" s="222"/>
      <c r="D123" s="223" t="s">
        <v>176</v>
      </c>
      <c r="E123" s="224" t="s">
        <v>32</v>
      </c>
      <c r="F123" s="225" t="s">
        <v>805</v>
      </c>
      <c r="G123" s="222"/>
      <c r="H123" s="226">
        <v>5.4980000000000002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176</v>
      </c>
      <c r="AU123" s="232" t="s">
        <v>87</v>
      </c>
      <c r="AV123" s="13" t="s">
        <v>87</v>
      </c>
      <c r="AW123" s="13" t="s">
        <v>39</v>
      </c>
      <c r="AX123" s="13" t="s">
        <v>77</v>
      </c>
      <c r="AY123" s="232" t="s">
        <v>160</v>
      </c>
    </row>
    <row r="124" s="15" customFormat="1">
      <c r="A124" s="15"/>
      <c r="B124" s="244"/>
      <c r="C124" s="245"/>
      <c r="D124" s="223" t="s">
        <v>176</v>
      </c>
      <c r="E124" s="246" t="s">
        <v>32</v>
      </c>
      <c r="F124" s="247" t="s">
        <v>238</v>
      </c>
      <c r="G124" s="245"/>
      <c r="H124" s="248">
        <v>18.146999999999998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4" t="s">
        <v>176</v>
      </c>
      <c r="AU124" s="254" t="s">
        <v>87</v>
      </c>
      <c r="AV124" s="15" t="s">
        <v>167</v>
      </c>
      <c r="AW124" s="15" t="s">
        <v>39</v>
      </c>
      <c r="AX124" s="15" t="s">
        <v>85</v>
      </c>
      <c r="AY124" s="254" t="s">
        <v>160</v>
      </c>
    </row>
    <row r="125" s="2" customFormat="1">
      <c r="A125" s="40"/>
      <c r="B125" s="41"/>
      <c r="C125" s="208" t="s">
        <v>210</v>
      </c>
      <c r="D125" s="208" t="s">
        <v>162</v>
      </c>
      <c r="E125" s="209" t="s">
        <v>441</v>
      </c>
      <c r="F125" s="210" t="s">
        <v>442</v>
      </c>
      <c r="G125" s="211" t="s">
        <v>165</v>
      </c>
      <c r="H125" s="212">
        <v>130.02000000000001</v>
      </c>
      <c r="I125" s="213"/>
      <c r="J125" s="214">
        <f>ROUND(I125*H125,2)</f>
        <v>0</v>
      </c>
      <c r="K125" s="210" t="s">
        <v>166</v>
      </c>
      <c r="L125" s="46"/>
      <c r="M125" s="215" t="s">
        <v>32</v>
      </c>
      <c r="N125" s="216" t="s">
        <v>48</v>
      </c>
      <c r="O125" s="86"/>
      <c r="P125" s="217">
        <f>O125*H125</f>
        <v>0</v>
      </c>
      <c r="Q125" s="217">
        <v>0.00726</v>
      </c>
      <c r="R125" s="217">
        <f>Q125*H125</f>
        <v>0.94394520000000004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167</v>
      </c>
      <c r="AT125" s="219" t="s">
        <v>162</v>
      </c>
      <c r="AU125" s="219" t="s">
        <v>87</v>
      </c>
      <c r="AY125" s="18" t="s">
        <v>160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8" t="s">
        <v>85</v>
      </c>
      <c r="BK125" s="220">
        <f>ROUND(I125*H125,2)</f>
        <v>0</v>
      </c>
      <c r="BL125" s="18" t="s">
        <v>167</v>
      </c>
      <c r="BM125" s="219" t="s">
        <v>806</v>
      </c>
    </row>
    <row r="126" s="13" customFormat="1">
      <c r="A126" s="13"/>
      <c r="B126" s="221"/>
      <c r="C126" s="222"/>
      <c r="D126" s="223" t="s">
        <v>176</v>
      </c>
      <c r="E126" s="224" t="s">
        <v>32</v>
      </c>
      <c r="F126" s="225" t="s">
        <v>807</v>
      </c>
      <c r="G126" s="222"/>
      <c r="H126" s="226">
        <v>52.560000000000002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176</v>
      </c>
      <c r="AU126" s="232" t="s">
        <v>87</v>
      </c>
      <c r="AV126" s="13" t="s">
        <v>87</v>
      </c>
      <c r="AW126" s="13" t="s">
        <v>39</v>
      </c>
      <c r="AX126" s="13" t="s">
        <v>77</v>
      </c>
      <c r="AY126" s="232" t="s">
        <v>160</v>
      </c>
    </row>
    <row r="127" s="13" customFormat="1">
      <c r="A127" s="13"/>
      <c r="B127" s="221"/>
      <c r="C127" s="222"/>
      <c r="D127" s="223" t="s">
        <v>176</v>
      </c>
      <c r="E127" s="224" t="s">
        <v>32</v>
      </c>
      <c r="F127" s="225" t="s">
        <v>808</v>
      </c>
      <c r="G127" s="222"/>
      <c r="H127" s="226">
        <v>6.5199999999999996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176</v>
      </c>
      <c r="AU127" s="232" t="s">
        <v>87</v>
      </c>
      <c r="AV127" s="13" t="s">
        <v>87</v>
      </c>
      <c r="AW127" s="13" t="s">
        <v>39</v>
      </c>
      <c r="AX127" s="13" t="s">
        <v>77</v>
      </c>
      <c r="AY127" s="232" t="s">
        <v>160</v>
      </c>
    </row>
    <row r="128" s="13" customFormat="1">
      <c r="A128" s="13"/>
      <c r="B128" s="221"/>
      <c r="C128" s="222"/>
      <c r="D128" s="223" t="s">
        <v>176</v>
      </c>
      <c r="E128" s="224" t="s">
        <v>32</v>
      </c>
      <c r="F128" s="225" t="s">
        <v>809</v>
      </c>
      <c r="G128" s="222"/>
      <c r="H128" s="226">
        <v>48.140000000000001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176</v>
      </c>
      <c r="AU128" s="232" t="s">
        <v>87</v>
      </c>
      <c r="AV128" s="13" t="s">
        <v>87</v>
      </c>
      <c r="AW128" s="13" t="s">
        <v>39</v>
      </c>
      <c r="AX128" s="13" t="s">
        <v>77</v>
      </c>
      <c r="AY128" s="232" t="s">
        <v>160</v>
      </c>
    </row>
    <row r="129" s="13" customFormat="1">
      <c r="A129" s="13"/>
      <c r="B129" s="221"/>
      <c r="C129" s="222"/>
      <c r="D129" s="223" t="s">
        <v>176</v>
      </c>
      <c r="E129" s="224" t="s">
        <v>32</v>
      </c>
      <c r="F129" s="225" t="s">
        <v>810</v>
      </c>
      <c r="G129" s="222"/>
      <c r="H129" s="226">
        <v>22.800000000000001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176</v>
      </c>
      <c r="AU129" s="232" t="s">
        <v>87</v>
      </c>
      <c r="AV129" s="13" t="s">
        <v>87</v>
      </c>
      <c r="AW129" s="13" t="s">
        <v>39</v>
      </c>
      <c r="AX129" s="13" t="s">
        <v>77</v>
      </c>
      <c r="AY129" s="232" t="s">
        <v>160</v>
      </c>
    </row>
    <row r="130" s="15" customFormat="1">
      <c r="A130" s="15"/>
      <c r="B130" s="244"/>
      <c r="C130" s="245"/>
      <c r="D130" s="223" t="s">
        <v>176</v>
      </c>
      <c r="E130" s="246" t="s">
        <v>32</v>
      </c>
      <c r="F130" s="247" t="s">
        <v>238</v>
      </c>
      <c r="G130" s="245"/>
      <c r="H130" s="248">
        <v>130.02000000000001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4" t="s">
        <v>176</v>
      </c>
      <c r="AU130" s="254" t="s">
        <v>87</v>
      </c>
      <c r="AV130" s="15" t="s">
        <v>167</v>
      </c>
      <c r="AW130" s="15" t="s">
        <v>39</v>
      </c>
      <c r="AX130" s="15" t="s">
        <v>85</v>
      </c>
      <c r="AY130" s="254" t="s">
        <v>160</v>
      </c>
    </row>
    <row r="131" s="2" customFormat="1">
      <c r="A131" s="40"/>
      <c r="B131" s="41"/>
      <c r="C131" s="208" t="s">
        <v>215</v>
      </c>
      <c r="D131" s="208" t="s">
        <v>162</v>
      </c>
      <c r="E131" s="209" t="s">
        <v>445</v>
      </c>
      <c r="F131" s="210" t="s">
        <v>446</v>
      </c>
      <c r="G131" s="211" t="s">
        <v>165</v>
      </c>
      <c r="H131" s="212">
        <v>130.02000000000001</v>
      </c>
      <c r="I131" s="213"/>
      <c r="J131" s="214">
        <f>ROUND(I131*H131,2)</f>
        <v>0</v>
      </c>
      <c r="K131" s="210" t="s">
        <v>166</v>
      </c>
      <c r="L131" s="46"/>
      <c r="M131" s="215" t="s">
        <v>32</v>
      </c>
      <c r="N131" s="216" t="s">
        <v>48</v>
      </c>
      <c r="O131" s="86"/>
      <c r="P131" s="217">
        <f>O131*H131</f>
        <v>0</v>
      </c>
      <c r="Q131" s="217">
        <v>0.00085999999999999998</v>
      </c>
      <c r="R131" s="217">
        <f>Q131*H131</f>
        <v>0.11181720000000001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167</v>
      </c>
      <c r="AT131" s="219" t="s">
        <v>162</v>
      </c>
      <c r="AU131" s="219" t="s">
        <v>87</v>
      </c>
      <c r="AY131" s="18" t="s">
        <v>160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8" t="s">
        <v>85</v>
      </c>
      <c r="BK131" s="220">
        <f>ROUND(I131*H131,2)</f>
        <v>0</v>
      </c>
      <c r="BL131" s="18" t="s">
        <v>167</v>
      </c>
      <c r="BM131" s="219" t="s">
        <v>811</v>
      </c>
    </row>
    <row r="132" s="2" customFormat="1" ht="44.25" customHeight="1">
      <c r="A132" s="40"/>
      <c r="B132" s="41"/>
      <c r="C132" s="208" t="s">
        <v>239</v>
      </c>
      <c r="D132" s="208" t="s">
        <v>162</v>
      </c>
      <c r="E132" s="209" t="s">
        <v>448</v>
      </c>
      <c r="F132" s="210" t="s">
        <v>449</v>
      </c>
      <c r="G132" s="211" t="s">
        <v>323</v>
      </c>
      <c r="H132" s="212">
        <v>2.359</v>
      </c>
      <c r="I132" s="213"/>
      <c r="J132" s="214">
        <f>ROUND(I132*H132,2)</f>
        <v>0</v>
      </c>
      <c r="K132" s="210" t="s">
        <v>166</v>
      </c>
      <c r="L132" s="46"/>
      <c r="M132" s="215" t="s">
        <v>32</v>
      </c>
      <c r="N132" s="216" t="s">
        <v>48</v>
      </c>
      <c r="O132" s="86"/>
      <c r="P132" s="217">
        <f>O132*H132</f>
        <v>0</v>
      </c>
      <c r="Q132" s="217">
        <v>1.09528</v>
      </c>
      <c r="R132" s="217">
        <f>Q132*H132</f>
        <v>2.58376552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167</v>
      </c>
      <c r="AT132" s="219" t="s">
        <v>162</v>
      </c>
      <c r="AU132" s="219" t="s">
        <v>87</v>
      </c>
      <c r="AY132" s="18" t="s">
        <v>160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8" t="s">
        <v>85</v>
      </c>
      <c r="BK132" s="220">
        <f>ROUND(I132*H132,2)</f>
        <v>0</v>
      </c>
      <c r="BL132" s="18" t="s">
        <v>167</v>
      </c>
      <c r="BM132" s="219" t="s">
        <v>450</v>
      </c>
    </row>
    <row r="133" s="13" customFormat="1">
      <c r="A133" s="13"/>
      <c r="B133" s="221"/>
      <c r="C133" s="222"/>
      <c r="D133" s="223" t="s">
        <v>176</v>
      </c>
      <c r="E133" s="224" t="s">
        <v>32</v>
      </c>
      <c r="F133" s="225" t="s">
        <v>812</v>
      </c>
      <c r="G133" s="222"/>
      <c r="H133" s="226">
        <v>2.359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176</v>
      </c>
      <c r="AU133" s="232" t="s">
        <v>87</v>
      </c>
      <c r="AV133" s="13" t="s">
        <v>87</v>
      </c>
      <c r="AW133" s="13" t="s">
        <v>39</v>
      </c>
      <c r="AX133" s="13" t="s">
        <v>85</v>
      </c>
      <c r="AY133" s="232" t="s">
        <v>160</v>
      </c>
    </row>
    <row r="134" s="12" customFormat="1" ht="22.8" customHeight="1">
      <c r="A134" s="12"/>
      <c r="B134" s="192"/>
      <c r="C134" s="193"/>
      <c r="D134" s="194" t="s">
        <v>76</v>
      </c>
      <c r="E134" s="206" t="s">
        <v>167</v>
      </c>
      <c r="F134" s="206" t="s">
        <v>389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SUM(P135:P137)</f>
        <v>0</v>
      </c>
      <c r="Q134" s="200"/>
      <c r="R134" s="201">
        <f>SUM(R135:R137)</f>
        <v>19.758420000000001</v>
      </c>
      <c r="S134" s="200"/>
      <c r="T134" s="20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85</v>
      </c>
      <c r="AT134" s="204" t="s">
        <v>76</v>
      </c>
      <c r="AU134" s="204" t="s">
        <v>85</v>
      </c>
      <c r="AY134" s="203" t="s">
        <v>160</v>
      </c>
      <c r="BK134" s="205">
        <f>SUM(BK135:BK137)</f>
        <v>0</v>
      </c>
    </row>
    <row r="135" s="2" customFormat="1">
      <c r="A135" s="40"/>
      <c r="B135" s="41"/>
      <c r="C135" s="208" t="s">
        <v>8</v>
      </c>
      <c r="D135" s="208" t="s">
        <v>162</v>
      </c>
      <c r="E135" s="209" t="s">
        <v>390</v>
      </c>
      <c r="F135" s="210" t="s">
        <v>391</v>
      </c>
      <c r="G135" s="211" t="s">
        <v>218</v>
      </c>
      <c r="H135" s="212">
        <v>10.566000000000001</v>
      </c>
      <c r="I135" s="213"/>
      <c r="J135" s="214">
        <f>ROUND(I135*H135,2)</f>
        <v>0</v>
      </c>
      <c r="K135" s="210" t="s">
        <v>166</v>
      </c>
      <c r="L135" s="46"/>
      <c r="M135" s="215" t="s">
        <v>32</v>
      </c>
      <c r="N135" s="216" t="s">
        <v>48</v>
      </c>
      <c r="O135" s="86"/>
      <c r="P135" s="217">
        <f>O135*H135</f>
        <v>0</v>
      </c>
      <c r="Q135" s="217">
        <v>1.8700000000000001</v>
      </c>
      <c r="R135" s="217">
        <f>Q135*H135</f>
        <v>19.758420000000001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167</v>
      </c>
      <c r="AT135" s="219" t="s">
        <v>162</v>
      </c>
      <c r="AU135" s="219" t="s">
        <v>87</v>
      </c>
      <c r="AY135" s="18" t="s">
        <v>160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8" t="s">
        <v>85</v>
      </c>
      <c r="BK135" s="220">
        <f>ROUND(I135*H135,2)</f>
        <v>0</v>
      </c>
      <c r="BL135" s="18" t="s">
        <v>167</v>
      </c>
      <c r="BM135" s="219" t="s">
        <v>392</v>
      </c>
    </row>
    <row r="136" s="13" customFormat="1">
      <c r="A136" s="13"/>
      <c r="B136" s="221"/>
      <c r="C136" s="222"/>
      <c r="D136" s="223" t="s">
        <v>176</v>
      </c>
      <c r="E136" s="224" t="s">
        <v>32</v>
      </c>
      <c r="F136" s="225" t="s">
        <v>813</v>
      </c>
      <c r="G136" s="222"/>
      <c r="H136" s="226">
        <v>10.566000000000001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176</v>
      </c>
      <c r="AU136" s="232" t="s">
        <v>87</v>
      </c>
      <c r="AV136" s="13" t="s">
        <v>87</v>
      </c>
      <c r="AW136" s="13" t="s">
        <v>39</v>
      </c>
      <c r="AX136" s="13" t="s">
        <v>85</v>
      </c>
      <c r="AY136" s="232" t="s">
        <v>160</v>
      </c>
    </row>
    <row r="137" s="2" customFormat="1" ht="33" customHeight="1">
      <c r="A137" s="40"/>
      <c r="B137" s="41"/>
      <c r="C137" s="208" t="s">
        <v>246</v>
      </c>
      <c r="D137" s="208" t="s">
        <v>162</v>
      </c>
      <c r="E137" s="209" t="s">
        <v>397</v>
      </c>
      <c r="F137" s="210" t="s">
        <v>398</v>
      </c>
      <c r="G137" s="211" t="s">
        <v>165</v>
      </c>
      <c r="H137" s="212">
        <v>17.609999999999999</v>
      </c>
      <c r="I137" s="213"/>
      <c r="J137" s="214">
        <f>ROUND(I137*H137,2)</f>
        <v>0</v>
      </c>
      <c r="K137" s="210" t="s">
        <v>166</v>
      </c>
      <c r="L137" s="46"/>
      <c r="M137" s="215" t="s">
        <v>32</v>
      </c>
      <c r="N137" s="216" t="s">
        <v>48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167</v>
      </c>
      <c r="AT137" s="219" t="s">
        <v>162</v>
      </c>
      <c r="AU137" s="219" t="s">
        <v>87</v>
      </c>
      <c r="AY137" s="18" t="s">
        <v>160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8" t="s">
        <v>85</v>
      </c>
      <c r="BK137" s="220">
        <f>ROUND(I137*H137,2)</f>
        <v>0</v>
      </c>
      <c r="BL137" s="18" t="s">
        <v>167</v>
      </c>
      <c r="BM137" s="219" t="s">
        <v>399</v>
      </c>
    </row>
    <row r="138" s="12" customFormat="1" ht="22.8" customHeight="1">
      <c r="A138" s="12"/>
      <c r="B138" s="192"/>
      <c r="C138" s="193"/>
      <c r="D138" s="194" t="s">
        <v>76</v>
      </c>
      <c r="E138" s="206" t="s">
        <v>194</v>
      </c>
      <c r="F138" s="206" t="s">
        <v>306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SUM(P139:P140)</f>
        <v>0</v>
      </c>
      <c r="Q138" s="200"/>
      <c r="R138" s="201">
        <f>SUM(R139:R140)</f>
        <v>0.26838000000000001</v>
      </c>
      <c r="S138" s="200"/>
      <c r="T138" s="202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85</v>
      </c>
      <c r="AT138" s="204" t="s">
        <v>76</v>
      </c>
      <c r="AU138" s="204" t="s">
        <v>85</v>
      </c>
      <c r="AY138" s="203" t="s">
        <v>160</v>
      </c>
      <c r="BK138" s="205">
        <f>SUM(BK139:BK140)</f>
        <v>0</v>
      </c>
    </row>
    <row r="139" s="2" customFormat="1" ht="21.75" customHeight="1">
      <c r="A139" s="40"/>
      <c r="B139" s="41"/>
      <c r="C139" s="208" t="s">
        <v>250</v>
      </c>
      <c r="D139" s="208" t="s">
        <v>162</v>
      </c>
      <c r="E139" s="209" t="s">
        <v>502</v>
      </c>
      <c r="F139" s="210" t="s">
        <v>503</v>
      </c>
      <c r="G139" s="211" t="s">
        <v>315</v>
      </c>
      <c r="H139" s="212">
        <v>19</v>
      </c>
      <c r="I139" s="213"/>
      <c r="J139" s="214">
        <f>ROUND(I139*H139,2)</f>
        <v>0</v>
      </c>
      <c r="K139" s="210" t="s">
        <v>166</v>
      </c>
      <c r="L139" s="46"/>
      <c r="M139" s="215" t="s">
        <v>32</v>
      </c>
      <c r="N139" s="216" t="s">
        <v>48</v>
      </c>
      <c r="O139" s="86"/>
      <c r="P139" s="217">
        <f>O139*H139</f>
        <v>0</v>
      </c>
      <c r="Q139" s="217">
        <v>2.0000000000000002E-05</v>
      </c>
      <c r="R139" s="217">
        <f>Q139*H139</f>
        <v>0.00038000000000000002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167</v>
      </c>
      <c r="AT139" s="219" t="s">
        <v>162</v>
      </c>
      <c r="AU139" s="219" t="s">
        <v>87</v>
      </c>
      <c r="AY139" s="18" t="s">
        <v>160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8" t="s">
        <v>85</v>
      </c>
      <c r="BK139" s="220">
        <f>ROUND(I139*H139,2)</f>
        <v>0</v>
      </c>
      <c r="BL139" s="18" t="s">
        <v>167</v>
      </c>
      <c r="BM139" s="219" t="s">
        <v>504</v>
      </c>
    </row>
    <row r="140" s="2" customFormat="1" ht="16.5" customHeight="1">
      <c r="A140" s="40"/>
      <c r="B140" s="41"/>
      <c r="C140" s="255" t="s">
        <v>254</v>
      </c>
      <c r="D140" s="255" t="s">
        <v>291</v>
      </c>
      <c r="E140" s="256" t="s">
        <v>505</v>
      </c>
      <c r="F140" s="257" t="s">
        <v>506</v>
      </c>
      <c r="G140" s="258" t="s">
        <v>315</v>
      </c>
      <c r="H140" s="259">
        <v>20</v>
      </c>
      <c r="I140" s="260"/>
      <c r="J140" s="261">
        <f>ROUND(I140*H140,2)</f>
        <v>0</v>
      </c>
      <c r="K140" s="257" t="s">
        <v>166</v>
      </c>
      <c r="L140" s="262"/>
      <c r="M140" s="263" t="s">
        <v>32</v>
      </c>
      <c r="N140" s="264" t="s">
        <v>48</v>
      </c>
      <c r="O140" s="86"/>
      <c r="P140" s="217">
        <f>O140*H140</f>
        <v>0</v>
      </c>
      <c r="Q140" s="217">
        <v>0.013400000000000001</v>
      </c>
      <c r="R140" s="217">
        <f>Q140*H140</f>
        <v>0.26800000000000002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194</v>
      </c>
      <c r="AT140" s="219" t="s">
        <v>291</v>
      </c>
      <c r="AU140" s="219" t="s">
        <v>87</v>
      </c>
      <c r="AY140" s="18" t="s">
        <v>160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8" t="s">
        <v>85</v>
      </c>
      <c r="BK140" s="220">
        <f>ROUND(I140*H140,2)</f>
        <v>0</v>
      </c>
      <c r="BL140" s="18" t="s">
        <v>167</v>
      </c>
      <c r="BM140" s="219" t="s">
        <v>814</v>
      </c>
    </row>
    <row r="141" s="12" customFormat="1" ht="22.8" customHeight="1">
      <c r="A141" s="12"/>
      <c r="B141" s="192"/>
      <c r="C141" s="193"/>
      <c r="D141" s="194" t="s">
        <v>76</v>
      </c>
      <c r="E141" s="206" t="s">
        <v>198</v>
      </c>
      <c r="F141" s="206" t="s">
        <v>508</v>
      </c>
      <c r="G141" s="193"/>
      <c r="H141" s="193"/>
      <c r="I141" s="196"/>
      <c r="J141" s="207">
        <f>BK141</f>
        <v>0</v>
      </c>
      <c r="K141" s="193"/>
      <c r="L141" s="198"/>
      <c r="M141" s="199"/>
      <c r="N141" s="200"/>
      <c r="O141" s="200"/>
      <c r="P141" s="201">
        <f>SUM(P142:P144)</f>
        <v>0</v>
      </c>
      <c r="Q141" s="200"/>
      <c r="R141" s="201">
        <f>SUM(R142:R144)</f>
        <v>0.20544380000000001</v>
      </c>
      <c r="S141" s="200"/>
      <c r="T141" s="202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3" t="s">
        <v>85</v>
      </c>
      <c r="AT141" s="204" t="s">
        <v>76</v>
      </c>
      <c r="AU141" s="204" t="s">
        <v>85</v>
      </c>
      <c r="AY141" s="203" t="s">
        <v>160</v>
      </c>
      <c r="BK141" s="205">
        <f>SUM(BK142:BK144)</f>
        <v>0</v>
      </c>
    </row>
    <row r="142" s="2" customFormat="1">
      <c r="A142" s="40"/>
      <c r="B142" s="41"/>
      <c r="C142" s="208" t="s">
        <v>258</v>
      </c>
      <c r="D142" s="208" t="s">
        <v>162</v>
      </c>
      <c r="E142" s="209" t="s">
        <v>509</v>
      </c>
      <c r="F142" s="210" t="s">
        <v>510</v>
      </c>
      <c r="G142" s="211" t="s">
        <v>165</v>
      </c>
      <c r="H142" s="212">
        <v>1.8899999999999999</v>
      </c>
      <c r="I142" s="213"/>
      <c r="J142" s="214">
        <f>ROUND(I142*H142,2)</f>
        <v>0</v>
      </c>
      <c r="K142" s="210" t="s">
        <v>166</v>
      </c>
      <c r="L142" s="46"/>
      <c r="M142" s="215" t="s">
        <v>32</v>
      </c>
      <c r="N142" s="216" t="s">
        <v>48</v>
      </c>
      <c r="O142" s="86"/>
      <c r="P142" s="217">
        <f>O142*H142</f>
        <v>0</v>
      </c>
      <c r="Q142" s="217">
        <v>0.03542</v>
      </c>
      <c r="R142" s="217">
        <f>Q142*H142</f>
        <v>0.066943799999999998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167</v>
      </c>
      <c r="AT142" s="219" t="s">
        <v>162</v>
      </c>
      <c r="AU142" s="219" t="s">
        <v>87</v>
      </c>
      <c r="AY142" s="18" t="s">
        <v>160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8" t="s">
        <v>85</v>
      </c>
      <c r="BK142" s="220">
        <f>ROUND(I142*H142,2)</f>
        <v>0</v>
      </c>
      <c r="BL142" s="18" t="s">
        <v>167</v>
      </c>
      <c r="BM142" s="219" t="s">
        <v>511</v>
      </c>
    </row>
    <row r="143" s="13" customFormat="1">
      <c r="A143" s="13"/>
      <c r="B143" s="221"/>
      <c r="C143" s="222"/>
      <c r="D143" s="223" t="s">
        <v>176</v>
      </c>
      <c r="E143" s="224" t="s">
        <v>32</v>
      </c>
      <c r="F143" s="225" t="s">
        <v>512</v>
      </c>
      <c r="G143" s="222"/>
      <c r="H143" s="226">
        <v>1.8899999999999999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176</v>
      </c>
      <c r="AU143" s="232" t="s">
        <v>87</v>
      </c>
      <c r="AV143" s="13" t="s">
        <v>87</v>
      </c>
      <c r="AW143" s="13" t="s">
        <v>39</v>
      </c>
      <c r="AX143" s="13" t="s">
        <v>85</v>
      </c>
      <c r="AY143" s="232" t="s">
        <v>160</v>
      </c>
    </row>
    <row r="144" s="2" customFormat="1" ht="16.5" customHeight="1">
      <c r="A144" s="40"/>
      <c r="B144" s="41"/>
      <c r="C144" s="208" t="s">
        <v>262</v>
      </c>
      <c r="D144" s="208" t="s">
        <v>162</v>
      </c>
      <c r="E144" s="209" t="s">
        <v>513</v>
      </c>
      <c r="F144" s="210" t="s">
        <v>514</v>
      </c>
      <c r="G144" s="211" t="s">
        <v>315</v>
      </c>
      <c r="H144" s="212">
        <v>2</v>
      </c>
      <c r="I144" s="213"/>
      <c r="J144" s="214">
        <f>ROUND(I144*H144,2)</f>
        <v>0</v>
      </c>
      <c r="K144" s="210" t="s">
        <v>166</v>
      </c>
      <c r="L144" s="46"/>
      <c r="M144" s="215" t="s">
        <v>32</v>
      </c>
      <c r="N144" s="216" t="s">
        <v>48</v>
      </c>
      <c r="O144" s="86"/>
      <c r="P144" s="217">
        <f>O144*H144</f>
        <v>0</v>
      </c>
      <c r="Q144" s="217">
        <v>0.069250000000000006</v>
      </c>
      <c r="R144" s="217">
        <f>Q144*H144</f>
        <v>0.13850000000000001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167</v>
      </c>
      <c r="AT144" s="219" t="s">
        <v>162</v>
      </c>
      <c r="AU144" s="219" t="s">
        <v>87</v>
      </c>
      <c r="AY144" s="18" t="s">
        <v>160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8" t="s">
        <v>85</v>
      </c>
      <c r="BK144" s="220">
        <f>ROUND(I144*H144,2)</f>
        <v>0</v>
      </c>
      <c r="BL144" s="18" t="s">
        <v>167</v>
      </c>
      <c r="BM144" s="219" t="s">
        <v>515</v>
      </c>
    </row>
    <row r="145" s="12" customFormat="1" ht="22.8" customHeight="1">
      <c r="A145" s="12"/>
      <c r="B145" s="192"/>
      <c r="C145" s="193"/>
      <c r="D145" s="194" t="s">
        <v>76</v>
      </c>
      <c r="E145" s="206" t="s">
        <v>338</v>
      </c>
      <c r="F145" s="206" t="s">
        <v>339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P146</f>
        <v>0</v>
      </c>
      <c r="Q145" s="200"/>
      <c r="R145" s="201">
        <f>R146</f>
        <v>0</v>
      </c>
      <c r="S145" s="200"/>
      <c r="T145" s="20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85</v>
      </c>
      <c r="AT145" s="204" t="s">
        <v>76</v>
      </c>
      <c r="AU145" s="204" t="s">
        <v>85</v>
      </c>
      <c r="AY145" s="203" t="s">
        <v>160</v>
      </c>
      <c r="BK145" s="205">
        <f>BK146</f>
        <v>0</v>
      </c>
    </row>
    <row r="146" s="2" customFormat="1" ht="21.75" customHeight="1">
      <c r="A146" s="40"/>
      <c r="B146" s="41"/>
      <c r="C146" s="208" t="s">
        <v>7</v>
      </c>
      <c r="D146" s="208" t="s">
        <v>162</v>
      </c>
      <c r="E146" s="209" t="s">
        <v>341</v>
      </c>
      <c r="F146" s="210" t="s">
        <v>342</v>
      </c>
      <c r="G146" s="211" t="s">
        <v>323</v>
      </c>
      <c r="H146" s="212">
        <v>106.976</v>
      </c>
      <c r="I146" s="213"/>
      <c r="J146" s="214">
        <f>ROUND(I146*H146,2)</f>
        <v>0</v>
      </c>
      <c r="K146" s="210" t="s">
        <v>166</v>
      </c>
      <c r="L146" s="46"/>
      <c r="M146" s="215" t="s">
        <v>32</v>
      </c>
      <c r="N146" s="216" t="s">
        <v>48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167</v>
      </c>
      <c r="AT146" s="219" t="s">
        <v>162</v>
      </c>
      <c r="AU146" s="219" t="s">
        <v>87</v>
      </c>
      <c r="AY146" s="18" t="s">
        <v>160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8" t="s">
        <v>85</v>
      </c>
      <c r="BK146" s="220">
        <f>ROUND(I146*H146,2)</f>
        <v>0</v>
      </c>
      <c r="BL146" s="18" t="s">
        <v>167</v>
      </c>
      <c r="BM146" s="219" t="s">
        <v>401</v>
      </c>
    </row>
    <row r="147" s="12" customFormat="1" ht="25.92" customHeight="1">
      <c r="A147" s="12"/>
      <c r="B147" s="192"/>
      <c r="C147" s="193"/>
      <c r="D147" s="194" t="s">
        <v>76</v>
      </c>
      <c r="E147" s="195" t="s">
        <v>516</v>
      </c>
      <c r="F147" s="195" t="s">
        <v>517</v>
      </c>
      <c r="G147" s="193"/>
      <c r="H147" s="193"/>
      <c r="I147" s="196"/>
      <c r="J147" s="197">
        <f>BK147</f>
        <v>0</v>
      </c>
      <c r="K147" s="193"/>
      <c r="L147" s="198"/>
      <c r="M147" s="199"/>
      <c r="N147" s="200"/>
      <c r="O147" s="200"/>
      <c r="P147" s="201">
        <f>P148+P157+P173</f>
        <v>0</v>
      </c>
      <c r="Q147" s="200"/>
      <c r="R147" s="201">
        <f>R148+R157+R173</f>
        <v>0.66468806999999996</v>
      </c>
      <c r="S147" s="200"/>
      <c r="T147" s="202">
        <f>T148+T157+T173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3" t="s">
        <v>87</v>
      </c>
      <c r="AT147" s="204" t="s">
        <v>76</v>
      </c>
      <c r="AU147" s="204" t="s">
        <v>77</v>
      </c>
      <c r="AY147" s="203" t="s">
        <v>160</v>
      </c>
      <c r="BK147" s="205">
        <f>BK148+BK157+BK173</f>
        <v>0</v>
      </c>
    </row>
    <row r="148" s="12" customFormat="1" ht="22.8" customHeight="1">
      <c r="A148" s="12"/>
      <c r="B148" s="192"/>
      <c r="C148" s="193"/>
      <c r="D148" s="194" t="s">
        <v>76</v>
      </c>
      <c r="E148" s="206" t="s">
        <v>518</v>
      </c>
      <c r="F148" s="206" t="s">
        <v>519</v>
      </c>
      <c r="G148" s="193"/>
      <c r="H148" s="193"/>
      <c r="I148" s="196"/>
      <c r="J148" s="207">
        <f>BK148</f>
        <v>0</v>
      </c>
      <c r="K148" s="193"/>
      <c r="L148" s="198"/>
      <c r="M148" s="199"/>
      <c r="N148" s="200"/>
      <c r="O148" s="200"/>
      <c r="P148" s="201">
        <f>SUM(P149:P156)</f>
        <v>0</v>
      </c>
      <c r="Q148" s="200"/>
      <c r="R148" s="201">
        <f>SUM(R149:R156)</f>
        <v>0.14060342999999997</v>
      </c>
      <c r="S148" s="200"/>
      <c r="T148" s="202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87</v>
      </c>
      <c r="AT148" s="204" t="s">
        <v>76</v>
      </c>
      <c r="AU148" s="204" t="s">
        <v>85</v>
      </c>
      <c r="AY148" s="203" t="s">
        <v>160</v>
      </c>
      <c r="BK148" s="205">
        <f>SUM(BK149:BK156)</f>
        <v>0</v>
      </c>
    </row>
    <row r="149" s="2" customFormat="1">
      <c r="A149" s="40"/>
      <c r="B149" s="41"/>
      <c r="C149" s="208" t="s">
        <v>269</v>
      </c>
      <c r="D149" s="208" t="s">
        <v>162</v>
      </c>
      <c r="E149" s="209" t="s">
        <v>520</v>
      </c>
      <c r="F149" s="210" t="s">
        <v>521</v>
      </c>
      <c r="G149" s="211" t="s">
        <v>218</v>
      </c>
      <c r="H149" s="212">
        <v>0.187</v>
      </c>
      <c r="I149" s="213"/>
      <c r="J149" s="214">
        <f>ROUND(I149*H149,2)</f>
        <v>0</v>
      </c>
      <c r="K149" s="210" t="s">
        <v>166</v>
      </c>
      <c r="L149" s="46"/>
      <c r="M149" s="215" t="s">
        <v>32</v>
      </c>
      <c r="N149" s="216" t="s">
        <v>48</v>
      </c>
      <c r="O149" s="86"/>
      <c r="P149" s="217">
        <f>O149*H149</f>
        <v>0</v>
      </c>
      <c r="Q149" s="217">
        <v>0.00189</v>
      </c>
      <c r="R149" s="217">
        <f>Q149*H149</f>
        <v>0.00035343000000000001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246</v>
      </c>
      <c r="AT149" s="219" t="s">
        <v>162</v>
      </c>
      <c r="AU149" s="219" t="s">
        <v>87</v>
      </c>
      <c r="AY149" s="18" t="s">
        <v>160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8" t="s">
        <v>85</v>
      </c>
      <c r="BK149" s="220">
        <f>ROUND(I149*H149,2)</f>
        <v>0</v>
      </c>
      <c r="BL149" s="18" t="s">
        <v>246</v>
      </c>
      <c r="BM149" s="219" t="s">
        <v>522</v>
      </c>
    </row>
    <row r="150" s="13" customFormat="1">
      <c r="A150" s="13"/>
      <c r="B150" s="221"/>
      <c r="C150" s="222"/>
      <c r="D150" s="223" t="s">
        <v>176</v>
      </c>
      <c r="E150" s="224" t="s">
        <v>32</v>
      </c>
      <c r="F150" s="225" t="s">
        <v>523</v>
      </c>
      <c r="G150" s="222"/>
      <c r="H150" s="226">
        <v>0.187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176</v>
      </c>
      <c r="AU150" s="232" t="s">
        <v>87</v>
      </c>
      <c r="AV150" s="13" t="s">
        <v>87</v>
      </c>
      <c r="AW150" s="13" t="s">
        <v>39</v>
      </c>
      <c r="AX150" s="13" t="s">
        <v>85</v>
      </c>
      <c r="AY150" s="232" t="s">
        <v>160</v>
      </c>
    </row>
    <row r="151" s="2" customFormat="1">
      <c r="A151" s="40"/>
      <c r="B151" s="41"/>
      <c r="C151" s="208" t="s">
        <v>277</v>
      </c>
      <c r="D151" s="208" t="s">
        <v>162</v>
      </c>
      <c r="E151" s="209" t="s">
        <v>524</v>
      </c>
      <c r="F151" s="210" t="s">
        <v>525</v>
      </c>
      <c r="G151" s="211" t="s">
        <v>180</v>
      </c>
      <c r="H151" s="212">
        <v>104</v>
      </c>
      <c r="I151" s="213"/>
      <c r="J151" s="214">
        <f>ROUND(I151*H151,2)</f>
        <v>0</v>
      </c>
      <c r="K151" s="210" t="s">
        <v>166</v>
      </c>
      <c r="L151" s="46"/>
      <c r="M151" s="215" t="s">
        <v>32</v>
      </c>
      <c r="N151" s="216" t="s">
        <v>48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246</v>
      </c>
      <c r="AT151" s="219" t="s">
        <v>162</v>
      </c>
      <c r="AU151" s="219" t="s">
        <v>87</v>
      </c>
      <c r="AY151" s="18" t="s">
        <v>160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8" t="s">
        <v>85</v>
      </c>
      <c r="BK151" s="220">
        <f>ROUND(I151*H151,2)</f>
        <v>0</v>
      </c>
      <c r="BL151" s="18" t="s">
        <v>246</v>
      </c>
      <c r="BM151" s="219" t="s">
        <v>526</v>
      </c>
    </row>
    <row r="152" s="13" customFormat="1">
      <c r="A152" s="13"/>
      <c r="B152" s="221"/>
      <c r="C152" s="222"/>
      <c r="D152" s="223" t="s">
        <v>176</v>
      </c>
      <c r="E152" s="224" t="s">
        <v>32</v>
      </c>
      <c r="F152" s="225" t="s">
        <v>527</v>
      </c>
      <c r="G152" s="222"/>
      <c r="H152" s="226">
        <v>104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176</v>
      </c>
      <c r="AU152" s="232" t="s">
        <v>87</v>
      </c>
      <c r="AV152" s="13" t="s">
        <v>87</v>
      </c>
      <c r="AW152" s="13" t="s">
        <v>39</v>
      </c>
      <c r="AX152" s="13" t="s">
        <v>85</v>
      </c>
      <c r="AY152" s="232" t="s">
        <v>160</v>
      </c>
    </row>
    <row r="153" s="2" customFormat="1" ht="16.5" customHeight="1">
      <c r="A153" s="40"/>
      <c r="B153" s="41"/>
      <c r="C153" s="255" t="s">
        <v>281</v>
      </c>
      <c r="D153" s="255" t="s">
        <v>291</v>
      </c>
      <c r="E153" s="256" t="s">
        <v>815</v>
      </c>
      <c r="F153" s="257" t="s">
        <v>816</v>
      </c>
      <c r="G153" s="258" t="s">
        <v>817</v>
      </c>
      <c r="H153" s="259">
        <v>104</v>
      </c>
      <c r="I153" s="260"/>
      <c r="J153" s="261">
        <f>ROUND(I153*H153,2)</f>
        <v>0</v>
      </c>
      <c r="K153" s="257" t="s">
        <v>166</v>
      </c>
      <c r="L153" s="262"/>
      <c r="M153" s="263" t="s">
        <v>32</v>
      </c>
      <c r="N153" s="264" t="s">
        <v>48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325</v>
      </c>
      <c r="AT153" s="219" t="s">
        <v>291</v>
      </c>
      <c r="AU153" s="219" t="s">
        <v>87</v>
      </c>
      <c r="AY153" s="18" t="s">
        <v>160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8" t="s">
        <v>85</v>
      </c>
      <c r="BK153" s="220">
        <f>ROUND(I153*H153,2)</f>
        <v>0</v>
      </c>
      <c r="BL153" s="18" t="s">
        <v>246</v>
      </c>
      <c r="BM153" s="219" t="s">
        <v>530</v>
      </c>
    </row>
    <row r="154" s="2" customFormat="1" ht="16.5" customHeight="1">
      <c r="A154" s="40"/>
      <c r="B154" s="41"/>
      <c r="C154" s="255" t="s">
        <v>286</v>
      </c>
      <c r="D154" s="255" t="s">
        <v>291</v>
      </c>
      <c r="E154" s="256" t="s">
        <v>531</v>
      </c>
      <c r="F154" s="257" t="s">
        <v>532</v>
      </c>
      <c r="G154" s="258" t="s">
        <v>218</v>
      </c>
      <c r="H154" s="259">
        <v>0.187</v>
      </c>
      <c r="I154" s="260"/>
      <c r="J154" s="261">
        <f>ROUND(I154*H154,2)</f>
        <v>0</v>
      </c>
      <c r="K154" s="257" t="s">
        <v>32</v>
      </c>
      <c r="L154" s="262"/>
      <c r="M154" s="263" t="s">
        <v>32</v>
      </c>
      <c r="N154" s="264" t="s">
        <v>48</v>
      </c>
      <c r="O154" s="86"/>
      <c r="P154" s="217">
        <f>O154*H154</f>
        <v>0</v>
      </c>
      <c r="Q154" s="217">
        <v>0.75</v>
      </c>
      <c r="R154" s="217">
        <f>Q154*H154</f>
        <v>0.14024999999999999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325</v>
      </c>
      <c r="AT154" s="219" t="s">
        <v>291</v>
      </c>
      <c r="AU154" s="219" t="s">
        <v>87</v>
      </c>
      <c r="AY154" s="18" t="s">
        <v>160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8" t="s">
        <v>85</v>
      </c>
      <c r="BK154" s="220">
        <f>ROUND(I154*H154,2)</f>
        <v>0</v>
      </c>
      <c r="BL154" s="18" t="s">
        <v>246</v>
      </c>
      <c r="BM154" s="219" t="s">
        <v>818</v>
      </c>
    </row>
    <row r="155" s="13" customFormat="1">
      <c r="A155" s="13"/>
      <c r="B155" s="221"/>
      <c r="C155" s="222"/>
      <c r="D155" s="223" t="s">
        <v>176</v>
      </c>
      <c r="E155" s="224" t="s">
        <v>32</v>
      </c>
      <c r="F155" s="225" t="s">
        <v>523</v>
      </c>
      <c r="G155" s="222"/>
      <c r="H155" s="226">
        <v>0.187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176</v>
      </c>
      <c r="AU155" s="232" t="s">
        <v>87</v>
      </c>
      <c r="AV155" s="13" t="s">
        <v>87</v>
      </c>
      <c r="AW155" s="13" t="s">
        <v>39</v>
      </c>
      <c r="AX155" s="13" t="s">
        <v>85</v>
      </c>
      <c r="AY155" s="232" t="s">
        <v>160</v>
      </c>
    </row>
    <row r="156" s="2" customFormat="1">
      <c r="A156" s="40"/>
      <c r="B156" s="41"/>
      <c r="C156" s="208" t="s">
        <v>290</v>
      </c>
      <c r="D156" s="208" t="s">
        <v>162</v>
      </c>
      <c r="E156" s="209" t="s">
        <v>534</v>
      </c>
      <c r="F156" s="210" t="s">
        <v>535</v>
      </c>
      <c r="G156" s="211" t="s">
        <v>323</v>
      </c>
      <c r="H156" s="212">
        <v>0.14099999999999999</v>
      </c>
      <c r="I156" s="213"/>
      <c r="J156" s="214">
        <f>ROUND(I156*H156,2)</f>
        <v>0</v>
      </c>
      <c r="K156" s="210" t="s">
        <v>166</v>
      </c>
      <c r="L156" s="46"/>
      <c r="M156" s="215" t="s">
        <v>32</v>
      </c>
      <c r="N156" s="216" t="s">
        <v>48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246</v>
      </c>
      <c r="AT156" s="219" t="s">
        <v>162</v>
      </c>
      <c r="AU156" s="219" t="s">
        <v>87</v>
      </c>
      <c r="AY156" s="18" t="s">
        <v>160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8" t="s">
        <v>85</v>
      </c>
      <c r="BK156" s="220">
        <f>ROUND(I156*H156,2)</f>
        <v>0</v>
      </c>
      <c r="BL156" s="18" t="s">
        <v>246</v>
      </c>
      <c r="BM156" s="219" t="s">
        <v>536</v>
      </c>
    </row>
    <row r="157" s="12" customFormat="1" ht="22.8" customHeight="1">
      <c r="A157" s="12"/>
      <c r="B157" s="192"/>
      <c r="C157" s="193"/>
      <c r="D157" s="194" t="s">
        <v>76</v>
      </c>
      <c r="E157" s="206" t="s">
        <v>537</v>
      </c>
      <c r="F157" s="206" t="s">
        <v>538</v>
      </c>
      <c r="G157" s="193"/>
      <c r="H157" s="193"/>
      <c r="I157" s="196"/>
      <c r="J157" s="207">
        <f>BK157</f>
        <v>0</v>
      </c>
      <c r="K157" s="193"/>
      <c r="L157" s="198"/>
      <c r="M157" s="199"/>
      <c r="N157" s="200"/>
      <c r="O157" s="200"/>
      <c r="P157" s="201">
        <f>SUM(P158:P172)</f>
        <v>0</v>
      </c>
      <c r="Q157" s="200"/>
      <c r="R157" s="201">
        <f>SUM(R158:R172)</f>
        <v>0.52124263999999998</v>
      </c>
      <c r="S157" s="200"/>
      <c r="T157" s="202">
        <f>SUM(T158:T172)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3" t="s">
        <v>87</v>
      </c>
      <c r="AT157" s="204" t="s">
        <v>76</v>
      </c>
      <c r="AU157" s="204" t="s">
        <v>85</v>
      </c>
      <c r="AY157" s="203" t="s">
        <v>160</v>
      </c>
      <c r="BK157" s="205">
        <f>SUM(BK158:BK172)</f>
        <v>0</v>
      </c>
    </row>
    <row r="158" s="2" customFormat="1" ht="16.5" customHeight="1">
      <c r="A158" s="40"/>
      <c r="B158" s="41"/>
      <c r="C158" s="208" t="s">
        <v>297</v>
      </c>
      <c r="D158" s="208" t="s">
        <v>162</v>
      </c>
      <c r="E158" s="209" t="s">
        <v>539</v>
      </c>
      <c r="F158" s="210" t="s">
        <v>540</v>
      </c>
      <c r="G158" s="211" t="s">
        <v>294</v>
      </c>
      <c r="H158" s="212">
        <v>355.77600000000001</v>
      </c>
      <c r="I158" s="213"/>
      <c r="J158" s="214">
        <f>ROUND(I158*H158,2)</f>
        <v>0</v>
      </c>
      <c r="K158" s="210" t="s">
        <v>166</v>
      </c>
      <c r="L158" s="46"/>
      <c r="M158" s="215" t="s">
        <v>32</v>
      </c>
      <c r="N158" s="216" t="s">
        <v>48</v>
      </c>
      <c r="O158" s="86"/>
      <c r="P158" s="217">
        <f>O158*H158</f>
        <v>0</v>
      </c>
      <c r="Q158" s="217">
        <v>0.00013999999999999999</v>
      </c>
      <c r="R158" s="217">
        <f>Q158*H158</f>
        <v>0.049808639999999994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246</v>
      </c>
      <c r="AT158" s="219" t="s">
        <v>162</v>
      </c>
      <c r="AU158" s="219" t="s">
        <v>87</v>
      </c>
      <c r="AY158" s="18" t="s">
        <v>160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8" t="s">
        <v>85</v>
      </c>
      <c r="BK158" s="220">
        <f>ROUND(I158*H158,2)</f>
        <v>0</v>
      </c>
      <c r="BL158" s="18" t="s">
        <v>246</v>
      </c>
      <c r="BM158" s="219" t="s">
        <v>541</v>
      </c>
    </row>
    <row r="159" s="13" customFormat="1">
      <c r="A159" s="13"/>
      <c r="B159" s="221"/>
      <c r="C159" s="222"/>
      <c r="D159" s="223" t="s">
        <v>176</v>
      </c>
      <c r="E159" s="224" t="s">
        <v>32</v>
      </c>
      <c r="F159" s="225" t="s">
        <v>542</v>
      </c>
      <c r="G159" s="222"/>
      <c r="H159" s="226">
        <v>0.096000000000000002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176</v>
      </c>
      <c r="AU159" s="232" t="s">
        <v>87</v>
      </c>
      <c r="AV159" s="13" t="s">
        <v>87</v>
      </c>
      <c r="AW159" s="13" t="s">
        <v>39</v>
      </c>
      <c r="AX159" s="13" t="s">
        <v>77</v>
      </c>
      <c r="AY159" s="232" t="s">
        <v>160</v>
      </c>
    </row>
    <row r="160" s="13" customFormat="1">
      <c r="A160" s="13"/>
      <c r="B160" s="221"/>
      <c r="C160" s="222"/>
      <c r="D160" s="223" t="s">
        <v>176</v>
      </c>
      <c r="E160" s="224" t="s">
        <v>32</v>
      </c>
      <c r="F160" s="225" t="s">
        <v>543</v>
      </c>
      <c r="G160" s="222"/>
      <c r="H160" s="226">
        <v>355.68000000000001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176</v>
      </c>
      <c r="AU160" s="232" t="s">
        <v>87</v>
      </c>
      <c r="AV160" s="13" t="s">
        <v>87</v>
      </c>
      <c r="AW160" s="13" t="s">
        <v>39</v>
      </c>
      <c r="AX160" s="13" t="s">
        <v>77</v>
      </c>
      <c r="AY160" s="232" t="s">
        <v>160</v>
      </c>
    </row>
    <row r="161" s="15" customFormat="1">
      <c r="A161" s="15"/>
      <c r="B161" s="244"/>
      <c r="C161" s="245"/>
      <c r="D161" s="223" t="s">
        <v>176</v>
      </c>
      <c r="E161" s="246" t="s">
        <v>32</v>
      </c>
      <c r="F161" s="247" t="s">
        <v>238</v>
      </c>
      <c r="G161" s="245"/>
      <c r="H161" s="248">
        <v>355.77600000000001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4" t="s">
        <v>176</v>
      </c>
      <c r="AU161" s="254" t="s">
        <v>87</v>
      </c>
      <c r="AV161" s="15" t="s">
        <v>167</v>
      </c>
      <c r="AW161" s="15" t="s">
        <v>39</v>
      </c>
      <c r="AX161" s="15" t="s">
        <v>85</v>
      </c>
      <c r="AY161" s="254" t="s">
        <v>160</v>
      </c>
    </row>
    <row r="162" s="2" customFormat="1" ht="21.75" customHeight="1">
      <c r="A162" s="40"/>
      <c r="B162" s="41"/>
      <c r="C162" s="208" t="s">
        <v>302</v>
      </c>
      <c r="D162" s="208" t="s">
        <v>162</v>
      </c>
      <c r="E162" s="209" t="s">
        <v>544</v>
      </c>
      <c r="F162" s="210" t="s">
        <v>545</v>
      </c>
      <c r="G162" s="211" t="s">
        <v>315</v>
      </c>
      <c r="H162" s="212">
        <v>35</v>
      </c>
      <c r="I162" s="213"/>
      <c r="J162" s="214">
        <f>ROUND(I162*H162,2)</f>
        <v>0</v>
      </c>
      <c r="K162" s="210" t="s">
        <v>166</v>
      </c>
      <c r="L162" s="46"/>
      <c r="M162" s="215" t="s">
        <v>32</v>
      </c>
      <c r="N162" s="216" t="s">
        <v>48</v>
      </c>
      <c r="O162" s="86"/>
      <c r="P162" s="217">
        <f>O162*H162</f>
        <v>0</v>
      </c>
      <c r="Q162" s="217">
        <v>6.0000000000000002E-05</v>
      </c>
      <c r="R162" s="217">
        <f>Q162*H162</f>
        <v>0.0020999999999999999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246</v>
      </c>
      <c r="AT162" s="219" t="s">
        <v>162</v>
      </c>
      <c r="AU162" s="219" t="s">
        <v>87</v>
      </c>
      <c r="AY162" s="18" t="s">
        <v>160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8" t="s">
        <v>85</v>
      </c>
      <c r="BK162" s="220">
        <f>ROUND(I162*H162,2)</f>
        <v>0</v>
      </c>
      <c r="BL162" s="18" t="s">
        <v>246</v>
      </c>
      <c r="BM162" s="219" t="s">
        <v>546</v>
      </c>
    </row>
    <row r="163" s="13" customFormat="1">
      <c r="A163" s="13"/>
      <c r="B163" s="221"/>
      <c r="C163" s="222"/>
      <c r="D163" s="223" t="s">
        <v>176</v>
      </c>
      <c r="E163" s="224" t="s">
        <v>32</v>
      </c>
      <c r="F163" s="225" t="s">
        <v>819</v>
      </c>
      <c r="G163" s="222"/>
      <c r="H163" s="226">
        <v>33.25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176</v>
      </c>
      <c r="AU163" s="232" t="s">
        <v>87</v>
      </c>
      <c r="AV163" s="13" t="s">
        <v>87</v>
      </c>
      <c r="AW163" s="13" t="s">
        <v>39</v>
      </c>
      <c r="AX163" s="13" t="s">
        <v>77</v>
      </c>
      <c r="AY163" s="232" t="s">
        <v>160</v>
      </c>
    </row>
    <row r="164" s="13" customFormat="1">
      <c r="A164" s="13"/>
      <c r="B164" s="221"/>
      <c r="C164" s="222"/>
      <c r="D164" s="223" t="s">
        <v>176</v>
      </c>
      <c r="E164" s="224" t="s">
        <v>32</v>
      </c>
      <c r="F164" s="225" t="s">
        <v>548</v>
      </c>
      <c r="G164" s="222"/>
      <c r="H164" s="226">
        <v>34.912999999999997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176</v>
      </c>
      <c r="AU164" s="232" t="s">
        <v>87</v>
      </c>
      <c r="AV164" s="13" t="s">
        <v>87</v>
      </c>
      <c r="AW164" s="13" t="s">
        <v>39</v>
      </c>
      <c r="AX164" s="13" t="s">
        <v>77</v>
      </c>
      <c r="AY164" s="232" t="s">
        <v>160</v>
      </c>
    </row>
    <row r="165" s="13" customFormat="1">
      <c r="A165" s="13"/>
      <c r="B165" s="221"/>
      <c r="C165" s="222"/>
      <c r="D165" s="223" t="s">
        <v>176</v>
      </c>
      <c r="E165" s="224" t="s">
        <v>32</v>
      </c>
      <c r="F165" s="225" t="s">
        <v>549</v>
      </c>
      <c r="G165" s="222"/>
      <c r="H165" s="226">
        <v>35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176</v>
      </c>
      <c r="AU165" s="232" t="s">
        <v>87</v>
      </c>
      <c r="AV165" s="13" t="s">
        <v>87</v>
      </c>
      <c r="AW165" s="13" t="s">
        <v>39</v>
      </c>
      <c r="AX165" s="13" t="s">
        <v>85</v>
      </c>
      <c r="AY165" s="232" t="s">
        <v>160</v>
      </c>
    </row>
    <row r="166" s="2" customFormat="1" ht="16.5" customHeight="1">
      <c r="A166" s="40"/>
      <c r="B166" s="41"/>
      <c r="C166" s="255" t="s">
        <v>307</v>
      </c>
      <c r="D166" s="255" t="s">
        <v>291</v>
      </c>
      <c r="E166" s="256" t="s">
        <v>550</v>
      </c>
      <c r="F166" s="257" t="s">
        <v>551</v>
      </c>
      <c r="G166" s="258" t="s">
        <v>315</v>
      </c>
      <c r="H166" s="259">
        <v>35</v>
      </c>
      <c r="I166" s="260"/>
      <c r="J166" s="261">
        <f>ROUND(I166*H166,2)</f>
        <v>0</v>
      </c>
      <c r="K166" s="257" t="s">
        <v>166</v>
      </c>
      <c r="L166" s="262"/>
      <c r="M166" s="263" t="s">
        <v>32</v>
      </c>
      <c r="N166" s="264" t="s">
        <v>48</v>
      </c>
      <c r="O166" s="86"/>
      <c r="P166" s="217">
        <f>O166*H166</f>
        <v>0</v>
      </c>
      <c r="Q166" s="217">
        <v>0.0027299999999999998</v>
      </c>
      <c r="R166" s="217">
        <f>Q166*H166</f>
        <v>0.095549999999999996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325</v>
      </c>
      <c r="AT166" s="219" t="s">
        <v>291</v>
      </c>
      <c r="AU166" s="219" t="s">
        <v>87</v>
      </c>
      <c r="AY166" s="18" t="s">
        <v>160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8" t="s">
        <v>85</v>
      </c>
      <c r="BK166" s="220">
        <f>ROUND(I166*H166,2)</f>
        <v>0</v>
      </c>
      <c r="BL166" s="18" t="s">
        <v>246</v>
      </c>
      <c r="BM166" s="219" t="s">
        <v>552</v>
      </c>
    </row>
    <row r="167" s="2" customFormat="1" ht="16.5" customHeight="1">
      <c r="A167" s="40"/>
      <c r="B167" s="41"/>
      <c r="C167" s="208" t="s">
        <v>312</v>
      </c>
      <c r="D167" s="208" t="s">
        <v>162</v>
      </c>
      <c r="E167" s="209" t="s">
        <v>553</v>
      </c>
      <c r="F167" s="210" t="s">
        <v>554</v>
      </c>
      <c r="G167" s="211" t="s">
        <v>294</v>
      </c>
      <c r="H167" s="212">
        <v>355.68000000000001</v>
      </c>
      <c r="I167" s="213"/>
      <c r="J167" s="214">
        <f>ROUND(I167*H167,2)</f>
        <v>0</v>
      </c>
      <c r="K167" s="210" t="s">
        <v>166</v>
      </c>
      <c r="L167" s="46"/>
      <c r="M167" s="215" t="s">
        <v>32</v>
      </c>
      <c r="N167" s="216" t="s">
        <v>48</v>
      </c>
      <c r="O167" s="86"/>
      <c r="P167" s="217">
        <f>O167*H167</f>
        <v>0</v>
      </c>
      <c r="Q167" s="217">
        <v>5.0000000000000002E-05</v>
      </c>
      <c r="R167" s="217">
        <f>Q167*H167</f>
        <v>0.017784000000000001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246</v>
      </c>
      <c r="AT167" s="219" t="s">
        <v>162</v>
      </c>
      <c r="AU167" s="219" t="s">
        <v>87</v>
      </c>
      <c r="AY167" s="18" t="s">
        <v>160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8" t="s">
        <v>85</v>
      </c>
      <c r="BK167" s="220">
        <f>ROUND(I167*H167,2)</f>
        <v>0</v>
      </c>
      <c r="BL167" s="18" t="s">
        <v>246</v>
      </c>
      <c r="BM167" s="219" t="s">
        <v>555</v>
      </c>
    </row>
    <row r="168" s="13" customFormat="1">
      <c r="A168" s="13"/>
      <c r="B168" s="221"/>
      <c r="C168" s="222"/>
      <c r="D168" s="223" t="s">
        <v>176</v>
      </c>
      <c r="E168" s="224" t="s">
        <v>32</v>
      </c>
      <c r="F168" s="225" t="s">
        <v>556</v>
      </c>
      <c r="G168" s="222"/>
      <c r="H168" s="226">
        <v>355.68000000000001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176</v>
      </c>
      <c r="AU168" s="232" t="s">
        <v>87</v>
      </c>
      <c r="AV168" s="13" t="s">
        <v>87</v>
      </c>
      <c r="AW168" s="13" t="s">
        <v>39</v>
      </c>
      <c r="AX168" s="13" t="s">
        <v>85</v>
      </c>
      <c r="AY168" s="232" t="s">
        <v>160</v>
      </c>
    </row>
    <row r="169" s="2" customFormat="1" ht="16.5" customHeight="1">
      <c r="A169" s="40"/>
      <c r="B169" s="41"/>
      <c r="C169" s="255" t="s">
        <v>320</v>
      </c>
      <c r="D169" s="255" t="s">
        <v>291</v>
      </c>
      <c r="E169" s="256" t="s">
        <v>557</v>
      </c>
      <c r="F169" s="257" t="s">
        <v>558</v>
      </c>
      <c r="G169" s="258" t="s">
        <v>323</v>
      </c>
      <c r="H169" s="259">
        <v>0.35599999999999998</v>
      </c>
      <c r="I169" s="260"/>
      <c r="J169" s="261">
        <f>ROUND(I169*H169,2)</f>
        <v>0</v>
      </c>
      <c r="K169" s="257" t="s">
        <v>166</v>
      </c>
      <c r="L169" s="262"/>
      <c r="M169" s="263" t="s">
        <v>32</v>
      </c>
      <c r="N169" s="264" t="s">
        <v>48</v>
      </c>
      <c r="O169" s="86"/>
      <c r="P169" s="217">
        <f>O169*H169</f>
        <v>0</v>
      </c>
      <c r="Q169" s="217">
        <v>1</v>
      </c>
      <c r="R169" s="217">
        <f>Q169*H169</f>
        <v>0.35599999999999998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325</v>
      </c>
      <c r="AT169" s="219" t="s">
        <v>291</v>
      </c>
      <c r="AU169" s="219" t="s">
        <v>87</v>
      </c>
      <c r="AY169" s="18" t="s">
        <v>160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8" t="s">
        <v>85</v>
      </c>
      <c r="BK169" s="220">
        <f>ROUND(I169*H169,2)</f>
        <v>0</v>
      </c>
      <c r="BL169" s="18" t="s">
        <v>246</v>
      </c>
      <c r="BM169" s="219" t="s">
        <v>559</v>
      </c>
    </row>
    <row r="170" s="2" customFormat="1">
      <c r="A170" s="40"/>
      <c r="B170" s="41"/>
      <c r="C170" s="42"/>
      <c r="D170" s="223" t="s">
        <v>560</v>
      </c>
      <c r="E170" s="42"/>
      <c r="F170" s="270" t="s">
        <v>561</v>
      </c>
      <c r="G170" s="42"/>
      <c r="H170" s="42"/>
      <c r="I170" s="271"/>
      <c r="J170" s="42"/>
      <c r="K170" s="42"/>
      <c r="L170" s="46"/>
      <c r="M170" s="272"/>
      <c r="N170" s="27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560</v>
      </c>
      <c r="AU170" s="18" t="s">
        <v>87</v>
      </c>
    </row>
    <row r="171" s="13" customFormat="1">
      <c r="A171" s="13"/>
      <c r="B171" s="221"/>
      <c r="C171" s="222"/>
      <c r="D171" s="223" t="s">
        <v>176</v>
      </c>
      <c r="E171" s="224" t="s">
        <v>32</v>
      </c>
      <c r="F171" s="225" t="s">
        <v>562</v>
      </c>
      <c r="G171" s="222"/>
      <c r="H171" s="226">
        <v>0.35599999999999998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176</v>
      </c>
      <c r="AU171" s="232" t="s">
        <v>87</v>
      </c>
      <c r="AV171" s="13" t="s">
        <v>87</v>
      </c>
      <c r="AW171" s="13" t="s">
        <v>39</v>
      </c>
      <c r="AX171" s="13" t="s">
        <v>85</v>
      </c>
      <c r="AY171" s="232" t="s">
        <v>160</v>
      </c>
    </row>
    <row r="172" s="2" customFormat="1">
      <c r="A172" s="40"/>
      <c r="B172" s="41"/>
      <c r="C172" s="208" t="s">
        <v>325</v>
      </c>
      <c r="D172" s="208" t="s">
        <v>162</v>
      </c>
      <c r="E172" s="209" t="s">
        <v>563</v>
      </c>
      <c r="F172" s="210" t="s">
        <v>564</v>
      </c>
      <c r="G172" s="211" t="s">
        <v>323</v>
      </c>
      <c r="H172" s="212">
        <v>0.52100000000000002</v>
      </c>
      <c r="I172" s="213"/>
      <c r="J172" s="214">
        <f>ROUND(I172*H172,2)</f>
        <v>0</v>
      </c>
      <c r="K172" s="210" t="s">
        <v>166</v>
      </c>
      <c r="L172" s="46"/>
      <c r="M172" s="215" t="s">
        <v>32</v>
      </c>
      <c r="N172" s="216" t="s">
        <v>48</v>
      </c>
      <c r="O172" s="86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246</v>
      </c>
      <c r="AT172" s="219" t="s">
        <v>162</v>
      </c>
      <c r="AU172" s="219" t="s">
        <v>87</v>
      </c>
      <c r="AY172" s="18" t="s">
        <v>160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8" t="s">
        <v>85</v>
      </c>
      <c r="BK172" s="220">
        <f>ROUND(I172*H172,2)</f>
        <v>0</v>
      </c>
      <c r="BL172" s="18" t="s">
        <v>246</v>
      </c>
      <c r="BM172" s="219" t="s">
        <v>565</v>
      </c>
    </row>
    <row r="173" s="12" customFormat="1" ht="22.8" customHeight="1">
      <c r="A173" s="12"/>
      <c r="B173" s="192"/>
      <c r="C173" s="193"/>
      <c r="D173" s="194" t="s">
        <v>76</v>
      </c>
      <c r="E173" s="206" t="s">
        <v>566</v>
      </c>
      <c r="F173" s="206" t="s">
        <v>567</v>
      </c>
      <c r="G173" s="193"/>
      <c r="H173" s="193"/>
      <c r="I173" s="196"/>
      <c r="J173" s="207">
        <f>BK173</f>
        <v>0</v>
      </c>
      <c r="K173" s="193"/>
      <c r="L173" s="198"/>
      <c r="M173" s="199"/>
      <c r="N173" s="200"/>
      <c r="O173" s="200"/>
      <c r="P173" s="201">
        <f>SUM(P174:P177)</f>
        <v>0</v>
      </c>
      <c r="Q173" s="200"/>
      <c r="R173" s="201">
        <f>SUM(R174:R177)</f>
        <v>0.0028419999999999999</v>
      </c>
      <c r="S173" s="200"/>
      <c r="T173" s="202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3" t="s">
        <v>87</v>
      </c>
      <c r="AT173" s="204" t="s">
        <v>76</v>
      </c>
      <c r="AU173" s="204" t="s">
        <v>85</v>
      </c>
      <c r="AY173" s="203" t="s">
        <v>160</v>
      </c>
      <c r="BK173" s="205">
        <f>SUM(BK174:BK177)</f>
        <v>0</v>
      </c>
    </row>
    <row r="174" s="2" customFormat="1" ht="16.5" customHeight="1">
      <c r="A174" s="40"/>
      <c r="B174" s="41"/>
      <c r="C174" s="208" t="s">
        <v>330</v>
      </c>
      <c r="D174" s="208" t="s">
        <v>162</v>
      </c>
      <c r="E174" s="209" t="s">
        <v>568</v>
      </c>
      <c r="F174" s="210" t="s">
        <v>569</v>
      </c>
      <c r="G174" s="211" t="s">
        <v>165</v>
      </c>
      <c r="H174" s="212">
        <v>7.7999999999999998</v>
      </c>
      <c r="I174" s="213"/>
      <c r="J174" s="214">
        <f>ROUND(I174*H174,2)</f>
        <v>0</v>
      </c>
      <c r="K174" s="210" t="s">
        <v>166</v>
      </c>
      <c r="L174" s="46"/>
      <c r="M174" s="215" t="s">
        <v>32</v>
      </c>
      <c r="N174" s="216" t="s">
        <v>48</v>
      </c>
      <c r="O174" s="86"/>
      <c r="P174" s="217">
        <f>O174*H174</f>
        <v>0</v>
      </c>
      <c r="Q174" s="217">
        <v>0.00013999999999999999</v>
      </c>
      <c r="R174" s="217">
        <f>Q174*H174</f>
        <v>0.0010919999999999999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246</v>
      </c>
      <c r="AT174" s="219" t="s">
        <v>162</v>
      </c>
      <c r="AU174" s="219" t="s">
        <v>87</v>
      </c>
      <c r="AY174" s="18" t="s">
        <v>160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8" t="s">
        <v>85</v>
      </c>
      <c r="BK174" s="220">
        <f>ROUND(I174*H174,2)</f>
        <v>0</v>
      </c>
      <c r="BL174" s="18" t="s">
        <v>246</v>
      </c>
      <c r="BM174" s="219" t="s">
        <v>570</v>
      </c>
    </row>
    <row r="175" s="13" customFormat="1">
      <c r="A175" s="13"/>
      <c r="B175" s="221"/>
      <c r="C175" s="222"/>
      <c r="D175" s="223" t="s">
        <v>176</v>
      </c>
      <c r="E175" s="224" t="s">
        <v>32</v>
      </c>
      <c r="F175" s="225" t="s">
        <v>571</v>
      </c>
      <c r="G175" s="222"/>
      <c r="H175" s="226">
        <v>7.7999999999999998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176</v>
      </c>
      <c r="AU175" s="232" t="s">
        <v>87</v>
      </c>
      <c r="AV175" s="13" t="s">
        <v>87</v>
      </c>
      <c r="AW175" s="13" t="s">
        <v>39</v>
      </c>
      <c r="AX175" s="13" t="s">
        <v>85</v>
      </c>
      <c r="AY175" s="232" t="s">
        <v>160</v>
      </c>
    </row>
    <row r="176" s="2" customFormat="1">
      <c r="A176" s="40"/>
      <c r="B176" s="41"/>
      <c r="C176" s="208" t="s">
        <v>334</v>
      </c>
      <c r="D176" s="208" t="s">
        <v>162</v>
      </c>
      <c r="E176" s="209" t="s">
        <v>572</v>
      </c>
      <c r="F176" s="210" t="s">
        <v>573</v>
      </c>
      <c r="G176" s="211" t="s">
        <v>315</v>
      </c>
      <c r="H176" s="212">
        <v>35</v>
      </c>
      <c r="I176" s="213"/>
      <c r="J176" s="214">
        <f>ROUND(I176*H176,2)</f>
        <v>0</v>
      </c>
      <c r="K176" s="210" t="s">
        <v>166</v>
      </c>
      <c r="L176" s="46"/>
      <c r="M176" s="215" t="s">
        <v>32</v>
      </c>
      <c r="N176" s="216" t="s">
        <v>48</v>
      </c>
      <c r="O176" s="86"/>
      <c r="P176" s="217">
        <f>O176*H176</f>
        <v>0</v>
      </c>
      <c r="Q176" s="217">
        <v>5.0000000000000002E-05</v>
      </c>
      <c r="R176" s="217">
        <f>Q176*H176</f>
        <v>0.00175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246</v>
      </c>
      <c r="AT176" s="219" t="s">
        <v>162</v>
      </c>
      <c r="AU176" s="219" t="s">
        <v>87</v>
      </c>
      <c r="AY176" s="18" t="s">
        <v>160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8" t="s">
        <v>85</v>
      </c>
      <c r="BK176" s="220">
        <f>ROUND(I176*H176,2)</f>
        <v>0</v>
      </c>
      <c r="BL176" s="18" t="s">
        <v>246</v>
      </c>
      <c r="BM176" s="219" t="s">
        <v>574</v>
      </c>
    </row>
    <row r="177" s="13" customFormat="1">
      <c r="A177" s="13"/>
      <c r="B177" s="221"/>
      <c r="C177" s="222"/>
      <c r="D177" s="223" t="s">
        <v>176</v>
      </c>
      <c r="E177" s="224" t="s">
        <v>32</v>
      </c>
      <c r="F177" s="225" t="s">
        <v>575</v>
      </c>
      <c r="G177" s="222"/>
      <c r="H177" s="226">
        <v>35</v>
      </c>
      <c r="I177" s="227"/>
      <c r="J177" s="222"/>
      <c r="K177" s="222"/>
      <c r="L177" s="228"/>
      <c r="M177" s="274"/>
      <c r="N177" s="275"/>
      <c r="O177" s="275"/>
      <c r="P177" s="275"/>
      <c r="Q177" s="275"/>
      <c r="R177" s="275"/>
      <c r="S177" s="275"/>
      <c r="T177" s="27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176</v>
      </c>
      <c r="AU177" s="232" t="s">
        <v>87</v>
      </c>
      <c r="AV177" s="13" t="s">
        <v>87</v>
      </c>
      <c r="AW177" s="13" t="s">
        <v>39</v>
      </c>
      <c r="AX177" s="13" t="s">
        <v>85</v>
      </c>
      <c r="AY177" s="232" t="s">
        <v>160</v>
      </c>
    </row>
    <row r="178" s="2" customFormat="1" ht="6.96" customHeight="1">
      <c r="A178" s="40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6"/>
      <c r="M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</sheetData>
  <sheetProtection sheet="1" autoFilter="0" formatColumns="0" formatRows="0" objects="1" scenarios="1" spinCount="100000" saltValue="X8Raob7uGh3tr6EGVqFiHcnZIONcva/MKSuTDVucH1lzivY4idh+Mvjm9uKQ50PQHjyo9TeUg8C+5o9Pp7ZrSg==" hashValue="YGd5oDQB6cQDrbbyQtSNUQZxhTFZC9SZhkbIGTa5tL5r1PvwJKJahvdoyWin8koiBbxK1D8aDjvLLP24IPPtbA==" algorithmName="SHA-512" password="CC35"/>
  <autoFilter ref="C90:K177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820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ROUND((SUM(BE88:BE160)),  2)</f>
        <v>0</v>
      </c>
      <c r="G33" s="40"/>
      <c r="H33" s="40"/>
      <c r="I33" s="152">
        <v>0.20999999999999999</v>
      </c>
      <c r="J33" s="151">
        <f>ROUND(((SUM(BE88:BE160))*I33),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ROUND((SUM(BF88:BF160)),  2)</f>
        <v>0</v>
      </c>
      <c r="G34" s="40"/>
      <c r="H34" s="40"/>
      <c r="I34" s="152">
        <v>0.14999999999999999</v>
      </c>
      <c r="J34" s="151">
        <f>ROUND(((SUM(BF88:BF160))*I34),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ROUND((SUM(BG88:BG160)),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ROUND((SUM(BH88:BH160)),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ROUND((SUM(BI88:BI160)),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13 - Napouštěcí zařízení rybníka Dolní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J89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J90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403</v>
      </c>
      <c r="E62" s="178"/>
      <c r="F62" s="178"/>
      <c r="G62" s="178"/>
      <c r="H62" s="178"/>
      <c r="I62" s="178"/>
      <c r="J62" s="179">
        <f>J119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404</v>
      </c>
      <c r="E63" s="178"/>
      <c r="F63" s="178"/>
      <c r="G63" s="178"/>
      <c r="H63" s="178"/>
      <c r="I63" s="178"/>
      <c r="J63" s="179">
        <f>J125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345</v>
      </c>
      <c r="E64" s="178"/>
      <c r="F64" s="178"/>
      <c r="G64" s="178"/>
      <c r="H64" s="178"/>
      <c r="I64" s="178"/>
      <c r="J64" s="179">
        <f>J139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460</v>
      </c>
      <c r="E65" s="178"/>
      <c r="F65" s="178"/>
      <c r="G65" s="178"/>
      <c r="H65" s="178"/>
      <c r="I65" s="178"/>
      <c r="J65" s="179">
        <f>J146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144</v>
      </c>
      <c r="E66" s="178"/>
      <c r="F66" s="178"/>
      <c r="G66" s="178"/>
      <c r="H66" s="178"/>
      <c r="I66" s="178"/>
      <c r="J66" s="179">
        <f>J149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461</v>
      </c>
      <c r="E67" s="172"/>
      <c r="F67" s="172"/>
      <c r="G67" s="172"/>
      <c r="H67" s="172"/>
      <c r="I67" s="172"/>
      <c r="J67" s="173">
        <f>J151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463</v>
      </c>
      <c r="E68" s="178"/>
      <c r="F68" s="178"/>
      <c r="G68" s="178"/>
      <c r="H68" s="178"/>
      <c r="I68" s="178"/>
      <c r="J68" s="179">
        <f>J152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145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4" t="str">
        <f>E7</f>
        <v>Revitalizační opatření v povodí Velmovického potoka v k.ú.Mašovice</v>
      </c>
      <c r="F78" s="33"/>
      <c r="G78" s="33"/>
      <c r="H78" s="33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134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13 - Napouštěcí zařízení rybníka Dolní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F12</f>
        <v>Mašovice</v>
      </c>
      <c r="G82" s="42"/>
      <c r="H82" s="42"/>
      <c r="I82" s="33" t="s">
        <v>24</v>
      </c>
      <c r="J82" s="74" t="str">
        <f>IF(J12="","",J12)</f>
        <v>19. 4. 2021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30</v>
      </c>
      <c r="D84" s="42"/>
      <c r="E84" s="42"/>
      <c r="F84" s="28" t="str">
        <f>E15</f>
        <v>ČR - Státní pozemkový úřad</v>
      </c>
      <c r="G84" s="42"/>
      <c r="H84" s="42"/>
      <c r="I84" s="33" t="s">
        <v>37</v>
      </c>
      <c r="J84" s="38" t="str">
        <f>E21</f>
        <v>Ing.František Sedláček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3" t="s">
        <v>35</v>
      </c>
      <c r="D85" s="42"/>
      <c r="E85" s="42"/>
      <c r="F85" s="28" t="str">
        <f>IF(E18="","",E18)</f>
        <v>Vyplň údaj</v>
      </c>
      <c r="G85" s="42"/>
      <c r="H85" s="42"/>
      <c r="I85" s="33" t="s">
        <v>40</v>
      </c>
      <c r="J85" s="38" t="str">
        <f>E24</f>
        <v>Ing.František Sedláček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1"/>
      <c r="B87" s="182"/>
      <c r="C87" s="183" t="s">
        <v>146</v>
      </c>
      <c r="D87" s="184" t="s">
        <v>62</v>
      </c>
      <c r="E87" s="184" t="s">
        <v>58</v>
      </c>
      <c r="F87" s="184" t="s">
        <v>59</v>
      </c>
      <c r="G87" s="184" t="s">
        <v>147</v>
      </c>
      <c r="H87" s="184" t="s">
        <v>148</v>
      </c>
      <c r="I87" s="184" t="s">
        <v>149</v>
      </c>
      <c r="J87" s="184" t="s">
        <v>138</v>
      </c>
      <c r="K87" s="185" t="s">
        <v>150</v>
      </c>
      <c r="L87" s="186"/>
      <c r="M87" s="94" t="s">
        <v>32</v>
      </c>
      <c r="N87" s="95" t="s">
        <v>47</v>
      </c>
      <c r="O87" s="95" t="s">
        <v>151</v>
      </c>
      <c r="P87" s="95" t="s">
        <v>152</v>
      </c>
      <c r="Q87" s="95" t="s">
        <v>153</v>
      </c>
      <c r="R87" s="95" t="s">
        <v>154</v>
      </c>
      <c r="S87" s="95" t="s">
        <v>155</v>
      </c>
      <c r="T87" s="96" t="s">
        <v>156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40"/>
      <c r="B88" s="41"/>
      <c r="C88" s="101" t="s">
        <v>157</v>
      </c>
      <c r="D88" s="42"/>
      <c r="E88" s="42"/>
      <c r="F88" s="42"/>
      <c r="G88" s="42"/>
      <c r="H88" s="42"/>
      <c r="I88" s="42"/>
      <c r="J88" s="187">
        <f>BK88</f>
        <v>0</v>
      </c>
      <c r="K88" s="42"/>
      <c r="L88" s="46"/>
      <c r="M88" s="97"/>
      <c r="N88" s="188"/>
      <c r="O88" s="98"/>
      <c r="P88" s="189">
        <f>P89+P151</f>
        <v>0</v>
      </c>
      <c r="Q88" s="98"/>
      <c r="R88" s="189">
        <f>R89+R151</f>
        <v>50.379807559999996</v>
      </c>
      <c r="S88" s="98"/>
      <c r="T88" s="190">
        <f>T89+T151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76</v>
      </c>
      <c r="AU88" s="18" t="s">
        <v>139</v>
      </c>
      <c r="BK88" s="191">
        <f>BK89+BK151</f>
        <v>0</v>
      </c>
    </row>
    <row r="89" s="12" customFormat="1" ht="25.92" customHeight="1">
      <c r="A89" s="12"/>
      <c r="B89" s="192"/>
      <c r="C89" s="193"/>
      <c r="D89" s="194" t="s">
        <v>76</v>
      </c>
      <c r="E89" s="195" t="s">
        <v>158</v>
      </c>
      <c r="F89" s="195" t="s">
        <v>159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P90+P119+P125+P139+P146+P149</f>
        <v>0</v>
      </c>
      <c r="Q89" s="200"/>
      <c r="R89" s="201">
        <f>R90+R119+R125+R139+R146+R149</f>
        <v>50.367739159999999</v>
      </c>
      <c r="S89" s="200"/>
      <c r="T89" s="202">
        <f>T90+T119+T125+T139+T146+T149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85</v>
      </c>
      <c r="AT89" s="204" t="s">
        <v>76</v>
      </c>
      <c r="AU89" s="204" t="s">
        <v>77</v>
      </c>
      <c r="AY89" s="203" t="s">
        <v>160</v>
      </c>
      <c r="BK89" s="205">
        <f>BK90+BK119+BK125+BK139+BK146+BK149</f>
        <v>0</v>
      </c>
    </row>
    <row r="90" s="12" customFormat="1" ht="22.8" customHeight="1">
      <c r="A90" s="12"/>
      <c r="B90" s="192"/>
      <c r="C90" s="193"/>
      <c r="D90" s="194" t="s">
        <v>76</v>
      </c>
      <c r="E90" s="206" t="s">
        <v>85</v>
      </c>
      <c r="F90" s="206" t="s">
        <v>161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SUM(P91:P118)</f>
        <v>0</v>
      </c>
      <c r="Q90" s="200"/>
      <c r="R90" s="201">
        <f>SUM(R91:R118)</f>
        <v>0.00015100000000000001</v>
      </c>
      <c r="S90" s="200"/>
      <c r="T90" s="202">
        <f>SUM(T91:T118)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85</v>
      </c>
      <c r="AT90" s="204" t="s">
        <v>76</v>
      </c>
      <c r="AU90" s="204" t="s">
        <v>85</v>
      </c>
      <c r="AY90" s="203" t="s">
        <v>160</v>
      </c>
      <c r="BK90" s="205">
        <f>SUM(BK91:BK118)</f>
        <v>0</v>
      </c>
    </row>
    <row r="91" s="2" customFormat="1" ht="16.5" customHeight="1">
      <c r="A91" s="40"/>
      <c r="B91" s="41"/>
      <c r="C91" s="208" t="s">
        <v>85</v>
      </c>
      <c r="D91" s="208" t="s">
        <v>162</v>
      </c>
      <c r="E91" s="209" t="s">
        <v>407</v>
      </c>
      <c r="F91" s="210" t="s">
        <v>408</v>
      </c>
      <c r="G91" s="211" t="s">
        <v>165</v>
      </c>
      <c r="H91" s="212">
        <v>17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821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822</v>
      </c>
      <c r="G92" s="222"/>
      <c r="H92" s="226">
        <v>17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5" customFormat="1">
      <c r="A93" s="15"/>
      <c r="B93" s="244"/>
      <c r="C93" s="245"/>
      <c r="D93" s="223" t="s">
        <v>176</v>
      </c>
      <c r="E93" s="246" t="s">
        <v>32</v>
      </c>
      <c r="F93" s="247" t="s">
        <v>690</v>
      </c>
      <c r="G93" s="245"/>
      <c r="H93" s="248">
        <v>17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4" t="s">
        <v>176</v>
      </c>
      <c r="AU93" s="254" t="s">
        <v>87</v>
      </c>
      <c r="AV93" s="15" t="s">
        <v>167</v>
      </c>
      <c r="AW93" s="15" t="s">
        <v>39</v>
      </c>
      <c r="AX93" s="15" t="s">
        <v>85</v>
      </c>
      <c r="AY93" s="254" t="s">
        <v>160</v>
      </c>
    </row>
    <row r="94" s="2" customFormat="1">
      <c r="A94" s="40"/>
      <c r="B94" s="41"/>
      <c r="C94" s="208" t="s">
        <v>87</v>
      </c>
      <c r="D94" s="208" t="s">
        <v>162</v>
      </c>
      <c r="E94" s="209" t="s">
        <v>787</v>
      </c>
      <c r="F94" s="210" t="s">
        <v>788</v>
      </c>
      <c r="G94" s="211" t="s">
        <v>218</v>
      </c>
      <c r="H94" s="212">
        <v>23.231999999999999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167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167</v>
      </c>
      <c r="BM94" s="219" t="s">
        <v>823</v>
      </c>
    </row>
    <row r="95" s="13" customFormat="1">
      <c r="A95" s="13"/>
      <c r="B95" s="221"/>
      <c r="C95" s="222"/>
      <c r="D95" s="223" t="s">
        <v>176</v>
      </c>
      <c r="E95" s="224" t="s">
        <v>32</v>
      </c>
      <c r="F95" s="225" t="s">
        <v>824</v>
      </c>
      <c r="G95" s="222"/>
      <c r="H95" s="226">
        <v>16.138999999999999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176</v>
      </c>
      <c r="AU95" s="232" t="s">
        <v>87</v>
      </c>
      <c r="AV95" s="13" t="s">
        <v>87</v>
      </c>
      <c r="AW95" s="13" t="s">
        <v>39</v>
      </c>
      <c r="AX95" s="13" t="s">
        <v>77</v>
      </c>
      <c r="AY95" s="232" t="s">
        <v>160</v>
      </c>
    </row>
    <row r="96" s="13" customFormat="1">
      <c r="A96" s="13"/>
      <c r="B96" s="221"/>
      <c r="C96" s="222"/>
      <c r="D96" s="223" t="s">
        <v>176</v>
      </c>
      <c r="E96" s="224" t="s">
        <v>32</v>
      </c>
      <c r="F96" s="225" t="s">
        <v>825</v>
      </c>
      <c r="G96" s="222"/>
      <c r="H96" s="226">
        <v>10.493</v>
      </c>
      <c r="I96" s="227"/>
      <c r="J96" s="222"/>
      <c r="K96" s="222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176</v>
      </c>
      <c r="AU96" s="232" t="s">
        <v>87</v>
      </c>
      <c r="AV96" s="13" t="s">
        <v>87</v>
      </c>
      <c r="AW96" s="13" t="s">
        <v>39</v>
      </c>
      <c r="AX96" s="13" t="s">
        <v>77</v>
      </c>
      <c r="AY96" s="232" t="s">
        <v>160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826</v>
      </c>
      <c r="G97" s="222"/>
      <c r="H97" s="226">
        <v>-3.3999999999999999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77</v>
      </c>
      <c r="AY97" s="232" t="s">
        <v>160</v>
      </c>
    </row>
    <row r="98" s="15" customFormat="1">
      <c r="A98" s="15"/>
      <c r="B98" s="244"/>
      <c r="C98" s="245"/>
      <c r="D98" s="223" t="s">
        <v>176</v>
      </c>
      <c r="E98" s="246" t="s">
        <v>32</v>
      </c>
      <c r="F98" s="247" t="s">
        <v>238</v>
      </c>
      <c r="G98" s="245"/>
      <c r="H98" s="248">
        <v>23.231999999999999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4" t="s">
        <v>176</v>
      </c>
      <c r="AU98" s="254" t="s">
        <v>87</v>
      </c>
      <c r="AV98" s="15" t="s">
        <v>167</v>
      </c>
      <c r="AW98" s="15" t="s">
        <v>39</v>
      </c>
      <c r="AX98" s="15" t="s">
        <v>85</v>
      </c>
      <c r="AY98" s="254" t="s">
        <v>160</v>
      </c>
    </row>
    <row r="99" s="2" customFormat="1">
      <c r="A99" s="40"/>
      <c r="B99" s="41"/>
      <c r="C99" s="208" t="s">
        <v>172</v>
      </c>
      <c r="D99" s="208" t="s">
        <v>162</v>
      </c>
      <c r="E99" s="209" t="s">
        <v>270</v>
      </c>
      <c r="F99" s="210" t="s">
        <v>271</v>
      </c>
      <c r="G99" s="211" t="s">
        <v>218</v>
      </c>
      <c r="H99" s="212">
        <v>23.834</v>
      </c>
      <c r="I99" s="213"/>
      <c r="J99" s="214">
        <f>ROUND(I99*H99,2)</f>
        <v>0</v>
      </c>
      <c r="K99" s="210" t="s">
        <v>166</v>
      </c>
      <c r="L99" s="46"/>
      <c r="M99" s="215" t="s">
        <v>32</v>
      </c>
      <c r="N99" s="216" t="s">
        <v>48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167</v>
      </c>
      <c r="AT99" s="219" t="s">
        <v>162</v>
      </c>
      <c r="AU99" s="219" t="s">
        <v>87</v>
      </c>
      <c r="AY99" s="18" t="s">
        <v>160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85</v>
      </c>
      <c r="BK99" s="220">
        <f>ROUND(I99*H99,2)</f>
        <v>0</v>
      </c>
      <c r="BL99" s="18" t="s">
        <v>167</v>
      </c>
      <c r="BM99" s="219" t="s">
        <v>827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828</v>
      </c>
      <c r="G100" s="222"/>
      <c r="H100" s="226">
        <v>23.231999999999999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77</v>
      </c>
      <c r="AY100" s="232" t="s">
        <v>160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829</v>
      </c>
      <c r="G101" s="222"/>
      <c r="H101" s="226">
        <v>3.3999999999999999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77</v>
      </c>
      <c r="AY101" s="232" t="s">
        <v>160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830</v>
      </c>
      <c r="G102" s="222"/>
      <c r="H102" s="226">
        <v>-2.3119999999999998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77</v>
      </c>
      <c r="AY102" s="232" t="s">
        <v>160</v>
      </c>
    </row>
    <row r="103" s="13" customFormat="1">
      <c r="A103" s="13"/>
      <c r="B103" s="221"/>
      <c r="C103" s="222"/>
      <c r="D103" s="223" t="s">
        <v>176</v>
      </c>
      <c r="E103" s="224" t="s">
        <v>32</v>
      </c>
      <c r="F103" s="225" t="s">
        <v>831</v>
      </c>
      <c r="G103" s="222"/>
      <c r="H103" s="226">
        <v>-0.48599999999999999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176</v>
      </c>
      <c r="AU103" s="232" t="s">
        <v>87</v>
      </c>
      <c r="AV103" s="13" t="s">
        <v>87</v>
      </c>
      <c r="AW103" s="13" t="s">
        <v>39</v>
      </c>
      <c r="AX103" s="13" t="s">
        <v>77</v>
      </c>
      <c r="AY103" s="232" t="s">
        <v>160</v>
      </c>
    </row>
    <row r="104" s="15" customFormat="1">
      <c r="A104" s="15"/>
      <c r="B104" s="244"/>
      <c r="C104" s="245"/>
      <c r="D104" s="223" t="s">
        <v>176</v>
      </c>
      <c r="E104" s="246" t="s">
        <v>32</v>
      </c>
      <c r="F104" s="247" t="s">
        <v>238</v>
      </c>
      <c r="G104" s="245"/>
      <c r="H104" s="248">
        <v>23.834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4" t="s">
        <v>176</v>
      </c>
      <c r="AU104" s="254" t="s">
        <v>87</v>
      </c>
      <c r="AV104" s="15" t="s">
        <v>167</v>
      </c>
      <c r="AW104" s="15" t="s">
        <v>39</v>
      </c>
      <c r="AX104" s="15" t="s">
        <v>85</v>
      </c>
      <c r="AY104" s="254" t="s">
        <v>160</v>
      </c>
    </row>
    <row r="105" s="2" customFormat="1">
      <c r="A105" s="40"/>
      <c r="B105" s="41"/>
      <c r="C105" s="208" t="s">
        <v>167</v>
      </c>
      <c r="D105" s="208" t="s">
        <v>162</v>
      </c>
      <c r="E105" s="209" t="s">
        <v>278</v>
      </c>
      <c r="F105" s="210" t="s">
        <v>279</v>
      </c>
      <c r="G105" s="211" t="s">
        <v>218</v>
      </c>
      <c r="H105" s="212">
        <v>23.834</v>
      </c>
      <c r="I105" s="213"/>
      <c r="J105" s="214">
        <f>ROUND(I105*H105,2)</f>
        <v>0</v>
      </c>
      <c r="K105" s="210" t="s">
        <v>166</v>
      </c>
      <c r="L105" s="46"/>
      <c r="M105" s="215" t="s">
        <v>32</v>
      </c>
      <c r="N105" s="216" t="s">
        <v>48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167</v>
      </c>
      <c r="AT105" s="219" t="s">
        <v>162</v>
      </c>
      <c r="AU105" s="219" t="s">
        <v>87</v>
      </c>
      <c r="AY105" s="18" t="s">
        <v>160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8" t="s">
        <v>85</v>
      </c>
      <c r="BK105" s="220">
        <f>ROUND(I105*H105,2)</f>
        <v>0</v>
      </c>
      <c r="BL105" s="18" t="s">
        <v>167</v>
      </c>
      <c r="BM105" s="219" t="s">
        <v>832</v>
      </c>
    </row>
    <row r="106" s="2" customFormat="1">
      <c r="A106" s="40"/>
      <c r="B106" s="41"/>
      <c r="C106" s="208" t="s">
        <v>182</v>
      </c>
      <c r="D106" s="208" t="s">
        <v>162</v>
      </c>
      <c r="E106" s="209" t="s">
        <v>833</v>
      </c>
      <c r="F106" s="210" t="s">
        <v>834</v>
      </c>
      <c r="G106" s="211" t="s">
        <v>218</v>
      </c>
      <c r="H106" s="212">
        <v>2.3119999999999998</v>
      </c>
      <c r="I106" s="213"/>
      <c r="J106" s="214">
        <f>ROUND(I106*H106,2)</f>
        <v>0</v>
      </c>
      <c r="K106" s="210" t="s">
        <v>166</v>
      </c>
      <c r="L106" s="46"/>
      <c r="M106" s="215" t="s">
        <v>32</v>
      </c>
      <c r="N106" s="216" t="s">
        <v>48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167</v>
      </c>
      <c r="AT106" s="219" t="s">
        <v>162</v>
      </c>
      <c r="AU106" s="219" t="s">
        <v>87</v>
      </c>
      <c r="AY106" s="18" t="s">
        <v>160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8" t="s">
        <v>85</v>
      </c>
      <c r="BK106" s="220">
        <f>ROUND(I106*H106,2)</f>
        <v>0</v>
      </c>
      <c r="BL106" s="18" t="s">
        <v>167</v>
      </c>
      <c r="BM106" s="219" t="s">
        <v>835</v>
      </c>
    </row>
    <row r="107" s="13" customFormat="1">
      <c r="A107" s="13"/>
      <c r="B107" s="221"/>
      <c r="C107" s="222"/>
      <c r="D107" s="223" t="s">
        <v>176</v>
      </c>
      <c r="E107" s="224" t="s">
        <v>32</v>
      </c>
      <c r="F107" s="225" t="s">
        <v>836</v>
      </c>
      <c r="G107" s="222"/>
      <c r="H107" s="226">
        <v>0.502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176</v>
      </c>
      <c r="AU107" s="232" t="s">
        <v>87</v>
      </c>
      <c r="AV107" s="13" t="s">
        <v>87</v>
      </c>
      <c r="AW107" s="13" t="s">
        <v>39</v>
      </c>
      <c r="AX107" s="13" t="s">
        <v>77</v>
      </c>
      <c r="AY107" s="232" t="s">
        <v>160</v>
      </c>
    </row>
    <row r="108" s="13" customFormat="1">
      <c r="A108" s="13"/>
      <c r="B108" s="221"/>
      <c r="C108" s="222"/>
      <c r="D108" s="223" t="s">
        <v>176</v>
      </c>
      <c r="E108" s="224" t="s">
        <v>32</v>
      </c>
      <c r="F108" s="225" t="s">
        <v>837</v>
      </c>
      <c r="G108" s="222"/>
      <c r="H108" s="226">
        <v>0.25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176</v>
      </c>
      <c r="AU108" s="232" t="s">
        <v>87</v>
      </c>
      <c r="AV108" s="13" t="s">
        <v>87</v>
      </c>
      <c r="AW108" s="13" t="s">
        <v>39</v>
      </c>
      <c r="AX108" s="13" t="s">
        <v>77</v>
      </c>
      <c r="AY108" s="232" t="s">
        <v>160</v>
      </c>
    </row>
    <row r="109" s="13" customFormat="1">
      <c r="A109" s="13"/>
      <c r="B109" s="221"/>
      <c r="C109" s="222"/>
      <c r="D109" s="223" t="s">
        <v>176</v>
      </c>
      <c r="E109" s="224" t="s">
        <v>32</v>
      </c>
      <c r="F109" s="225" t="s">
        <v>838</v>
      </c>
      <c r="G109" s="222"/>
      <c r="H109" s="226">
        <v>0.89700000000000002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176</v>
      </c>
      <c r="AU109" s="232" t="s">
        <v>87</v>
      </c>
      <c r="AV109" s="13" t="s">
        <v>87</v>
      </c>
      <c r="AW109" s="13" t="s">
        <v>39</v>
      </c>
      <c r="AX109" s="13" t="s">
        <v>77</v>
      </c>
      <c r="AY109" s="232" t="s">
        <v>160</v>
      </c>
    </row>
    <row r="110" s="13" customFormat="1">
      <c r="A110" s="13"/>
      <c r="B110" s="221"/>
      <c r="C110" s="222"/>
      <c r="D110" s="223" t="s">
        <v>176</v>
      </c>
      <c r="E110" s="224" t="s">
        <v>32</v>
      </c>
      <c r="F110" s="225" t="s">
        <v>839</v>
      </c>
      <c r="G110" s="222"/>
      <c r="H110" s="226">
        <v>0.66300000000000003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176</v>
      </c>
      <c r="AU110" s="232" t="s">
        <v>87</v>
      </c>
      <c r="AV110" s="13" t="s">
        <v>87</v>
      </c>
      <c r="AW110" s="13" t="s">
        <v>39</v>
      </c>
      <c r="AX110" s="13" t="s">
        <v>77</v>
      </c>
      <c r="AY110" s="232" t="s">
        <v>160</v>
      </c>
    </row>
    <row r="111" s="15" customFormat="1">
      <c r="A111" s="15"/>
      <c r="B111" s="244"/>
      <c r="C111" s="245"/>
      <c r="D111" s="223" t="s">
        <v>176</v>
      </c>
      <c r="E111" s="246" t="s">
        <v>32</v>
      </c>
      <c r="F111" s="247" t="s">
        <v>238</v>
      </c>
      <c r="G111" s="245"/>
      <c r="H111" s="248">
        <v>2.3119999999999998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4" t="s">
        <v>176</v>
      </c>
      <c r="AU111" s="254" t="s">
        <v>87</v>
      </c>
      <c r="AV111" s="15" t="s">
        <v>167</v>
      </c>
      <c r="AW111" s="15" t="s">
        <v>39</v>
      </c>
      <c r="AX111" s="15" t="s">
        <v>85</v>
      </c>
      <c r="AY111" s="254" t="s">
        <v>160</v>
      </c>
    </row>
    <row r="112" s="2" customFormat="1">
      <c r="A112" s="40"/>
      <c r="B112" s="41"/>
      <c r="C112" s="208" t="s">
        <v>186</v>
      </c>
      <c r="D112" s="208" t="s">
        <v>162</v>
      </c>
      <c r="E112" s="209" t="s">
        <v>840</v>
      </c>
      <c r="F112" s="210" t="s">
        <v>841</v>
      </c>
      <c r="G112" s="211" t="s">
        <v>165</v>
      </c>
      <c r="H112" s="212">
        <v>4.8550000000000004</v>
      </c>
      <c r="I112" s="213"/>
      <c r="J112" s="214">
        <f>ROUND(I112*H112,2)</f>
        <v>0</v>
      </c>
      <c r="K112" s="210" t="s">
        <v>166</v>
      </c>
      <c r="L112" s="46"/>
      <c r="M112" s="215" t="s">
        <v>32</v>
      </c>
      <c r="N112" s="216" t="s">
        <v>48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167</v>
      </c>
      <c r="AT112" s="219" t="s">
        <v>162</v>
      </c>
      <c r="AU112" s="219" t="s">
        <v>87</v>
      </c>
      <c r="AY112" s="18" t="s">
        <v>160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8" t="s">
        <v>85</v>
      </c>
      <c r="BK112" s="220">
        <f>ROUND(I112*H112,2)</f>
        <v>0</v>
      </c>
      <c r="BL112" s="18" t="s">
        <v>167</v>
      </c>
      <c r="BM112" s="219" t="s">
        <v>842</v>
      </c>
    </row>
    <row r="113" s="13" customFormat="1">
      <c r="A113" s="13"/>
      <c r="B113" s="221"/>
      <c r="C113" s="222"/>
      <c r="D113" s="223" t="s">
        <v>176</v>
      </c>
      <c r="E113" s="224" t="s">
        <v>32</v>
      </c>
      <c r="F113" s="225" t="s">
        <v>843</v>
      </c>
      <c r="G113" s="222"/>
      <c r="H113" s="226">
        <v>4.8550000000000004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176</v>
      </c>
      <c r="AU113" s="232" t="s">
        <v>87</v>
      </c>
      <c r="AV113" s="13" t="s">
        <v>87</v>
      </c>
      <c r="AW113" s="13" t="s">
        <v>39</v>
      </c>
      <c r="AX113" s="13" t="s">
        <v>85</v>
      </c>
      <c r="AY113" s="232" t="s">
        <v>160</v>
      </c>
    </row>
    <row r="114" s="2" customFormat="1">
      <c r="A114" s="40"/>
      <c r="B114" s="41"/>
      <c r="C114" s="208" t="s">
        <v>190</v>
      </c>
      <c r="D114" s="208" t="s">
        <v>162</v>
      </c>
      <c r="E114" s="209" t="s">
        <v>287</v>
      </c>
      <c r="F114" s="210" t="s">
        <v>288</v>
      </c>
      <c r="G114" s="211" t="s">
        <v>165</v>
      </c>
      <c r="H114" s="212">
        <v>7.5250000000000004</v>
      </c>
      <c r="I114" s="213"/>
      <c r="J114" s="214">
        <f>ROUND(I114*H114,2)</f>
        <v>0</v>
      </c>
      <c r="K114" s="210" t="s">
        <v>166</v>
      </c>
      <c r="L114" s="46"/>
      <c r="M114" s="215" t="s">
        <v>32</v>
      </c>
      <c r="N114" s="216" t="s">
        <v>48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167</v>
      </c>
      <c r="AT114" s="219" t="s">
        <v>162</v>
      </c>
      <c r="AU114" s="219" t="s">
        <v>87</v>
      </c>
      <c r="AY114" s="18" t="s">
        <v>160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8" t="s">
        <v>85</v>
      </c>
      <c r="BK114" s="220">
        <f>ROUND(I114*H114,2)</f>
        <v>0</v>
      </c>
      <c r="BL114" s="18" t="s">
        <v>167</v>
      </c>
      <c r="BM114" s="219" t="s">
        <v>844</v>
      </c>
    </row>
    <row r="115" s="13" customFormat="1">
      <c r="A115" s="13"/>
      <c r="B115" s="221"/>
      <c r="C115" s="222"/>
      <c r="D115" s="223" t="s">
        <v>176</v>
      </c>
      <c r="E115" s="224" t="s">
        <v>32</v>
      </c>
      <c r="F115" s="225" t="s">
        <v>845</v>
      </c>
      <c r="G115" s="222"/>
      <c r="H115" s="226">
        <v>7.5250000000000004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176</v>
      </c>
      <c r="AU115" s="232" t="s">
        <v>87</v>
      </c>
      <c r="AV115" s="13" t="s">
        <v>87</v>
      </c>
      <c r="AW115" s="13" t="s">
        <v>39</v>
      </c>
      <c r="AX115" s="13" t="s">
        <v>85</v>
      </c>
      <c r="AY115" s="232" t="s">
        <v>160</v>
      </c>
    </row>
    <row r="116" s="2" customFormat="1" ht="16.5" customHeight="1">
      <c r="A116" s="40"/>
      <c r="B116" s="41"/>
      <c r="C116" s="255" t="s">
        <v>194</v>
      </c>
      <c r="D116" s="255" t="s">
        <v>291</v>
      </c>
      <c r="E116" s="256" t="s">
        <v>379</v>
      </c>
      <c r="F116" s="257" t="s">
        <v>380</v>
      </c>
      <c r="G116" s="258" t="s">
        <v>294</v>
      </c>
      <c r="H116" s="259">
        <v>0.151</v>
      </c>
      <c r="I116" s="260"/>
      <c r="J116" s="261">
        <f>ROUND(I116*H116,2)</f>
        <v>0</v>
      </c>
      <c r="K116" s="257" t="s">
        <v>166</v>
      </c>
      <c r="L116" s="262"/>
      <c r="M116" s="263" t="s">
        <v>32</v>
      </c>
      <c r="N116" s="264" t="s">
        <v>48</v>
      </c>
      <c r="O116" s="86"/>
      <c r="P116" s="217">
        <f>O116*H116</f>
        <v>0</v>
      </c>
      <c r="Q116" s="217">
        <v>0.001</v>
      </c>
      <c r="R116" s="217">
        <f>Q116*H116</f>
        <v>0.00015100000000000001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194</v>
      </c>
      <c r="AT116" s="219" t="s">
        <v>291</v>
      </c>
      <c r="AU116" s="219" t="s">
        <v>87</v>
      </c>
      <c r="AY116" s="18" t="s">
        <v>160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85</v>
      </c>
      <c r="BK116" s="220">
        <f>ROUND(I116*H116,2)</f>
        <v>0</v>
      </c>
      <c r="BL116" s="18" t="s">
        <v>167</v>
      </c>
      <c r="BM116" s="219" t="s">
        <v>846</v>
      </c>
    </row>
    <row r="117" s="13" customFormat="1">
      <c r="A117" s="13"/>
      <c r="B117" s="221"/>
      <c r="C117" s="222"/>
      <c r="D117" s="223" t="s">
        <v>176</v>
      </c>
      <c r="E117" s="224" t="s">
        <v>32</v>
      </c>
      <c r="F117" s="225" t="s">
        <v>847</v>
      </c>
      <c r="G117" s="222"/>
      <c r="H117" s="226">
        <v>0.151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176</v>
      </c>
      <c r="AU117" s="232" t="s">
        <v>87</v>
      </c>
      <c r="AV117" s="13" t="s">
        <v>87</v>
      </c>
      <c r="AW117" s="13" t="s">
        <v>39</v>
      </c>
      <c r="AX117" s="13" t="s">
        <v>85</v>
      </c>
      <c r="AY117" s="232" t="s">
        <v>160</v>
      </c>
    </row>
    <row r="118" s="2" customFormat="1" ht="21.75" customHeight="1">
      <c r="A118" s="40"/>
      <c r="B118" s="41"/>
      <c r="C118" s="208" t="s">
        <v>198</v>
      </c>
      <c r="D118" s="208" t="s">
        <v>162</v>
      </c>
      <c r="E118" s="209" t="s">
        <v>298</v>
      </c>
      <c r="F118" s="210" t="s">
        <v>299</v>
      </c>
      <c r="G118" s="211" t="s">
        <v>165</v>
      </c>
      <c r="H118" s="212">
        <v>7.5250000000000004</v>
      </c>
      <c r="I118" s="213"/>
      <c r="J118" s="214">
        <f>ROUND(I118*H118,2)</f>
        <v>0</v>
      </c>
      <c r="K118" s="210" t="s">
        <v>166</v>
      </c>
      <c r="L118" s="46"/>
      <c r="M118" s="215" t="s">
        <v>32</v>
      </c>
      <c r="N118" s="216" t="s">
        <v>48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167</v>
      </c>
      <c r="AT118" s="219" t="s">
        <v>162</v>
      </c>
      <c r="AU118" s="219" t="s">
        <v>87</v>
      </c>
      <c r="AY118" s="18" t="s">
        <v>160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8" t="s">
        <v>85</v>
      </c>
      <c r="BK118" s="220">
        <f>ROUND(I118*H118,2)</f>
        <v>0</v>
      </c>
      <c r="BL118" s="18" t="s">
        <v>167</v>
      </c>
      <c r="BM118" s="219" t="s">
        <v>848</v>
      </c>
    </row>
    <row r="119" s="12" customFormat="1" ht="22.8" customHeight="1">
      <c r="A119" s="12"/>
      <c r="B119" s="192"/>
      <c r="C119" s="193"/>
      <c r="D119" s="194" t="s">
        <v>76</v>
      </c>
      <c r="E119" s="206" t="s">
        <v>87</v>
      </c>
      <c r="F119" s="206" t="s">
        <v>424</v>
      </c>
      <c r="G119" s="193"/>
      <c r="H119" s="193"/>
      <c r="I119" s="196"/>
      <c r="J119" s="207">
        <f>BK119</f>
        <v>0</v>
      </c>
      <c r="K119" s="193"/>
      <c r="L119" s="198"/>
      <c r="M119" s="199"/>
      <c r="N119" s="200"/>
      <c r="O119" s="200"/>
      <c r="P119" s="201">
        <f>SUM(P120:P124)</f>
        <v>0</v>
      </c>
      <c r="Q119" s="200"/>
      <c r="R119" s="201">
        <f>SUM(R120:R124)</f>
        <v>0.66329727999999988</v>
      </c>
      <c r="S119" s="200"/>
      <c r="T119" s="202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85</v>
      </c>
      <c r="AT119" s="204" t="s">
        <v>76</v>
      </c>
      <c r="AU119" s="204" t="s">
        <v>85</v>
      </c>
      <c r="AY119" s="203" t="s">
        <v>160</v>
      </c>
      <c r="BK119" s="205">
        <f>SUM(BK120:BK124)</f>
        <v>0</v>
      </c>
    </row>
    <row r="120" s="2" customFormat="1" ht="21.75" customHeight="1">
      <c r="A120" s="40"/>
      <c r="B120" s="41"/>
      <c r="C120" s="208" t="s">
        <v>202</v>
      </c>
      <c r="D120" s="208" t="s">
        <v>162</v>
      </c>
      <c r="E120" s="209" t="s">
        <v>425</v>
      </c>
      <c r="F120" s="210" t="s">
        <v>426</v>
      </c>
      <c r="G120" s="211" t="s">
        <v>218</v>
      </c>
      <c r="H120" s="212">
        <v>0.29199999999999998</v>
      </c>
      <c r="I120" s="213"/>
      <c r="J120" s="214">
        <f>ROUND(I120*H120,2)</f>
        <v>0</v>
      </c>
      <c r="K120" s="210" t="s">
        <v>166</v>
      </c>
      <c r="L120" s="46"/>
      <c r="M120" s="215" t="s">
        <v>32</v>
      </c>
      <c r="N120" s="216" t="s">
        <v>48</v>
      </c>
      <c r="O120" s="86"/>
      <c r="P120" s="217">
        <f>O120*H120</f>
        <v>0</v>
      </c>
      <c r="Q120" s="217">
        <v>2.2563399999999998</v>
      </c>
      <c r="R120" s="217">
        <f>Q120*H120</f>
        <v>0.65885127999999993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167</v>
      </c>
      <c r="AT120" s="219" t="s">
        <v>162</v>
      </c>
      <c r="AU120" s="219" t="s">
        <v>87</v>
      </c>
      <c r="AY120" s="18" t="s">
        <v>160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8" t="s">
        <v>85</v>
      </c>
      <c r="BK120" s="220">
        <f>ROUND(I120*H120,2)</f>
        <v>0</v>
      </c>
      <c r="BL120" s="18" t="s">
        <v>167</v>
      </c>
      <c r="BM120" s="219" t="s">
        <v>849</v>
      </c>
    </row>
    <row r="121" s="13" customFormat="1">
      <c r="A121" s="13"/>
      <c r="B121" s="221"/>
      <c r="C121" s="222"/>
      <c r="D121" s="223" t="s">
        <v>176</v>
      </c>
      <c r="E121" s="224" t="s">
        <v>32</v>
      </c>
      <c r="F121" s="225" t="s">
        <v>850</v>
      </c>
      <c r="G121" s="222"/>
      <c r="H121" s="226">
        <v>0.29199999999999998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176</v>
      </c>
      <c r="AU121" s="232" t="s">
        <v>87</v>
      </c>
      <c r="AV121" s="13" t="s">
        <v>87</v>
      </c>
      <c r="AW121" s="13" t="s">
        <v>39</v>
      </c>
      <c r="AX121" s="13" t="s">
        <v>85</v>
      </c>
      <c r="AY121" s="232" t="s">
        <v>160</v>
      </c>
    </row>
    <row r="122" s="2" customFormat="1" ht="16.5" customHeight="1">
      <c r="A122" s="40"/>
      <c r="B122" s="41"/>
      <c r="C122" s="208" t="s">
        <v>206</v>
      </c>
      <c r="D122" s="208" t="s">
        <v>162</v>
      </c>
      <c r="E122" s="209" t="s">
        <v>429</v>
      </c>
      <c r="F122" s="210" t="s">
        <v>430</v>
      </c>
      <c r="G122" s="211" t="s">
        <v>165</v>
      </c>
      <c r="H122" s="212">
        <v>1.8</v>
      </c>
      <c r="I122" s="213"/>
      <c r="J122" s="214">
        <f>ROUND(I122*H122,2)</f>
        <v>0</v>
      </c>
      <c r="K122" s="210" t="s">
        <v>166</v>
      </c>
      <c r="L122" s="46"/>
      <c r="M122" s="215" t="s">
        <v>32</v>
      </c>
      <c r="N122" s="216" t="s">
        <v>48</v>
      </c>
      <c r="O122" s="86"/>
      <c r="P122" s="217">
        <f>O122*H122</f>
        <v>0</v>
      </c>
      <c r="Q122" s="217">
        <v>0.00247</v>
      </c>
      <c r="R122" s="217">
        <f>Q122*H122</f>
        <v>0.0044460000000000003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167</v>
      </c>
      <c r="AT122" s="219" t="s">
        <v>162</v>
      </c>
      <c r="AU122" s="219" t="s">
        <v>87</v>
      </c>
      <c r="AY122" s="18" t="s">
        <v>160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85</v>
      </c>
      <c r="BK122" s="220">
        <f>ROUND(I122*H122,2)</f>
        <v>0</v>
      </c>
      <c r="BL122" s="18" t="s">
        <v>167</v>
      </c>
      <c r="BM122" s="219" t="s">
        <v>851</v>
      </c>
    </row>
    <row r="123" s="13" customFormat="1">
      <c r="A123" s="13"/>
      <c r="B123" s="221"/>
      <c r="C123" s="222"/>
      <c r="D123" s="223" t="s">
        <v>176</v>
      </c>
      <c r="E123" s="224" t="s">
        <v>32</v>
      </c>
      <c r="F123" s="225" t="s">
        <v>852</v>
      </c>
      <c r="G123" s="222"/>
      <c r="H123" s="226">
        <v>1.8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176</v>
      </c>
      <c r="AU123" s="232" t="s">
        <v>87</v>
      </c>
      <c r="AV123" s="13" t="s">
        <v>87</v>
      </c>
      <c r="AW123" s="13" t="s">
        <v>39</v>
      </c>
      <c r="AX123" s="13" t="s">
        <v>85</v>
      </c>
      <c r="AY123" s="232" t="s">
        <v>160</v>
      </c>
    </row>
    <row r="124" s="2" customFormat="1" ht="16.5" customHeight="1">
      <c r="A124" s="40"/>
      <c r="B124" s="41"/>
      <c r="C124" s="208" t="s">
        <v>210</v>
      </c>
      <c r="D124" s="208" t="s">
        <v>162</v>
      </c>
      <c r="E124" s="209" t="s">
        <v>433</v>
      </c>
      <c r="F124" s="210" t="s">
        <v>434</v>
      </c>
      <c r="G124" s="211" t="s">
        <v>165</v>
      </c>
      <c r="H124" s="212">
        <v>1.8</v>
      </c>
      <c r="I124" s="213"/>
      <c r="J124" s="214">
        <f>ROUND(I124*H124,2)</f>
        <v>0</v>
      </c>
      <c r="K124" s="210" t="s">
        <v>166</v>
      </c>
      <c r="L124" s="46"/>
      <c r="M124" s="215" t="s">
        <v>32</v>
      </c>
      <c r="N124" s="216" t="s">
        <v>48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167</v>
      </c>
      <c r="AT124" s="219" t="s">
        <v>162</v>
      </c>
      <c r="AU124" s="219" t="s">
        <v>87</v>
      </c>
      <c r="AY124" s="18" t="s">
        <v>160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8" t="s">
        <v>85</v>
      </c>
      <c r="BK124" s="220">
        <f>ROUND(I124*H124,2)</f>
        <v>0</v>
      </c>
      <c r="BL124" s="18" t="s">
        <v>167</v>
      </c>
      <c r="BM124" s="219" t="s">
        <v>853</v>
      </c>
    </row>
    <row r="125" s="12" customFormat="1" ht="22.8" customHeight="1">
      <c r="A125" s="12"/>
      <c r="B125" s="192"/>
      <c r="C125" s="193"/>
      <c r="D125" s="194" t="s">
        <v>76</v>
      </c>
      <c r="E125" s="206" t="s">
        <v>172</v>
      </c>
      <c r="F125" s="206" t="s">
        <v>436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SUM(P126:P138)</f>
        <v>0</v>
      </c>
      <c r="Q125" s="200"/>
      <c r="R125" s="201">
        <f>SUM(R126:R138)</f>
        <v>11.246990580000002</v>
      </c>
      <c r="S125" s="200"/>
      <c r="T125" s="202">
        <f>SUM(T126:T138)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85</v>
      </c>
      <c r="AT125" s="204" t="s">
        <v>76</v>
      </c>
      <c r="AU125" s="204" t="s">
        <v>85</v>
      </c>
      <c r="AY125" s="203" t="s">
        <v>160</v>
      </c>
      <c r="BK125" s="205">
        <f>SUM(BK126:BK138)</f>
        <v>0</v>
      </c>
    </row>
    <row r="126" s="2" customFormat="1" ht="44.25" customHeight="1">
      <c r="A126" s="40"/>
      <c r="B126" s="41"/>
      <c r="C126" s="208" t="s">
        <v>215</v>
      </c>
      <c r="D126" s="208" t="s">
        <v>162</v>
      </c>
      <c r="E126" s="209" t="s">
        <v>487</v>
      </c>
      <c r="F126" s="210" t="s">
        <v>488</v>
      </c>
      <c r="G126" s="211" t="s">
        <v>218</v>
      </c>
      <c r="H126" s="212">
        <v>0.66300000000000003</v>
      </c>
      <c r="I126" s="213"/>
      <c r="J126" s="214">
        <f>ROUND(I126*H126,2)</f>
        <v>0</v>
      </c>
      <c r="K126" s="210" t="s">
        <v>166</v>
      </c>
      <c r="L126" s="46"/>
      <c r="M126" s="215" t="s">
        <v>32</v>
      </c>
      <c r="N126" s="216" t="s">
        <v>48</v>
      </c>
      <c r="O126" s="86"/>
      <c r="P126" s="217">
        <f>O126*H126</f>
        <v>0</v>
      </c>
      <c r="Q126" s="217">
        <v>3.11388</v>
      </c>
      <c r="R126" s="217">
        <f>Q126*H126</f>
        <v>2.06450244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167</v>
      </c>
      <c r="AT126" s="219" t="s">
        <v>162</v>
      </c>
      <c r="AU126" s="219" t="s">
        <v>87</v>
      </c>
      <c r="AY126" s="18" t="s">
        <v>160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8" t="s">
        <v>85</v>
      </c>
      <c r="BK126" s="220">
        <f>ROUND(I126*H126,2)</f>
        <v>0</v>
      </c>
      <c r="BL126" s="18" t="s">
        <v>167</v>
      </c>
      <c r="BM126" s="219" t="s">
        <v>854</v>
      </c>
    </row>
    <row r="127" s="13" customFormat="1">
      <c r="A127" s="13"/>
      <c r="B127" s="221"/>
      <c r="C127" s="222"/>
      <c r="D127" s="223" t="s">
        <v>176</v>
      </c>
      <c r="E127" s="224" t="s">
        <v>32</v>
      </c>
      <c r="F127" s="225" t="s">
        <v>855</v>
      </c>
      <c r="G127" s="222"/>
      <c r="H127" s="226">
        <v>0.66300000000000003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176</v>
      </c>
      <c r="AU127" s="232" t="s">
        <v>87</v>
      </c>
      <c r="AV127" s="13" t="s">
        <v>87</v>
      </c>
      <c r="AW127" s="13" t="s">
        <v>39</v>
      </c>
      <c r="AX127" s="13" t="s">
        <v>85</v>
      </c>
      <c r="AY127" s="232" t="s">
        <v>160</v>
      </c>
    </row>
    <row r="128" s="2" customFormat="1">
      <c r="A128" s="40"/>
      <c r="B128" s="41"/>
      <c r="C128" s="208" t="s">
        <v>239</v>
      </c>
      <c r="D128" s="208" t="s">
        <v>162</v>
      </c>
      <c r="E128" s="209" t="s">
        <v>437</v>
      </c>
      <c r="F128" s="210" t="s">
        <v>438</v>
      </c>
      <c r="G128" s="211" t="s">
        <v>218</v>
      </c>
      <c r="H128" s="212">
        <v>3.073</v>
      </c>
      <c r="I128" s="213"/>
      <c r="J128" s="214">
        <f>ROUND(I128*H128,2)</f>
        <v>0</v>
      </c>
      <c r="K128" s="210" t="s">
        <v>166</v>
      </c>
      <c r="L128" s="46"/>
      <c r="M128" s="215" t="s">
        <v>32</v>
      </c>
      <c r="N128" s="216" t="s">
        <v>48</v>
      </c>
      <c r="O128" s="86"/>
      <c r="P128" s="217">
        <f>O128*H128</f>
        <v>0</v>
      </c>
      <c r="Q128" s="217">
        <v>2.8089400000000002</v>
      </c>
      <c r="R128" s="217">
        <f>Q128*H128</f>
        <v>8.6318726200000011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167</v>
      </c>
      <c r="AT128" s="219" t="s">
        <v>162</v>
      </c>
      <c r="AU128" s="219" t="s">
        <v>87</v>
      </c>
      <c r="AY128" s="18" t="s">
        <v>160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8" t="s">
        <v>85</v>
      </c>
      <c r="BK128" s="220">
        <f>ROUND(I128*H128,2)</f>
        <v>0</v>
      </c>
      <c r="BL128" s="18" t="s">
        <v>167</v>
      </c>
      <c r="BM128" s="219" t="s">
        <v>856</v>
      </c>
    </row>
    <row r="129" s="13" customFormat="1">
      <c r="A129" s="13"/>
      <c r="B129" s="221"/>
      <c r="C129" s="222"/>
      <c r="D129" s="223" t="s">
        <v>176</v>
      </c>
      <c r="E129" s="224" t="s">
        <v>32</v>
      </c>
      <c r="F129" s="225" t="s">
        <v>857</v>
      </c>
      <c r="G129" s="222"/>
      <c r="H129" s="226">
        <v>2.073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176</v>
      </c>
      <c r="AU129" s="232" t="s">
        <v>87</v>
      </c>
      <c r="AV129" s="13" t="s">
        <v>87</v>
      </c>
      <c r="AW129" s="13" t="s">
        <v>39</v>
      </c>
      <c r="AX129" s="13" t="s">
        <v>77</v>
      </c>
      <c r="AY129" s="232" t="s">
        <v>160</v>
      </c>
    </row>
    <row r="130" s="13" customFormat="1">
      <c r="A130" s="13"/>
      <c r="B130" s="221"/>
      <c r="C130" s="222"/>
      <c r="D130" s="223" t="s">
        <v>176</v>
      </c>
      <c r="E130" s="224" t="s">
        <v>32</v>
      </c>
      <c r="F130" s="225" t="s">
        <v>858</v>
      </c>
      <c r="G130" s="222"/>
      <c r="H130" s="226">
        <v>1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176</v>
      </c>
      <c r="AU130" s="232" t="s">
        <v>87</v>
      </c>
      <c r="AV130" s="13" t="s">
        <v>87</v>
      </c>
      <c r="AW130" s="13" t="s">
        <v>39</v>
      </c>
      <c r="AX130" s="13" t="s">
        <v>77</v>
      </c>
      <c r="AY130" s="232" t="s">
        <v>160</v>
      </c>
    </row>
    <row r="131" s="15" customFormat="1">
      <c r="A131" s="15"/>
      <c r="B131" s="244"/>
      <c r="C131" s="245"/>
      <c r="D131" s="223" t="s">
        <v>176</v>
      </c>
      <c r="E131" s="246" t="s">
        <v>32</v>
      </c>
      <c r="F131" s="247" t="s">
        <v>238</v>
      </c>
      <c r="G131" s="245"/>
      <c r="H131" s="248">
        <v>3.073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4" t="s">
        <v>176</v>
      </c>
      <c r="AU131" s="254" t="s">
        <v>87</v>
      </c>
      <c r="AV131" s="15" t="s">
        <v>167</v>
      </c>
      <c r="AW131" s="15" t="s">
        <v>39</v>
      </c>
      <c r="AX131" s="15" t="s">
        <v>85</v>
      </c>
      <c r="AY131" s="254" t="s">
        <v>160</v>
      </c>
    </row>
    <row r="132" s="2" customFormat="1">
      <c r="A132" s="40"/>
      <c r="B132" s="41"/>
      <c r="C132" s="208" t="s">
        <v>8</v>
      </c>
      <c r="D132" s="208" t="s">
        <v>162</v>
      </c>
      <c r="E132" s="209" t="s">
        <v>441</v>
      </c>
      <c r="F132" s="210" t="s">
        <v>442</v>
      </c>
      <c r="G132" s="211" t="s">
        <v>165</v>
      </c>
      <c r="H132" s="212">
        <v>13.99</v>
      </c>
      <c r="I132" s="213"/>
      <c r="J132" s="214">
        <f>ROUND(I132*H132,2)</f>
        <v>0</v>
      </c>
      <c r="K132" s="210" t="s">
        <v>166</v>
      </c>
      <c r="L132" s="46"/>
      <c r="M132" s="215" t="s">
        <v>32</v>
      </c>
      <c r="N132" s="216" t="s">
        <v>48</v>
      </c>
      <c r="O132" s="86"/>
      <c r="P132" s="217">
        <f>O132*H132</f>
        <v>0</v>
      </c>
      <c r="Q132" s="217">
        <v>0.00726</v>
      </c>
      <c r="R132" s="217">
        <f>Q132*H132</f>
        <v>0.1015674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167</v>
      </c>
      <c r="AT132" s="219" t="s">
        <v>162</v>
      </c>
      <c r="AU132" s="219" t="s">
        <v>87</v>
      </c>
      <c r="AY132" s="18" t="s">
        <v>160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8" t="s">
        <v>85</v>
      </c>
      <c r="BK132" s="220">
        <f>ROUND(I132*H132,2)</f>
        <v>0</v>
      </c>
      <c r="BL132" s="18" t="s">
        <v>167</v>
      </c>
      <c r="BM132" s="219" t="s">
        <v>859</v>
      </c>
    </row>
    <row r="133" s="13" customFormat="1">
      <c r="A133" s="13"/>
      <c r="B133" s="221"/>
      <c r="C133" s="222"/>
      <c r="D133" s="223" t="s">
        <v>176</v>
      </c>
      <c r="E133" s="224" t="s">
        <v>32</v>
      </c>
      <c r="F133" s="225" t="s">
        <v>860</v>
      </c>
      <c r="G133" s="222"/>
      <c r="H133" s="226">
        <v>8.6999999999999993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176</v>
      </c>
      <c r="AU133" s="232" t="s">
        <v>87</v>
      </c>
      <c r="AV133" s="13" t="s">
        <v>87</v>
      </c>
      <c r="AW133" s="13" t="s">
        <v>39</v>
      </c>
      <c r="AX133" s="13" t="s">
        <v>77</v>
      </c>
      <c r="AY133" s="232" t="s">
        <v>160</v>
      </c>
    </row>
    <row r="134" s="13" customFormat="1">
      <c r="A134" s="13"/>
      <c r="B134" s="221"/>
      <c r="C134" s="222"/>
      <c r="D134" s="223" t="s">
        <v>176</v>
      </c>
      <c r="E134" s="224" t="s">
        <v>32</v>
      </c>
      <c r="F134" s="225" t="s">
        <v>861</v>
      </c>
      <c r="G134" s="222"/>
      <c r="H134" s="226">
        <v>5.29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176</v>
      </c>
      <c r="AU134" s="232" t="s">
        <v>87</v>
      </c>
      <c r="AV134" s="13" t="s">
        <v>87</v>
      </c>
      <c r="AW134" s="13" t="s">
        <v>39</v>
      </c>
      <c r="AX134" s="13" t="s">
        <v>77</v>
      </c>
      <c r="AY134" s="232" t="s">
        <v>160</v>
      </c>
    </row>
    <row r="135" s="15" customFormat="1">
      <c r="A135" s="15"/>
      <c r="B135" s="244"/>
      <c r="C135" s="245"/>
      <c r="D135" s="223" t="s">
        <v>176</v>
      </c>
      <c r="E135" s="246" t="s">
        <v>32</v>
      </c>
      <c r="F135" s="247" t="s">
        <v>238</v>
      </c>
      <c r="G135" s="245"/>
      <c r="H135" s="248">
        <v>13.99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4" t="s">
        <v>176</v>
      </c>
      <c r="AU135" s="254" t="s">
        <v>87</v>
      </c>
      <c r="AV135" s="15" t="s">
        <v>167</v>
      </c>
      <c r="AW135" s="15" t="s">
        <v>39</v>
      </c>
      <c r="AX135" s="15" t="s">
        <v>85</v>
      </c>
      <c r="AY135" s="254" t="s">
        <v>160</v>
      </c>
    </row>
    <row r="136" s="2" customFormat="1">
      <c r="A136" s="40"/>
      <c r="B136" s="41"/>
      <c r="C136" s="208" t="s">
        <v>246</v>
      </c>
      <c r="D136" s="208" t="s">
        <v>162</v>
      </c>
      <c r="E136" s="209" t="s">
        <v>445</v>
      </c>
      <c r="F136" s="210" t="s">
        <v>446</v>
      </c>
      <c r="G136" s="211" t="s">
        <v>165</v>
      </c>
      <c r="H136" s="212">
        <v>13.99</v>
      </c>
      <c r="I136" s="213"/>
      <c r="J136" s="214">
        <f>ROUND(I136*H136,2)</f>
        <v>0</v>
      </c>
      <c r="K136" s="210" t="s">
        <v>166</v>
      </c>
      <c r="L136" s="46"/>
      <c r="M136" s="215" t="s">
        <v>32</v>
      </c>
      <c r="N136" s="216" t="s">
        <v>48</v>
      </c>
      <c r="O136" s="86"/>
      <c r="P136" s="217">
        <f>O136*H136</f>
        <v>0</v>
      </c>
      <c r="Q136" s="217">
        <v>0.00085999999999999998</v>
      </c>
      <c r="R136" s="217">
        <f>Q136*H136</f>
        <v>0.012031399999999999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167</v>
      </c>
      <c r="AT136" s="219" t="s">
        <v>162</v>
      </c>
      <c r="AU136" s="219" t="s">
        <v>87</v>
      </c>
      <c r="AY136" s="18" t="s">
        <v>160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8" t="s">
        <v>85</v>
      </c>
      <c r="BK136" s="220">
        <f>ROUND(I136*H136,2)</f>
        <v>0</v>
      </c>
      <c r="BL136" s="18" t="s">
        <v>167</v>
      </c>
      <c r="BM136" s="219" t="s">
        <v>862</v>
      </c>
    </row>
    <row r="137" s="2" customFormat="1" ht="44.25" customHeight="1">
      <c r="A137" s="40"/>
      <c r="B137" s="41"/>
      <c r="C137" s="208" t="s">
        <v>250</v>
      </c>
      <c r="D137" s="208" t="s">
        <v>162</v>
      </c>
      <c r="E137" s="209" t="s">
        <v>448</v>
      </c>
      <c r="F137" s="210" t="s">
        <v>449</v>
      </c>
      <c r="G137" s="211" t="s">
        <v>323</v>
      </c>
      <c r="H137" s="212">
        <v>0.39900000000000002</v>
      </c>
      <c r="I137" s="213"/>
      <c r="J137" s="214">
        <f>ROUND(I137*H137,2)</f>
        <v>0</v>
      </c>
      <c r="K137" s="210" t="s">
        <v>166</v>
      </c>
      <c r="L137" s="46"/>
      <c r="M137" s="215" t="s">
        <v>32</v>
      </c>
      <c r="N137" s="216" t="s">
        <v>48</v>
      </c>
      <c r="O137" s="86"/>
      <c r="P137" s="217">
        <f>O137*H137</f>
        <v>0</v>
      </c>
      <c r="Q137" s="217">
        <v>1.09528</v>
      </c>
      <c r="R137" s="217">
        <f>Q137*H137</f>
        <v>0.43701672000000003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167</v>
      </c>
      <c r="AT137" s="219" t="s">
        <v>162</v>
      </c>
      <c r="AU137" s="219" t="s">
        <v>87</v>
      </c>
      <c r="AY137" s="18" t="s">
        <v>160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8" t="s">
        <v>85</v>
      </c>
      <c r="BK137" s="220">
        <f>ROUND(I137*H137,2)</f>
        <v>0</v>
      </c>
      <c r="BL137" s="18" t="s">
        <v>167</v>
      </c>
      <c r="BM137" s="219" t="s">
        <v>863</v>
      </c>
    </row>
    <row r="138" s="13" customFormat="1">
      <c r="A138" s="13"/>
      <c r="B138" s="221"/>
      <c r="C138" s="222"/>
      <c r="D138" s="223" t="s">
        <v>176</v>
      </c>
      <c r="E138" s="224" t="s">
        <v>32</v>
      </c>
      <c r="F138" s="225" t="s">
        <v>864</v>
      </c>
      <c r="G138" s="222"/>
      <c r="H138" s="226">
        <v>0.39900000000000002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176</v>
      </c>
      <c r="AU138" s="232" t="s">
        <v>87</v>
      </c>
      <c r="AV138" s="13" t="s">
        <v>87</v>
      </c>
      <c r="AW138" s="13" t="s">
        <v>39</v>
      </c>
      <c r="AX138" s="13" t="s">
        <v>85</v>
      </c>
      <c r="AY138" s="232" t="s">
        <v>160</v>
      </c>
    </row>
    <row r="139" s="12" customFormat="1" ht="22.8" customHeight="1">
      <c r="A139" s="12"/>
      <c r="B139" s="192"/>
      <c r="C139" s="193"/>
      <c r="D139" s="194" t="s">
        <v>76</v>
      </c>
      <c r="E139" s="206" t="s">
        <v>167</v>
      </c>
      <c r="F139" s="206" t="s">
        <v>389</v>
      </c>
      <c r="G139" s="193"/>
      <c r="H139" s="193"/>
      <c r="I139" s="196"/>
      <c r="J139" s="207">
        <f>BK139</f>
        <v>0</v>
      </c>
      <c r="K139" s="193"/>
      <c r="L139" s="198"/>
      <c r="M139" s="199"/>
      <c r="N139" s="200"/>
      <c r="O139" s="200"/>
      <c r="P139" s="201">
        <f>SUM(P140:P145)</f>
        <v>0</v>
      </c>
      <c r="Q139" s="200"/>
      <c r="R139" s="201">
        <f>SUM(R140:R145)</f>
        <v>38.450940000000003</v>
      </c>
      <c r="S139" s="200"/>
      <c r="T139" s="202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3" t="s">
        <v>85</v>
      </c>
      <c r="AT139" s="204" t="s">
        <v>76</v>
      </c>
      <c r="AU139" s="204" t="s">
        <v>85</v>
      </c>
      <c r="AY139" s="203" t="s">
        <v>160</v>
      </c>
      <c r="BK139" s="205">
        <f>SUM(BK140:BK145)</f>
        <v>0</v>
      </c>
    </row>
    <row r="140" s="2" customFormat="1">
      <c r="A140" s="40"/>
      <c r="B140" s="41"/>
      <c r="C140" s="208" t="s">
        <v>254</v>
      </c>
      <c r="D140" s="208" t="s">
        <v>162</v>
      </c>
      <c r="E140" s="209" t="s">
        <v>390</v>
      </c>
      <c r="F140" s="210" t="s">
        <v>391</v>
      </c>
      <c r="G140" s="211" t="s">
        <v>218</v>
      </c>
      <c r="H140" s="212">
        <v>20.562000000000001</v>
      </c>
      <c r="I140" s="213"/>
      <c r="J140" s="214">
        <f>ROUND(I140*H140,2)</f>
        <v>0</v>
      </c>
      <c r="K140" s="210" t="s">
        <v>166</v>
      </c>
      <c r="L140" s="46"/>
      <c r="M140" s="215" t="s">
        <v>32</v>
      </c>
      <c r="N140" s="216" t="s">
        <v>48</v>
      </c>
      <c r="O140" s="86"/>
      <c r="P140" s="217">
        <f>O140*H140</f>
        <v>0</v>
      </c>
      <c r="Q140" s="217">
        <v>1.8700000000000001</v>
      </c>
      <c r="R140" s="217">
        <f>Q140*H140</f>
        <v>38.450940000000003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167</v>
      </c>
      <c r="AT140" s="219" t="s">
        <v>162</v>
      </c>
      <c r="AU140" s="219" t="s">
        <v>87</v>
      </c>
      <c r="AY140" s="18" t="s">
        <v>160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8" t="s">
        <v>85</v>
      </c>
      <c r="BK140" s="220">
        <f>ROUND(I140*H140,2)</f>
        <v>0</v>
      </c>
      <c r="BL140" s="18" t="s">
        <v>167</v>
      </c>
      <c r="BM140" s="219" t="s">
        <v>865</v>
      </c>
    </row>
    <row r="141" s="13" customFormat="1">
      <c r="A141" s="13"/>
      <c r="B141" s="221"/>
      <c r="C141" s="222"/>
      <c r="D141" s="223" t="s">
        <v>176</v>
      </c>
      <c r="E141" s="224" t="s">
        <v>32</v>
      </c>
      <c r="F141" s="225" t="s">
        <v>866</v>
      </c>
      <c r="G141" s="222"/>
      <c r="H141" s="226">
        <v>13.119999999999999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176</v>
      </c>
      <c r="AU141" s="232" t="s">
        <v>87</v>
      </c>
      <c r="AV141" s="13" t="s">
        <v>87</v>
      </c>
      <c r="AW141" s="13" t="s">
        <v>39</v>
      </c>
      <c r="AX141" s="13" t="s">
        <v>77</v>
      </c>
      <c r="AY141" s="232" t="s">
        <v>160</v>
      </c>
    </row>
    <row r="142" s="13" customFormat="1">
      <c r="A142" s="13"/>
      <c r="B142" s="221"/>
      <c r="C142" s="222"/>
      <c r="D142" s="223" t="s">
        <v>176</v>
      </c>
      <c r="E142" s="224" t="s">
        <v>32</v>
      </c>
      <c r="F142" s="225" t="s">
        <v>867</v>
      </c>
      <c r="G142" s="222"/>
      <c r="H142" s="226">
        <v>7.4420000000000002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176</v>
      </c>
      <c r="AU142" s="232" t="s">
        <v>87</v>
      </c>
      <c r="AV142" s="13" t="s">
        <v>87</v>
      </c>
      <c r="AW142" s="13" t="s">
        <v>39</v>
      </c>
      <c r="AX142" s="13" t="s">
        <v>77</v>
      </c>
      <c r="AY142" s="232" t="s">
        <v>160</v>
      </c>
    </row>
    <row r="143" s="15" customFormat="1">
      <c r="A143" s="15"/>
      <c r="B143" s="244"/>
      <c r="C143" s="245"/>
      <c r="D143" s="223" t="s">
        <v>176</v>
      </c>
      <c r="E143" s="246" t="s">
        <v>32</v>
      </c>
      <c r="F143" s="247" t="s">
        <v>238</v>
      </c>
      <c r="G143" s="245"/>
      <c r="H143" s="248">
        <v>20.562000000000001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4" t="s">
        <v>176</v>
      </c>
      <c r="AU143" s="254" t="s">
        <v>87</v>
      </c>
      <c r="AV143" s="15" t="s">
        <v>167</v>
      </c>
      <c r="AW143" s="15" t="s">
        <v>39</v>
      </c>
      <c r="AX143" s="15" t="s">
        <v>85</v>
      </c>
      <c r="AY143" s="254" t="s">
        <v>160</v>
      </c>
    </row>
    <row r="144" s="2" customFormat="1" ht="33" customHeight="1">
      <c r="A144" s="40"/>
      <c r="B144" s="41"/>
      <c r="C144" s="208" t="s">
        <v>258</v>
      </c>
      <c r="D144" s="208" t="s">
        <v>162</v>
      </c>
      <c r="E144" s="209" t="s">
        <v>397</v>
      </c>
      <c r="F144" s="210" t="s">
        <v>398</v>
      </c>
      <c r="G144" s="211" t="s">
        <v>165</v>
      </c>
      <c r="H144" s="212">
        <v>28.431000000000001</v>
      </c>
      <c r="I144" s="213"/>
      <c r="J144" s="214">
        <f>ROUND(I144*H144,2)</f>
        <v>0</v>
      </c>
      <c r="K144" s="210" t="s">
        <v>166</v>
      </c>
      <c r="L144" s="46"/>
      <c r="M144" s="215" t="s">
        <v>32</v>
      </c>
      <c r="N144" s="216" t="s">
        <v>48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167</v>
      </c>
      <c r="AT144" s="219" t="s">
        <v>162</v>
      </c>
      <c r="AU144" s="219" t="s">
        <v>87</v>
      </c>
      <c r="AY144" s="18" t="s">
        <v>160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8" t="s">
        <v>85</v>
      </c>
      <c r="BK144" s="220">
        <f>ROUND(I144*H144,2)</f>
        <v>0</v>
      </c>
      <c r="BL144" s="18" t="s">
        <v>167</v>
      </c>
      <c r="BM144" s="219" t="s">
        <v>868</v>
      </c>
    </row>
    <row r="145" s="13" customFormat="1">
      <c r="A145" s="13"/>
      <c r="B145" s="221"/>
      <c r="C145" s="222"/>
      <c r="D145" s="223" t="s">
        <v>176</v>
      </c>
      <c r="E145" s="224" t="s">
        <v>32</v>
      </c>
      <c r="F145" s="225" t="s">
        <v>869</v>
      </c>
      <c r="G145" s="222"/>
      <c r="H145" s="226">
        <v>28.431000000000001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176</v>
      </c>
      <c r="AU145" s="232" t="s">
        <v>87</v>
      </c>
      <c r="AV145" s="13" t="s">
        <v>87</v>
      </c>
      <c r="AW145" s="13" t="s">
        <v>39</v>
      </c>
      <c r="AX145" s="13" t="s">
        <v>85</v>
      </c>
      <c r="AY145" s="232" t="s">
        <v>160</v>
      </c>
    </row>
    <row r="146" s="12" customFormat="1" ht="22.8" customHeight="1">
      <c r="A146" s="12"/>
      <c r="B146" s="192"/>
      <c r="C146" s="193"/>
      <c r="D146" s="194" t="s">
        <v>76</v>
      </c>
      <c r="E146" s="206" t="s">
        <v>198</v>
      </c>
      <c r="F146" s="206" t="s">
        <v>508</v>
      </c>
      <c r="G146" s="193"/>
      <c r="H146" s="193"/>
      <c r="I146" s="196"/>
      <c r="J146" s="207">
        <f>BK146</f>
        <v>0</v>
      </c>
      <c r="K146" s="193"/>
      <c r="L146" s="198"/>
      <c r="M146" s="199"/>
      <c r="N146" s="200"/>
      <c r="O146" s="200"/>
      <c r="P146" s="201">
        <f>SUM(P147:P148)</f>
        <v>0</v>
      </c>
      <c r="Q146" s="200"/>
      <c r="R146" s="201">
        <f>SUM(R147:R148)</f>
        <v>0.006360300000000001</v>
      </c>
      <c r="S146" s="200"/>
      <c r="T146" s="202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3" t="s">
        <v>85</v>
      </c>
      <c r="AT146" s="204" t="s">
        <v>76</v>
      </c>
      <c r="AU146" s="204" t="s">
        <v>85</v>
      </c>
      <c r="AY146" s="203" t="s">
        <v>160</v>
      </c>
      <c r="BK146" s="205">
        <f>SUM(BK147:BK148)</f>
        <v>0</v>
      </c>
    </row>
    <row r="147" s="2" customFormat="1" ht="16.5" customHeight="1">
      <c r="A147" s="40"/>
      <c r="B147" s="41"/>
      <c r="C147" s="208" t="s">
        <v>262</v>
      </c>
      <c r="D147" s="208" t="s">
        <v>162</v>
      </c>
      <c r="E147" s="209" t="s">
        <v>870</v>
      </c>
      <c r="F147" s="210" t="s">
        <v>871</v>
      </c>
      <c r="G147" s="211" t="s">
        <v>165</v>
      </c>
      <c r="H147" s="212">
        <v>0.191</v>
      </c>
      <c r="I147" s="213"/>
      <c r="J147" s="214">
        <f>ROUND(I147*H147,2)</f>
        <v>0</v>
      </c>
      <c r="K147" s="210" t="s">
        <v>32</v>
      </c>
      <c r="L147" s="46"/>
      <c r="M147" s="215" t="s">
        <v>32</v>
      </c>
      <c r="N147" s="216" t="s">
        <v>48</v>
      </c>
      <c r="O147" s="86"/>
      <c r="P147" s="217">
        <f>O147*H147</f>
        <v>0</v>
      </c>
      <c r="Q147" s="217">
        <v>0.033300000000000003</v>
      </c>
      <c r="R147" s="217">
        <f>Q147*H147</f>
        <v>0.006360300000000001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167</v>
      </c>
      <c r="AT147" s="219" t="s">
        <v>162</v>
      </c>
      <c r="AU147" s="219" t="s">
        <v>87</v>
      </c>
      <c r="AY147" s="18" t="s">
        <v>160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8" t="s">
        <v>85</v>
      </c>
      <c r="BK147" s="220">
        <f>ROUND(I147*H147,2)</f>
        <v>0</v>
      </c>
      <c r="BL147" s="18" t="s">
        <v>167</v>
      </c>
      <c r="BM147" s="219" t="s">
        <v>872</v>
      </c>
    </row>
    <row r="148" s="13" customFormat="1">
      <c r="A148" s="13"/>
      <c r="B148" s="221"/>
      <c r="C148" s="222"/>
      <c r="D148" s="223" t="s">
        <v>176</v>
      </c>
      <c r="E148" s="224" t="s">
        <v>32</v>
      </c>
      <c r="F148" s="225" t="s">
        <v>873</v>
      </c>
      <c r="G148" s="222"/>
      <c r="H148" s="226">
        <v>0.191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176</v>
      </c>
      <c r="AU148" s="232" t="s">
        <v>87</v>
      </c>
      <c r="AV148" s="13" t="s">
        <v>87</v>
      </c>
      <c r="AW148" s="13" t="s">
        <v>39</v>
      </c>
      <c r="AX148" s="13" t="s">
        <v>85</v>
      </c>
      <c r="AY148" s="232" t="s">
        <v>160</v>
      </c>
    </row>
    <row r="149" s="12" customFormat="1" ht="22.8" customHeight="1">
      <c r="A149" s="12"/>
      <c r="B149" s="192"/>
      <c r="C149" s="193"/>
      <c r="D149" s="194" t="s">
        <v>76</v>
      </c>
      <c r="E149" s="206" t="s">
        <v>338</v>
      </c>
      <c r="F149" s="206" t="s">
        <v>339</v>
      </c>
      <c r="G149" s="193"/>
      <c r="H149" s="193"/>
      <c r="I149" s="196"/>
      <c r="J149" s="207">
        <f>BK149</f>
        <v>0</v>
      </c>
      <c r="K149" s="193"/>
      <c r="L149" s="198"/>
      <c r="M149" s="199"/>
      <c r="N149" s="200"/>
      <c r="O149" s="200"/>
      <c r="P149" s="201">
        <f>P150</f>
        <v>0</v>
      </c>
      <c r="Q149" s="200"/>
      <c r="R149" s="201">
        <f>R150</f>
        <v>0</v>
      </c>
      <c r="S149" s="200"/>
      <c r="T149" s="20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3" t="s">
        <v>85</v>
      </c>
      <c r="AT149" s="204" t="s">
        <v>76</v>
      </c>
      <c r="AU149" s="204" t="s">
        <v>85</v>
      </c>
      <c r="AY149" s="203" t="s">
        <v>160</v>
      </c>
      <c r="BK149" s="205">
        <f>BK150</f>
        <v>0</v>
      </c>
    </row>
    <row r="150" s="2" customFormat="1" ht="21.75" customHeight="1">
      <c r="A150" s="40"/>
      <c r="B150" s="41"/>
      <c r="C150" s="208" t="s">
        <v>7</v>
      </c>
      <c r="D150" s="208" t="s">
        <v>162</v>
      </c>
      <c r="E150" s="209" t="s">
        <v>341</v>
      </c>
      <c r="F150" s="210" t="s">
        <v>342</v>
      </c>
      <c r="G150" s="211" t="s">
        <v>323</v>
      </c>
      <c r="H150" s="212">
        <v>50.368000000000002</v>
      </c>
      <c r="I150" s="213"/>
      <c r="J150" s="214">
        <f>ROUND(I150*H150,2)</f>
        <v>0</v>
      </c>
      <c r="K150" s="210" t="s">
        <v>166</v>
      </c>
      <c r="L150" s="46"/>
      <c r="M150" s="215" t="s">
        <v>32</v>
      </c>
      <c r="N150" s="216" t="s">
        <v>48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167</v>
      </c>
      <c r="AT150" s="219" t="s">
        <v>162</v>
      </c>
      <c r="AU150" s="219" t="s">
        <v>87</v>
      </c>
      <c r="AY150" s="18" t="s">
        <v>160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8" t="s">
        <v>85</v>
      </c>
      <c r="BK150" s="220">
        <f>ROUND(I150*H150,2)</f>
        <v>0</v>
      </c>
      <c r="BL150" s="18" t="s">
        <v>167</v>
      </c>
      <c r="BM150" s="219" t="s">
        <v>874</v>
      </c>
    </row>
    <row r="151" s="12" customFormat="1" ht="25.92" customHeight="1">
      <c r="A151" s="12"/>
      <c r="B151" s="192"/>
      <c r="C151" s="193"/>
      <c r="D151" s="194" t="s">
        <v>76</v>
      </c>
      <c r="E151" s="195" t="s">
        <v>516</v>
      </c>
      <c r="F151" s="195" t="s">
        <v>517</v>
      </c>
      <c r="G151" s="193"/>
      <c r="H151" s="193"/>
      <c r="I151" s="196"/>
      <c r="J151" s="197">
        <f>BK151</f>
        <v>0</v>
      </c>
      <c r="K151" s="193"/>
      <c r="L151" s="198"/>
      <c r="M151" s="199"/>
      <c r="N151" s="200"/>
      <c r="O151" s="200"/>
      <c r="P151" s="201">
        <f>P152</f>
        <v>0</v>
      </c>
      <c r="Q151" s="200"/>
      <c r="R151" s="201">
        <f>R152</f>
        <v>0.0120684</v>
      </c>
      <c r="S151" s="200"/>
      <c r="T151" s="20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3" t="s">
        <v>87</v>
      </c>
      <c r="AT151" s="204" t="s">
        <v>76</v>
      </c>
      <c r="AU151" s="204" t="s">
        <v>77</v>
      </c>
      <c r="AY151" s="203" t="s">
        <v>160</v>
      </c>
      <c r="BK151" s="205">
        <f>BK152</f>
        <v>0</v>
      </c>
    </row>
    <row r="152" s="12" customFormat="1" ht="22.8" customHeight="1">
      <c r="A152" s="12"/>
      <c r="B152" s="192"/>
      <c r="C152" s="193"/>
      <c r="D152" s="194" t="s">
        <v>76</v>
      </c>
      <c r="E152" s="206" t="s">
        <v>537</v>
      </c>
      <c r="F152" s="206" t="s">
        <v>538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SUM(P153:P160)</f>
        <v>0</v>
      </c>
      <c r="Q152" s="200"/>
      <c r="R152" s="201">
        <f>SUM(R153:R160)</f>
        <v>0.0120684</v>
      </c>
      <c r="S152" s="200"/>
      <c r="T152" s="202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3" t="s">
        <v>87</v>
      </c>
      <c r="AT152" s="204" t="s">
        <v>76</v>
      </c>
      <c r="AU152" s="204" t="s">
        <v>85</v>
      </c>
      <c r="AY152" s="203" t="s">
        <v>160</v>
      </c>
      <c r="BK152" s="205">
        <f>SUM(BK153:BK160)</f>
        <v>0</v>
      </c>
    </row>
    <row r="153" s="2" customFormat="1" ht="16.5" customHeight="1">
      <c r="A153" s="40"/>
      <c r="B153" s="41"/>
      <c r="C153" s="208" t="s">
        <v>269</v>
      </c>
      <c r="D153" s="208" t="s">
        <v>162</v>
      </c>
      <c r="E153" s="209" t="s">
        <v>539</v>
      </c>
      <c r="F153" s="210" t="s">
        <v>540</v>
      </c>
      <c r="G153" s="211" t="s">
        <v>294</v>
      </c>
      <c r="H153" s="212">
        <v>10.342000000000001</v>
      </c>
      <c r="I153" s="213"/>
      <c r="J153" s="214">
        <f>ROUND(I153*H153,2)</f>
        <v>0</v>
      </c>
      <c r="K153" s="210" t="s">
        <v>166</v>
      </c>
      <c r="L153" s="46"/>
      <c r="M153" s="215" t="s">
        <v>32</v>
      </c>
      <c r="N153" s="216" t="s">
        <v>48</v>
      </c>
      <c r="O153" s="86"/>
      <c r="P153" s="217">
        <f>O153*H153</f>
        <v>0</v>
      </c>
      <c r="Q153" s="217">
        <v>0.00013999999999999999</v>
      </c>
      <c r="R153" s="217">
        <f>Q153*H153</f>
        <v>0.0014478799999999999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246</v>
      </c>
      <c r="AT153" s="219" t="s">
        <v>162</v>
      </c>
      <c r="AU153" s="219" t="s">
        <v>87</v>
      </c>
      <c r="AY153" s="18" t="s">
        <v>160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8" t="s">
        <v>85</v>
      </c>
      <c r="BK153" s="220">
        <f>ROUND(I153*H153,2)</f>
        <v>0</v>
      </c>
      <c r="BL153" s="18" t="s">
        <v>246</v>
      </c>
      <c r="BM153" s="219" t="s">
        <v>875</v>
      </c>
    </row>
    <row r="154" s="13" customFormat="1">
      <c r="A154" s="13"/>
      <c r="B154" s="221"/>
      <c r="C154" s="222"/>
      <c r="D154" s="223" t="s">
        <v>176</v>
      </c>
      <c r="E154" s="224" t="s">
        <v>32</v>
      </c>
      <c r="F154" s="225" t="s">
        <v>876</v>
      </c>
      <c r="G154" s="222"/>
      <c r="H154" s="226">
        <v>10.342000000000001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176</v>
      </c>
      <c r="AU154" s="232" t="s">
        <v>87</v>
      </c>
      <c r="AV154" s="13" t="s">
        <v>87</v>
      </c>
      <c r="AW154" s="13" t="s">
        <v>39</v>
      </c>
      <c r="AX154" s="13" t="s">
        <v>85</v>
      </c>
      <c r="AY154" s="232" t="s">
        <v>160</v>
      </c>
    </row>
    <row r="155" s="2" customFormat="1" ht="16.5" customHeight="1">
      <c r="A155" s="40"/>
      <c r="B155" s="41"/>
      <c r="C155" s="208" t="s">
        <v>277</v>
      </c>
      <c r="D155" s="208" t="s">
        <v>162</v>
      </c>
      <c r="E155" s="209" t="s">
        <v>877</v>
      </c>
      <c r="F155" s="210" t="s">
        <v>878</v>
      </c>
      <c r="G155" s="211" t="s">
        <v>294</v>
      </c>
      <c r="H155" s="212">
        <v>10.342000000000001</v>
      </c>
      <c r="I155" s="213"/>
      <c r="J155" s="214">
        <f>ROUND(I155*H155,2)</f>
        <v>0</v>
      </c>
      <c r="K155" s="210" t="s">
        <v>166</v>
      </c>
      <c r="L155" s="46"/>
      <c r="M155" s="215" t="s">
        <v>32</v>
      </c>
      <c r="N155" s="216" t="s">
        <v>48</v>
      </c>
      <c r="O155" s="86"/>
      <c r="P155" s="217">
        <f>O155*H155</f>
        <v>0</v>
      </c>
      <c r="Q155" s="217">
        <v>6.0000000000000002E-05</v>
      </c>
      <c r="R155" s="217">
        <f>Q155*H155</f>
        <v>0.00062052000000000006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246</v>
      </c>
      <c r="AT155" s="219" t="s">
        <v>162</v>
      </c>
      <c r="AU155" s="219" t="s">
        <v>87</v>
      </c>
      <c r="AY155" s="18" t="s">
        <v>160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85</v>
      </c>
      <c r="BK155" s="220">
        <f>ROUND(I155*H155,2)</f>
        <v>0</v>
      </c>
      <c r="BL155" s="18" t="s">
        <v>246</v>
      </c>
      <c r="BM155" s="219" t="s">
        <v>879</v>
      </c>
    </row>
    <row r="156" s="13" customFormat="1">
      <c r="A156" s="13"/>
      <c r="B156" s="221"/>
      <c r="C156" s="222"/>
      <c r="D156" s="223" t="s">
        <v>176</v>
      </c>
      <c r="E156" s="224" t="s">
        <v>32</v>
      </c>
      <c r="F156" s="225" t="s">
        <v>876</v>
      </c>
      <c r="G156" s="222"/>
      <c r="H156" s="226">
        <v>10.342000000000001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176</v>
      </c>
      <c r="AU156" s="232" t="s">
        <v>87</v>
      </c>
      <c r="AV156" s="13" t="s">
        <v>87</v>
      </c>
      <c r="AW156" s="13" t="s">
        <v>39</v>
      </c>
      <c r="AX156" s="13" t="s">
        <v>85</v>
      </c>
      <c r="AY156" s="232" t="s">
        <v>160</v>
      </c>
    </row>
    <row r="157" s="2" customFormat="1" ht="16.5" customHeight="1">
      <c r="A157" s="40"/>
      <c r="B157" s="41"/>
      <c r="C157" s="255" t="s">
        <v>281</v>
      </c>
      <c r="D157" s="255" t="s">
        <v>291</v>
      </c>
      <c r="E157" s="256" t="s">
        <v>880</v>
      </c>
      <c r="F157" s="257" t="s">
        <v>881</v>
      </c>
      <c r="G157" s="258" t="s">
        <v>323</v>
      </c>
      <c r="H157" s="259">
        <v>0.01</v>
      </c>
      <c r="I157" s="260"/>
      <c r="J157" s="261">
        <f>ROUND(I157*H157,2)</f>
        <v>0</v>
      </c>
      <c r="K157" s="257" t="s">
        <v>166</v>
      </c>
      <c r="L157" s="262"/>
      <c r="M157" s="263" t="s">
        <v>32</v>
      </c>
      <c r="N157" s="264" t="s">
        <v>48</v>
      </c>
      <c r="O157" s="86"/>
      <c r="P157" s="217">
        <f>O157*H157</f>
        <v>0</v>
      </c>
      <c r="Q157" s="217">
        <v>1</v>
      </c>
      <c r="R157" s="217">
        <f>Q157*H157</f>
        <v>0.01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325</v>
      </c>
      <c r="AT157" s="219" t="s">
        <v>291</v>
      </c>
      <c r="AU157" s="219" t="s">
        <v>87</v>
      </c>
      <c r="AY157" s="18" t="s">
        <v>160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8" t="s">
        <v>85</v>
      </c>
      <c r="BK157" s="220">
        <f>ROUND(I157*H157,2)</f>
        <v>0</v>
      </c>
      <c r="BL157" s="18" t="s">
        <v>246</v>
      </c>
      <c r="BM157" s="219" t="s">
        <v>882</v>
      </c>
    </row>
    <row r="158" s="2" customFormat="1">
      <c r="A158" s="40"/>
      <c r="B158" s="41"/>
      <c r="C158" s="42"/>
      <c r="D158" s="223" t="s">
        <v>560</v>
      </c>
      <c r="E158" s="42"/>
      <c r="F158" s="270" t="s">
        <v>883</v>
      </c>
      <c r="G158" s="42"/>
      <c r="H158" s="42"/>
      <c r="I158" s="271"/>
      <c r="J158" s="42"/>
      <c r="K158" s="42"/>
      <c r="L158" s="46"/>
      <c r="M158" s="272"/>
      <c r="N158" s="27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560</v>
      </c>
      <c r="AU158" s="18" t="s">
        <v>87</v>
      </c>
    </row>
    <row r="159" s="13" customFormat="1">
      <c r="A159" s="13"/>
      <c r="B159" s="221"/>
      <c r="C159" s="222"/>
      <c r="D159" s="223" t="s">
        <v>176</v>
      </c>
      <c r="E159" s="224" t="s">
        <v>32</v>
      </c>
      <c r="F159" s="225" t="s">
        <v>884</v>
      </c>
      <c r="G159" s="222"/>
      <c r="H159" s="226">
        <v>0.01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176</v>
      </c>
      <c r="AU159" s="232" t="s">
        <v>87</v>
      </c>
      <c r="AV159" s="13" t="s">
        <v>87</v>
      </c>
      <c r="AW159" s="13" t="s">
        <v>39</v>
      </c>
      <c r="AX159" s="13" t="s">
        <v>85</v>
      </c>
      <c r="AY159" s="232" t="s">
        <v>160</v>
      </c>
    </row>
    <row r="160" s="2" customFormat="1">
      <c r="A160" s="40"/>
      <c r="B160" s="41"/>
      <c r="C160" s="208" t="s">
        <v>286</v>
      </c>
      <c r="D160" s="208" t="s">
        <v>162</v>
      </c>
      <c r="E160" s="209" t="s">
        <v>563</v>
      </c>
      <c r="F160" s="210" t="s">
        <v>564</v>
      </c>
      <c r="G160" s="211" t="s">
        <v>323</v>
      </c>
      <c r="H160" s="212">
        <v>0.012</v>
      </c>
      <c r="I160" s="213"/>
      <c r="J160" s="214">
        <f>ROUND(I160*H160,2)</f>
        <v>0</v>
      </c>
      <c r="K160" s="210" t="s">
        <v>166</v>
      </c>
      <c r="L160" s="46"/>
      <c r="M160" s="265" t="s">
        <v>32</v>
      </c>
      <c r="N160" s="266" t="s">
        <v>48</v>
      </c>
      <c r="O160" s="267"/>
      <c r="P160" s="268">
        <f>O160*H160</f>
        <v>0</v>
      </c>
      <c r="Q160" s="268">
        <v>0</v>
      </c>
      <c r="R160" s="268">
        <f>Q160*H160</f>
        <v>0</v>
      </c>
      <c r="S160" s="268">
        <v>0</v>
      </c>
      <c r="T160" s="26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246</v>
      </c>
      <c r="AT160" s="219" t="s">
        <v>162</v>
      </c>
      <c r="AU160" s="219" t="s">
        <v>87</v>
      </c>
      <c r="AY160" s="18" t="s">
        <v>160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8" t="s">
        <v>85</v>
      </c>
      <c r="BK160" s="220">
        <f>ROUND(I160*H160,2)</f>
        <v>0</v>
      </c>
      <c r="BL160" s="18" t="s">
        <v>246</v>
      </c>
      <c r="BM160" s="219" t="s">
        <v>885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kYfrDRcXMSOKUVNjuz8tKZe0X15gpvLxzZdmBCRB5YubnfuzNVr+XyzyZj8QZy4wgliuOSUrluArQCAJm4p+MA==" hashValue="QV+Iy4u3+sK8FsthPfx059FwzT/ZcimTmyui2JeB30FEuUmz5xriQC5gXgq5xxVdl9YnOe19U4qIbqZJxSVaSw==" algorithmName="SHA-512" password="CC35"/>
  <autoFilter ref="C87:K16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ROUND((SUM(BE82:BE101)),  2)</f>
        <v>0</v>
      </c>
      <c r="G33" s="40"/>
      <c r="H33" s="40"/>
      <c r="I33" s="152">
        <v>0.20999999999999999</v>
      </c>
      <c r="J33" s="151">
        <f>ROUND(((SUM(BE82:BE101))*I33),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ROUND((SUM(BF82:BF101)),  2)</f>
        <v>0</v>
      </c>
      <c r="G34" s="40"/>
      <c r="H34" s="40"/>
      <c r="I34" s="152">
        <v>0.14999999999999999</v>
      </c>
      <c r="J34" s="151">
        <f>ROUND(((SUM(BF82:BF101))*I34),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ROUND((SUM(BG82:BG101)),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ROUND((SUM(BH82:BH101)),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ROUND((SUM(BI82:BI101)),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14 - Doprovodná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144</v>
      </c>
      <c r="E62" s="178"/>
      <c r="F62" s="178"/>
      <c r="G62" s="178"/>
      <c r="H62" s="178"/>
      <c r="I62" s="178"/>
      <c r="J62" s="179">
        <f>J97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4" t="s">
        <v>145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4" t="str">
        <f>E7</f>
        <v>Revitalizační opatření v povodí Velmovického potoka v k.ú.Mašovice</v>
      </c>
      <c r="F72" s="33"/>
      <c r="G72" s="33"/>
      <c r="H72" s="33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134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14 - Doprovodná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22</v>
      </c>
      <c r="D76" s="42"/>
      <c r="E76" s="42"/>
      <c r="F76" s="28" t="str">
        <f>F12</f>
        <v>Mašovice</v>
      </c>
      <c r="G76" s="42"/>
      <c r="H76" s="42"/>
      <c r="I76" s="33" t="s">
        <v>24</v>
      </c>
      <c r="J76" s="74" t="str">
        <f>IF(J12="","",J12)</f>
        <v>19. 4. 2021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3" t="s">
        <v>30</v>
      </c>
      <c r="D78" s="42"/>
      <c r="E78" s="42"/>
      <c r="F78" s="28" t="str">
        <f>E15</f>
        <v>ČR - Státní pozemkový úřad</v>
      </c>
      <c r="G78" s="42"/>
      <c r="H78" s="42"/>
      <c r="I78" s="33" t="s">
        <v>37</v>
      </c>
      <c r="J78" s="38" t="str">
        <f>E21</f>
        <v>Ing.František Sedláček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35</v>
      </c>
      <c r="D79" s="42"/>
      <c r="E79" s="42"/>
      <c r="F79" s="28" t="str">
        <f>IF(E18="","",E18)</f>
        <v>Vyplň údaj</v>
      </c>
      <c r="G79" s="42"/>
      <c r="H79" s="42"/>
      <c r="I79" s="33" t="s">
        <v>40</v>
      </c>
      <c r="J79" s="38" t="str">
        <f>E24</f>
        <v>Ing.František Sedláček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81"/>
      <c r="B81" s="182"/>
      <c r="C81" s="183" t="s">
        <v>146</v>
      </c>
      <c r="D81" s="184" t="s">
        <v>62</v>
      </c>
      <c r="E81" s="184" t="s">
        <v>58</v>
      </c>
      <c r="F81" s="184" t="s">
        <v>59</v>
      </c>
      <c r="G81" s="184" t="s">
        <v>147</v>
      </c>
      <c r="H81" s="184" t="s">
        <v>148</v>
      </c>
      <c r="I81" s="184" t="s">
        <v>149</v>
      </c>
      <c r="J81" s="184" t="s">
        <v>138</v>
      </c>
      <c r="K81" s="185" t="s">
        <v>150</v>
      </c>
      <c r="L81" s="186"/>
      <c r="M81" s="94" t="s">
        <v>32</v>
      </c>
      <c r="N81" s="95" t="s">
        <v>47</v>
      </c>
      <c r="O81" s="95" t="s">
        <v>151</v>
      </c>
      <c r="P81" s="95" t="s">
        <v>152</v>
      </c>
      <c r="Q81" s="95" t="s">
        <v>153</v>
      </c>
      <c r="R81" s="95" t="s">
        <v>154</v>
      </c>
      <c r="S81" s="95" t="s">
        <v>155</v>
      </c>
      <c r="T81" s="96" t="s">
        <v>156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0"/>
      <c r="B82" s="41"/>
      <c r="C82" s="101" t="s">
        <v>157</v>
      </c>
      <c r="D82" s="42"/>
      <c r="E82" s="42"/>
      <c r="F82" s="42"/>
      <c r="G82" s="42"/>
      <c r="H82" s="42"/>
      <c r="I82" s="42"/>
      <c r="J82" s="187">
        <f>BK82</f>
        <v>0</v>
      </c>
      <c r="K82" s="42"/>
      <c r="L82" s="46"/>
      <c r="M82" s="97"/>
      <c r="N82" s="188"/>
      <c r="O82" s="98"/>
      <c r="P82" s="189">
        <f>P83</f>
        <v>0</v>
      </c>
      <c r="Q82" s="98"/>
      <c r="R82" s="189">
        <f>R83</f>
        <v>2.7740800000000001</v>
      </c>
      <c r="S82" s="98"/>
      <c r="T82" s="190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8" t="s">
        <v>76</v>
      </c>
      <c r="AU82" s="18" t="s">
        <v>139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76</v>
      </c>
      <c r="E83" s="195" t="s">
        <v>158</v>
      </c>
      <c r="F83" s="195" t="s">
        <v>159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P84+P97</f>
        <v>0</v>
      </c>
      <c r="Q83" s="200"/>
      <c r="R83" s="201">
        <f>R84+R97</f>
        <v>2.7740800000000001</v>
      </c>
      <c r="S83" s="200"/>
      <c r="T83" s="202">
        <f>T84+T97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85</v>
      </c>
      <c r="AT83" s="204" t="s">
        <v>76</v>
      </c>
      <c r="AU83" s="204" t="s">
        <v>77</v>
      </c>
      <c r="AY83" s="203" t="s">
        <v>160</v>
      </c>
      <c r="BK83" s="205">
        <f>BK84+BK97</f>
        <v>0</v>
      </c>
    </row>
    <row r="84" s="12" customFormat="1" ht="22.8" customHeight="1">
      <c r="A84" s="12"/>
      <c r="B84" s="192"/>
      <c r="C84" s="193"/>
      <c r="D84" s="194" t="s">
        <v>76</v>
      </c>
      <c r="E84" s="206" t="s">
        <v>85</v>
      </c>
      <c r="F84" s="206" t="s">
        <v>161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SUM(P85:P96)</f>
        <v>0</v>
      </c>
      <c r="Q84" s="200"/>
      <c r="R84" s="201">
        <f>SUM(R85:R96)</f>
        <v>2.7740800000000001</v>
      </c>
      <c r="S84" s="200"/>
      <c r="T84" s="202">
        <f>SUM(T85:T96)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85</v>
      </c>
      <c r="AT84" s="204" t="s">
        <v>76</v>
      </c>
      <c r="AU84" s="204" t="s">
        <v>85</v>
      </c>
      <c r="AY84" s="203" t="s">
        <v>160</v>
      </c>
      <c r="BK84" s="205">
        <f>SUM(BK85:BK96)</f>
        <v>0</v>
      </c>
    </row>
    <row r="85" s="2" customFormat="1">
      <c r="A85" s="40"/>
      <c r="B85" s="41"/>
      <c r="C85" s="208" t="s">
        <v>85</v>
      </c>
      <c r="D85" s="208" t="s">
        <v>162</v>
      </c>
      <c r="E85" s="209" t="s">
        <v>887</v>
      </c>
      <c r="F85" s="210" t="s">
        <v>888</v>
      </c>
      <c r="G85" s="211" t="s">
        <v>180</v>
      </c>
      <c r="H85" s="212">
        <v>80</v>
      </c>
      <c r="I85" s="213"/>
      <c r="J85" s="214">
        <f>ROUND(I85*H85,2)</f>
        <v>0</v>
      </c>
      <c r="K85" s="210" t="s">
        <v>166</v>
      </c>
      <c r="L85" s="46"/>
      <c r="M85" s="215" t="s">
        <v>32</v>
      </c>
      <c r="N85" s="216" t="s">
        <v>48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167</v>
      </c>
      <c r="AT85" s="219" t="s">
        <v>162</v>
      </c>
      <c r="AU85" s="219" t="s">
        <v>87</v>
      </c>
      <c r="AY85" s="18" t="s">
        <v>160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8" t="s">
        <v>85</v>
      </c>
      <c r="BK85" s="220">
        <f>ROUND(I85*H85,2)</f>
        <v>0</v>
      </c>
      <c r="BL85" s="18" t="s">
        <v>167</v>
      </c>
      <c r="BM85" s="219" t="s">
        <v>889</v>
      </c>
    </row>
    <row r="86" s="2" customFormat="1">
      <c r="A86" s="40"/>
      <c r="B86" s="41"/>
      <c r="C86" s="208" t="s">
        <v>87</v>
      </c>
      <c r="D86" s="208" t="s">
        <v>162</v>
      </c>
      <c r="E86" s="209" t="s">
        <v>890</v>
      </c>
      <c r="F86" s="210" t="s">
        <v>891</v>
      </c>
      <c r="G86" s="211" t="s">
        <v>180</v>
      </c>
      <c r="H86" s="212">
        <v>80</v>
      </c>
      <c r="I86" s="213"/>
      <c r="J86" s="214">
        <f>ROUND(I86*H86,2)</f>
        <v>0</v>
      </c>
      <c r="K86" s="210" t="s">
        <v>166</v>
      </c>
      <c r="L86" s="46"/>
      <c r="M86" s="215" t="s">
        <v>32</v>
      </c>
      <c r="N86" s="216" t="s">
        <v>48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167</v>
      </c>
      <c r="AT86" s="219" t="s">
        <v>162</v>
      </c>
      <c r="AU86" s="219" t="s">
        <v>87</v>
      </c>
      <c r="AY86" s="18" t="s">
        <v>160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85</v>
      </c>
      <c r="BK86" s="220">
        <f>ROUND(I86*H86,2)</f>
        <v>0</v>
      </c>
      <c r="BL86" s="18" t="s">
        <v>167</v>
      </c>
      <c r="BM86" s="219" t="s">
        <v>892</v>
      </c>
    </row>
    <row r="87" s="2" customFormat="1" ht="16.5" customHeight="1">
      <c r="A87" s="40"/>
      <c r="B87" s="41"/>
      <c r="C87" s="255" t="s">
        <v>172</v>
      </c>
      <c r="D87" s="255" t="s">
        <v>291</v>
      </c>
      <c r="E87" s="256" t="s">
        <v>893</v>
      </c>
      <c r="F87" s="257" t="s">
        <v>894</v>
      </c>
      <c r="G87" s="258" t="s">
        <v>180</v>
      </c>
      <c r="H87" s="259">
        <v>14</v>
      </c>
      <c r="I87" s="260"/>
      <c r="J87" s="261">
        <f>ROUND(I87*H87,2)</f>
        <v>0</v>
      </c>
      <c r="K87" s="257" t="s">
        <v>32</v>
      </c>
      <c r="L87" s="262"/>
      <c r="M87" s="263" t="s">
        <v>32</v>
      </c>
      <c r="N87" s="264" t="s">
        <v>48</v>
      </c>
      <c r="O87" s="86"/>
      <c r="P87" s="217">
        <f>O87*H87</f>
        <v>0</v>
      </c>
      <c r="Q87" s="217">
        <v>0.027</v>
      </c>
      <c r="R87" s="217">
        <f>Q87*H87</f>
        <v>0.378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194</v>
      </c>
      <c r="AT87" s="219" t="s">
        <v>291</v>
      </c>
      <c r="AU87" s="219" t="s">
        <v>87</v>
      </c>
      <c r="AY87" s="18" t="s">
        <v>160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8" t="s">
        <v>85</v>
      </c>
      <c r="BK87" s="220">
        <f>ROUND(I87*H87,2)</f>
        <v>0</v>
      </c>
      <c r="BL87" s="18" t="s">
        <v>167</v>
      </c>
      <c r="BM87" s="219" t="s">
        <v>895</v>
      </c>
    </row>
    <row r="88" s="2" customFormat="1" ht="16.5" customHeight="1">
      <c r="A88" s="40"/>
      <c r="B88" s="41"/>
      <c r="C88" s="255" t="s">
        <v>167</v>
      </c>
      <c r="D88" s="255" t="s">
        <v>291</v>
      </c>
      <c r="E88" s="256" t="s">
        <v>896</v>
      </c>
      <c r="F88" s="257" t="s">
        <v>897</v>
      </c>
      <c r="G88" s="258" t="s">
        <v>180</v>
      </c>
      <c r="H88" s="259">
        <v>42</v>
      </c>
      <c r="I88" s="260"/>
      <c r="J88" s="261">
        <f>ROUND(I88*H88,2)</f>
        <v>0</v>
      </c>
      <c r="K88" s="257" t="s">
        <v>32</v>
      </c>
      <c r="L88" s="262"/>
      <c r="M88" s="263" t="s">
        <v>32</v>
      </c>
      <c r="N88" s="264" t="s">
        <v>48</v>
      </c>
      <c r="O88" s="86"/>
      <c r="P88" s="217">
        <f>O88*H88</f>
        <v>0</v>
      </c>
      <c r="Q88" s="217">
        <v>0.027</v>
      </c>
      <c r="R88" s="217">
        <f>Q88*H88</f>
        <v>1.1339999999999999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194</v>
      </c>
      <c r="AT88" s="219" t="s">
        <v>291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898</v>
      </c>
    </row>
    <row r="89" s="2" customFormat="1" ht="16.5" customHeight="1">
      <c r="A89" s="40"/>
      <c r="B89" s="41"/>
      <c r="C89" s="255" t="s">
        <v>182</v>
      </c>
      <c r="D89" s="255" t="s">
        <v>291</v>
      </c>
      <c r="E89" s="256" t="s">
        <v>899</v>
      </c>
      <c r="F89" s="257" t="s">
        <v>900</v>
      </c>
      <c r="G89" s="258" t="s">
        <v>180</v>
      </c>
      <c r="H89" s="259">
        <v>15</v>
      </c>
      <c r="I89" s="260"/>
      <c r="J89" s="261">
        <f>ROUND(I89*H89,2)</f>
        <v>0</v>
      </c>
      <c r="K89" s="257" t="s">
        <v>32</v>
      </c>
      <c r="L89" s="262"/>
      <c r="M89" s="263" t="s">
        <v>32</v>
      </c>
      <c r="N89" s="264" t="s">
        <v>48</v>
      </c>
      <c r="O89" s="86"/>
      <c r="P89" s="217">
        <f>O89*H89</f>
        <v>0</v>
      </c>
      <c r="Q89" s="217">
        <v>0.027</v>
      </c>
      <c r="R89" s="217">
        <f>Q89*H89</f>
        <v>0.40499999999999997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194</v>
      </c>
      <c r="AT89" s="219" t="s">
        <v>291</v>
      </c>
      <c r="AU89" s="219" t="s">
        <v>87</v>
      </c>
      <c r="AY89" s="18" t="s">
        <v>160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8" t="s">
        <v>85</v>
      </c>
      <c r="BK89" s="220">
        <f>ROUND(I89*H89,2)</f>
        <v>0</v>
      </c>
      <c r="BL89" s="18" t="s">
        <v>167</v>
      </c>
      <c r="BM89" s="219" t="s">
        <v>901</v>
      </c>
    </row>
    <row r="90" s="2" customFormat="1" ht="16.5" customHeight="1">
      <c r="A90" s="40"/>
      <c r="B90" s="41"/>
      <c r="C90" s="255" t="s">
        <v>186</v>
      </c>
      <c r="D90" s="255" t="s">
        <v>291</v>
      </c>
      <c r="E90" s="256" t="s">
        <v>902</v>
      </c>
      <c r="F90" s="257" t="s">
        <v>903</v>
      </c>
      <c r="G90" s="258" t="s">
        <v>180</v>
      </c>
      <c r="H90" s="259">
        <v>9</v>
      </c>
      <c r="I90" s="260"/>
      <c r="J90" s="261">
        <f>ROUND(I90*H90,2)</f>
        <v>0</v>
      </c>
      <c r="K90" s="257" t="s">
        <v>32</v>
      </c>
      <c r="L90" s="262"/>
      <c r="M90" s="263" t="s">
        <v>32</v>
      </c>
      <c r="N90" s="264" t="s">
        <v>48</v>
      </c>
      <c r="O90" s="86"/>
      <c r="P90" s="217">
        <f>O90*H90</f>
        <v>0</v>
      </c>
      <c r="Q90" s="217">
        <v>0.027</v>
      </c>
      <c r="R90" s="217">
        <f>Q90*H90</f>
        <v>0.24299999999999999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194</v>
      </c>
      <c r="AT90" s="219" t="s">
        <v>291</v>
      </c>
      <c r="AU90" s="219" t="s">
        <v>87</v>
      </c>
      <c r="AY90" s="18" t="s">
        <v>160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85</v>
      </c>
      <c r="BK90" s="220">
        <f>ROUND(I90*H90,2)</f>
        <v>0</v>
      </c>
      <c r="BL90" s="18" t="s">
        <v>167</v>
      </c>
      <c r="BM90" s="219" t="s">
        <v>904</v>
      </c>
    </row>
    <row r="91" s="2" customFormat="1" ht="16.5" customHeight="1">
      <c r="A91" s="40"/>
      <c r="B91" s="41"/>
      <c r="C91" s="208" t="s">
        <v>190</v>
      </c>
      <c r="D91" s="208" t="s">
        <v>162</v>
      </c>
      <c r="E91" s="209" t="s">
        <v>905</v>
      </c>
      <c r="F91" s="210" t="s">
        <v>906</v>
      </c>
      <c r="G91" s="211" t="s">
        <v>180</v>
      </c>
      <c r="H91" s="212">
        <v>66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5.0000000000000002E-05</v>
      </c>
      <c r="R91" s="217">
        <f>Q91*H91</f>
        <v>0.0033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907</v>
      </c>
    </row>
    <row r="92" s="2" customFormat="1" ht="16.5" customHeight="1">
      <c r="A92" s="40"/>
      <c r="B92" s="41"/>
      <c r="C92" s="208" t="s">
        <v>194</v>
      </c>
      <c r="D92" s="208" t="s">
        <v>162</v>
      </c>
      <c r="E92" s="209" t="s">
        <v>908</v>
      </c>
      <c r="F92" s="210" t="s">
        <v>909</v>
      </c>
      <c r="G92" s="211" t="s">
        <v>180</v>
      </c>
      <c r="H92" s="212">
        <v>14</v>
      </c>
      <c r="I92" s="213"/>
      <c r="J92" s="214">
        <f>ROUND(I92*H92,2)</f>
        <v>0</v>
      </c>
      <c r="K92" s="210" t="s">
        <v>166</v>
      </c>
      <c r="L92" s="46"/>
      <c r="M92" s="215" t="s">
        <v>32</v>
      </c>
      <c r="N92" s="216" t="s">
        <v>48</v>
      </c>
      <c r="O92" s="86"/>
      <c r="P92" s="217">
        <f>O92*H92</f>
        <v>0</v>
      </c>
      <c r="Q92" s="217">
        <v>5.0000000000000002E-05</v>
      </c>
      <c r="R92" s="217">
        <f>Q92*H92</f>
        <v>0.00069999999999999999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167</v>
      </c>
      <c r="AT92" s="219" t="s">
        <v>162</v>
      </c>
      <c r="AU92" s="219" t="s">
        <v>87</v>
      </c>
      <c r="AY92" s="18" t="s">
        <v>160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85</v>
      </c>
      <c r="BK92" s="220">
        <f>ROUND(I92*H92,2)</f>
        <v>0</v>
      </c>
      <c r="BL92" s="18" t="s">
        <v>167</v>
      </c>
      <c r="BM92" s="219" t="s">
        <v>910</v>
      </c>
    </row>
    <row r="93" s="2" customFormat="1" ht="16.5" customHeight="1">
      <c r="A93" s="40"/>
      <c r="B93" s="41"/>
      <c r="C93" s="255" t="s">
        <v>198</v>
      </c>
      <c r="D93" s="255" t="s">
        <v>291</v>
      </c>
      <c r="E93" s="256" t="s">
        <v>911</v>
      </c>
      <c r="F93" s="257" t="s">
        <v>912</v>
      </c>
      <c r="G93" s="258" t="s">
        <v>180</v>
      </c>
      <c r="H93" s="259">
        <v>94</v>
      </c>
      <c r="I93" s="260"/>
      <c r="J93" s="261">
        <f>ROUND(I93*H93,2)</f>
        <v>0</v>
      </c>
      <c r="K93" s="257" t="s">
        <v>166</v>
      </c>
      <c r="L93" s="262"/>
      <c r="M93" s="263" t="s">
        <v>32</v>
      </c>
      <c r="N93" s="264" t="s">
        <v>48</v>
      </c>
      <c r="O93" s="86"/>
      <c r="P93" s="217">
        <f>O93*H93</f>
        <v>0</v>
      </c>
      <c r="Q93" s="217">
        <v>0.0047200000000000002</v>
      </c>
      <c r="R93" s="217">
        <f>Q93*H93</f>
        <v>0.44368000000000002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194</v>
      </c>
      <c r="AT93" s="219" t="s">
        <v>291</v>
      </c>
      <c r="AU93" s="219" t="s">
        <v>87</v>
      </c>
      <c r="AY93" s="18" t="s">
        <v>160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8" t="s">
        <v>85</v>
      </c>
      <c r="BK93" s="220">
        <f>ROUND(I93*H93,2)</f>
        <v>0</v>
      </c>
      <c r="BL93" s="18" t="s">
        <v>167</v>
      </c>
      <c r="BM93" s="219" t="s">
        <v>913</v>
      </c>
    </row>
    <row r="94" s="2" customFormat="1" ht="21.75" customHeight="1">
      <c r="A94" s="40"/>
      <c r="B94" s="41"/>
      <c r="C94" s="208" t="s">
        <v>202</v>
      </c>
      <c r="D94" s="208" t="s">
        <v>162</v>
      </c>
      <c r="E94" s="209" t="s">
        <v>914</v>
      </c>
      <c r="F94" s="210" t="s">
        <v>915</v>
      </c>
      <c r="G94" s="211" t="s">
        <v>180</v>
      </c>
      <c r="H94" s="212">
        <v>80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0.0020799999999999998</v>
      </c>
      <c r="R94" s="217">
        <f>Q94*H94</f>
        <v>0.16639999999999999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167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167</v>
      </c>
      <c r="BM94" s="219" t="s">
        <v>916</v>
      </c>
    </row>
    <row r="95" s="2" customFormat="1" ht="16.5" customHeight="1">
      <c r="A95" s="40"/>
      <c r="B95" s="41"/>
      <c r="C95" s="208" t="s">
        <v>206</v>
      </c>
      <c r="D95" s="208" t="s">
        <v>162</v>
      </c>
      <c r="E95" s="209" t="s">
        <v>917</v>
      </c>
      <c r="F95" s="210" t="s">
        <v>918</v>
      </c>
      <c r="G95" s="211" t="s">
        <v>218</v>
      </c>
      <c r="H95" s="212">
        <v>10</v>
      </c>
      <c r="I95" s="213"/>
      <c r="J95" s="214">
        <f>ROUND(I95*H95,2)</f>
        <v>0</v>
      </c>
      <c r="K95" s="210" t="s">
        <v>166</v>
      </c>
      <c r="L95" s="46"/>
      <c r="M95" s="215" t="s">
        <v>32</v>
      </c>
      <c r="N95" s="216" t="s">
        <v>48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167</v>
      </c>
      <c r="AT95" s="219" t="s">
        <v>162</v>
      </c>
      <c r="AU95" s="219" t="s">
        <v>87</v>
      </c>
      <c r="AY95" s="18" t="s">
        <v>160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85</v>
      </c>
      <c r="BK95" s="220">
        <f>ROUND(I95*H95,2)</f>
        <v>0</v>
      </c>
      <c r="BL95" s="18" t="s">
        <v>167</v>
      </c>
      <c r="BM95" s="219" t="s">
        <v>919</v>
      </c>
    </row>
    <row r="96" s="13" customFormat="1">
      <c r="A96" s="13"/>
      <c r="B96" s="221"/>
      <c r="C96" s="222"/>
      <c r="D96" s="223" t="s">
        <v>176</v>
      </c>
      <c r="E96" s="224" t="s">
        <v>32</v>
      </c>
      <c r="F96" s="225" t="s">
        <v>920</v>
      </c>
      <c r="G96" s="222"/>
      <c r="H96" s="226">
        <v>10</v>
      </c>
      <c r="I96" s="227"/>
      <c r="J96" s="222"/>
      <c r="K96" s="222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176</v>
      </c>
      <c r="AU96" s="232" t="s">
        <v>87</v>
      </c>
      <c r="AV96" s="13" t="s">
        <v>87</v>
      </c>
      <c r="AW96" s="13" t="s">
        <v>39</v>
      </c>
      <c r="AX96" s="13" t="s">
        <v>85</v>
      </c>
      <c r="AY96" s="232" t="s">
        <v>160</v>
      </c>
    </row>
    <row r="97" s="12" customFormat="1" ht="22.8" customHeight="1">
      <c r="A97" s="12"/>
      <c r="B97" s="192"/>
      <c r="C97" s="193"/>
      <c r="D97" s="194" t="s">
        <v>76</v>
      </c>
      <c r="E97" s="206" t="s">
        <v>338</v>
      </c>
      <c r="F97" s="206" t="s">
        <v>339</v>
      </c>
      <c r="G97" s="193"/>
      <c r="H97" s="193"/>
      <c r="I97" s="196"/>
      <c r="J97" s="207">
        <f>BK97</f>
        <v>0</v>
      </c>
      <c r="K97" s="193"/>
      <c r="L97" s="198"/>
      <c r="M97" s="199"/>
      <c r="N97" s="200"/>
      <c r="O97" s="200"/>
      <c r="P97" s="201">
        <f>SUM(P98:P101)</f>
        <v>0</v>
      </c>
      <c r="Q97" s="200"/>
      <c r="R97" s="201">
        <f>SUM(R98:R101)</f>
        <v>0</v>
      </c>
      <c r="S97" s="200"/>
      <c r="T97" s="202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3" t="s">
        <v>85</v>
      </c>
      <c r="AT97" s="204" t="s">
        <v>76</v>
      </c>
      <c r="AU97" s="204" t="s">
        <v>85</v>
      </c>
      <c r="AY97" s="203" t="s">
        <v>160</v>
      </c>
      <c r="BK97" s="205">
        <f>SUM(BK98:BK101)</f>
        <v>0</v>
      </c>
    </row>
    <row r="98" s="2" customFormat="1" ht="21.75" customHeight="1">
      <c r="A98" s="40"/>
      <c r="B98" s="41"/>
      <c r="C98" s="208" t="s">
        <v>210</v>
      </c>
      <c r="D98" s="208" t="s">
        <v>162</v>
      </c>
      <c r="E98" s="209" t="s">
        <v>341</v>
      </c>
      <c r="F98" s="210" t="s">
        <v>342</v>
      </c>
      <c r="G98" s="211" t="s">
        <v>323</v>
      </c>
      <c r="H98" s="212">
        <v>2.774</v>
      </c>
      <c r="I98" s="213"/>
      <c r="J98" s="214">
        <f>ROUND(I98*H98,2)</f>
        <v>0</v>
      </c>
      <c r="K98" s="210" t="s">
        <v>166</v>
      </c>
      <c r="L98" s="46"/>
      <c r="M98" s="215" t="s">
        <v>32</v>
      </c>
      <c r="N98" s="216" t="s">
        <v>48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167</v>
      </c>
      <c r="AT98" s="219" t="s">
        <v>162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921</v>
      </c>
    </row>
    <row r="99" s="2" customFormat="1">
      <c r="A99" s="40"/>
      <c r="B99" s="41"/>
      <c r="C99" s="208" t="s">
        <v>215</v>
      </c>
      <c r="D99" s="208" t="s">
        <v>162</v>
      </c>
      <c r="E99" s="209" t="s">
        <v>922</v>
      </c>
      <c r="F99" s="210" t="s">
        <v>923</v>
      </c>
      <c r="G99" s="211" t="s">
        <v>323</v>
      </c>
      <c r="H99" s="212">
        <v>2.774</v>
      </c>
      <c r="I99" s="213"/>
      <c r="J99" s="214">
        <f>ROUND(I99*H99,2)</f>
        <v>0</v>
      </c>
      <c r="K99" s="210" t="s">
        <v>166</v>
      </c>
      <c r="L99" s="46"/>
      <c r="M99" s="215" t="s">
        <v>32</v>
      </c>
      <c r="N99" s="216" t="s">
        <v>48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167</v>
      </c>
      <c r="AT99" s="219" t="s">
        <v>162</v>
      </c>
      <c r="AU99" s="219" t="s">
        <v>87</v>
      </c>
      <c r="AY99" s="18" t="s">
        <v>160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85</v>
      </c>
      <c r="BK99" s="220">
        <f>ROUND(I99*H99,2)</f>
        <v>0</v>
      </c>
      <c r="BL99" s="18" t="s">
        <v>167</v>
      </c>
      <c r="BM99" s="219" t="s">
        <v>924</v>
      </c>
    </row>
    <row r="100" s="2" customFormat="1" ht="33" customHeight="1">
      <c r="A100" s="40"/>
      <c r="B100" s="41"/>
      <c r="C100" s="208" t="s">
        <v>239</v>
      </c>
      <c r="D100" s="208" t="s">
        <v>162</v>
      </c>
      <c r="E100" s="209" t="s">
        <v>925</v>
      </c>
      <c r="F100" s="210" t="s">
        <v>926</v>
      </c>
      <c r="G100" s="211" t="s">
        <v>323</v>
      </c>
      <c r="H100" s="212">
        <v>63.802</v>
      </c>
      <c r="I100" s="213"/>
      <c r="J100" s="214">
        <f>ROUND(I100*H100,2)</f>
        <v>0</v>
      </c>
      <c r="K100" s="210" t="s">
        <v>166</v>
      </c>
      <c r="L100" s="46"/>
      <c r="M100" s="215" t="s">
        <v>32</v>
      </c>
      <c r="N100" s="216" t="s">
        <v>48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167</v>
      </c>
      <c r="AT100" s="219" t="s">
        <v>162</v>
      </c>
      <c r="AU100" s="219" t="s">
        <v>87</v>
      </c>
      <c r="AY100" s="18" t="s">
        <v>160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85</v>
      </c>
      <c r="BK100" s="220">
        <f>ROUND(I100*H100,2)</f>
        <v>0</v>
      </c>
      <c r="BL100" s="18" t="s">
        <v>167</v>
      </c>
      <c r="BM100" s="219" t="s">
        <v>927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928</v>
      </c>
      <c r="G101" s="222"/>
      <c r="H101" s="226">
        <v>63.802</v>
      </c>
      <c r="I101" s="227"/>
      <c r="J101" s="222"/>
      <c r="K101" s="222"/>
      <c r="L101" s="228"/>
      <c r="M101" s="274"/>
      <c r="N101" s="275"/>
      <c r="O101" s="275"/>
      <c r="P101" s="275"/>
      <c r="Q101" s="275"/>
      <c r="R101" s="275"/>
      <c r="S101" s="275"/>
      <c r="T101" s="27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85</v>
      </c>
      <c r="AY101" s="232" t="s">
        <v>160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sBXvHF2SOuSOqEacGGHMTFPSLhiXGzqCll2XaY1EngRUD/b5XZXo5yjvQn6gBQV/Ul/6D//aj4ytu0nVAznc3g==" hashValue="pDEPbIKH/Hh6uy2xcB8cabV/0/PkvSy9lUqw3IXpU2U/Eae/116c8uCH3oXdDQyxFYCjSyyhCugmLTdPVAjdKA==" algorithmName="SHA-512" password="CC35"/>
  <autoFilter ref="C81:K10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ROUND((SUM(BE85:BE155)),  2)</f>
        <v>0</v>
      </c>
      <c r="G33" s="40"/>
      <c r="H33" s="40"/>
      <c r="I33" s="152">
        <v>0.20999999999999999</v>
      </c>
      <c r="J33" s="151">
        <f>ROUND(((SUM(BE85:BE155))*I33),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ROUND((SUM(BF85:BF155)),  2)</f>
        <v>0</v>
      </c>
      <c r="G34" s="40"/>
      <c r="H34" s="40"/>
      <c r="I34" s="152">
        <v>0.14999999999999999</v>
      </c>
      <c r="J34" s="151">
        <f>ROUND(((SUM(BF85:BF155))*I34),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ROUND((SUM(BG85:BG155)),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ROUND((SUM(BH85:BH155)),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ROUND((SUM(BI85:BI155)),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15 - Příjezdové komunikace do prostoru staveniště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403</v>
      </c>
      <c r="E62" s="178"/>
      <c r="F62" s="178"/>
      <c r="G62" s="178"/>
      <c r="H62" s="178"/>
      <c r="I62" s="178"/>
      <c r="J62" s="179">
        <f>J110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930</v>
      </c>
      <c r="E63" s="178"/>
      <c r="F63" s="178"/>
      <c r="G63" s="178"/>
      <c r="H63" s="178"/>
      <c r="I63" s="178"/>
      <c r="J63" s="179">
        <f>J137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143</v>
      </c>
      <c r="E64" s="178"/>
      <c r="F64" s="178"/>
      <c r="G64" s="178"/>
      <c r="H64" s="178"/>
      <c r="I64" s="178"/>
      <c r="J64" s="179">
        <f>J144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144</v>
      </c>
      <c r="E65" s="178"/>
      <c r="F65" s="178"/>
      <c r="G65" s="178"/>
      <c r="H65" s="178"/>
      <c r="I65" s="178"/>
      <c r="J65" s="179">
        <f>J148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4" t="str">
        <f>E7</f>
        <v>Revitalizační opatření v povodí Velmovického potoka v k.ú.Mašovice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134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15 - Příjezdové komunikace do prostoru staveniště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Mašovice</v>
      </c>
      <c r="G79" s="42"/>
      <c r="H79" s="42"/>
      <c r="I79" s="33" t="s">
        <v>24</v>
      </c>
      <c r="J79" s="74" t="str">
        <f>IF(J12="","",J12)</f>
        <v>19. 4. 2021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30</v>
      </c>
      <c r="D81" s="42"/>
      <c r="E81" s="42"/>
      <c r="F81" s="28" t="str">
        <f>E15</f>
        <v>ČR - Státní pozemkový úřad</v>
      </c>
      <c r="G81" s="42"/>
      <c r="H81" s="42"/>
      <c r="I81" s="33" t="s">
        <v>37</v>
      </c>
      <c r="J81" s="38" t="str">
        <f>E21</f>
        <v>Ing.František Sedláček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>Ing.František Sedláček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1"/>
      <c r="B84" s="182"/>
      <c r="C84" s="183" t="s">
        <v>146</v>
      </c>
      <c r="D84" s="184" t="s">
        <v>62</v>
      </c>
      <c r="E84" s="184" t="s">
        <v>58</v>
      </c>
      <c r="F84" s="184" t="s">
        <v>59</v>
      </c>
      <c r="G84" s="184" t="s">
        <v>147</v>
      </c>
      <c r="H84" s="184" t="s">
        <v>148</v>
      </c>
      <c r="I84" s="184" t="s">
        <v>149</v>
      </c>
      <c r="J84" s="184" t="s">
        <v>138</v>
      </c>
      <c r="K84" s="185" t="s">
        <v>150</v>
      </c>
      <c r="L84" s="186"/>
      <c r="M84" s="94" t="s">
        <v>32</v>
      </c>
      <c r="N84" s="95" t="s">
        <v>47</v>
      </c>
      <c r="O84" s="95" t="s">
        <v>151</v>
      </c>
      <c r="P84" s="95" t="s">
        <v>152</v>
      </c>
      <c r="Q84" s="95" t="s">
        <v>153</v>
      </c>
      <c r="R84" s="95" t="s">
        <v>154</v>
      </c>
      <c r="S84" s="95" t="s">
        <v>155</v>
      </c>
      <c r="T84" s="96" t="s">
        <v>156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0"/>
      <c r="B85" s="41"/>
      <c r="C85" s="101" t="s">
        <v>157</v>
      </c>
      <c r="D85" s="42"/>
      <c r="E85" s="42"/>
      <c r="F85" s="42"/>
      <c r="G85" s="42"/>
      <c r="H85" s="42"/>
      <c r="I85" s="42"/>
      <c r="J85" s="187">
        <f>BK85</f>
        <v>0</v>
      </c>
      <c r="K85" s="42"/>
      <c r="L85" s="46"/>
      <c r="M85" s="97"/>
      <c r="N85" s="188"/>
      <c r="O85" s="98"/>
      <c r="P85" s="189">
        <f>P86</f>
        <v>0</v>
      </c>
      <c r="Q85" s="98"/>
      <c r="R85" s="189">
        <f>R86</f>
        <v>18.881047049999999</v>
      </c>
      <c r="S85" s="98"/>
      <c r="T85" s="190">
        <f>T86</f>
        <v>3.4280000000000004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76</v>
      </c>
      <c r="AU85" s="18" t="s">
        <v>139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76</v>
      </c>
      <c r="E86" s="195" t="s">
        <v>158</v>
      </c>
      <c r="F86" s="195" t="s">
        <v>159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P87+P110+P137+P144+P148</f>
        <v>0</v>
      </c>
      <c r="Q86" s="200"/>
      <c r="R86" s="201">
        <f>R87+R110+R137+R144+R148</f>
        <v>18.881047049999999</v>
      </c>
      <c r="S86" s="200"/>
      <c r="T86" s="202">
        <f>T87+T110+T137+T144+T148</f>
        <v>3.4280000000000004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85</v>
      </c>
      <c r="AT86" s="204" t="s">
        <v>76</v>
      </c>
      <c r="AU86" s="204" t="s">
        <v>77</v>
      </c>
      <c r="AY86" s="203" t="s">
        <v>160</v>
      </c>
      <c r="BK86" s="205">
        <f>BK87+BK110+BK137+BK144+BK148</f>
        <v>0</v>
      </c>
    </row>
    <row r="87" s="12" customFormat="1" ht="22.8" customHeight="1">
      <c r="A87" s="12"/>
      <c r="B87" s="192"/>
      <c r="C87" s="193"/>
      <c r="D87" s="194" t="s">
        <v>76</v>
      </c>
      <c r="E87" s="206" t="s">
        <v>85</v>
      </c>
      <c r="F87" s="206" t="s">
        <v>161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SUM(P88:P109)</f>
        <v>0</v>
      </c>
      <c r="Q87" s="200"/>
      <c r="R87" s="201">
        <f>SUM(R88:R109)</f>
        <v>0</v>
      </c>
      <c r="S87" s="200"/>
      <c r="T87" s="202">
        <f>SUM(T88:T109)</f>
        <v>3.4280000000000004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85</v>
      </c>
      <c r="AT87" s="204" t="s">
        <v>76</v>
      </c>
      <c r="AU87" s="204" t="s">
        <v>85</v>
      </c>
      <c r="AY87" s="203" t="s">
        <v>160</v>
      </c>
      <c r="BK87" s="205">
        <f>SUM(BK88:BK109)</f>
        <v>0</v>
      </c>
    </row>
    <row r="88" s="2" customFormat="1">
      <c r="A88" s="40"/>
      <c r="B88" s="41"/>
      <c r="C88" s="208" t="s">
        <v>85</v>
      </c>
      <c r="D88" s="208" t="s">
        <v>162</v>
      </c>
      <c r="E88" s="209" t="s">
        <v>931</v>
      </c>
      <c r="F88" s="210" t="s">
        <v>932</v>
      </c>
      <c r="G88" s="211" t="s">
        <v>165</v>
      </c>
      <c r="H88" s="212">
        <v>3312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167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933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934</v>
      </c>
      <c r="G89" s="222"/>
      <c r="H89" s="226">
        <v>252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77</v>
      </c>
      <c r="AY89" s="232" t="s">
        <v>160</v>
      </c>
    </row>
    <row r="90" s="13" customFormat="1">
      <c r="A90" s="13"/>
      <c r="B90" s="221"/>
      <c r="C90" s="222"/>
      <c r="D90" s="223" t="s">
        <v>176</v>
      </c>
      <c r="E90" s="224" t="s">
        <v>32</v>
      </c>
      <c r="F90" s="225" t="s">
        <v>935</v>
      </c>
      <c r="G90" s="222"/>
      <c r="H90" s="226">
        <v>1194</v>
      </c>
      <c r="I90" s="227"/>
      <c r="J90" s="222"/>
      <c r="K90" s="222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176</v>
      </c>
      <c r="AU90" s="232" t="s">
        <v>87</v>
      </c>
      <c r="AV90" s="13" t="s">
        <v>87</v>
      </c>
      <c r="AW90" s="13" t="s">
        <v>39</v>
      </c>
      <c r="AX90" s="13" t="s">
        <v>77</v>
      </c>
      <c r="AY90" s="232" t="s">
        <v>160</v>
      </c>
    </row>
    <row r="91" s="13" customFormat="1">
      <c r="A91" s="13"/>
      <c r="B91" s="221"/>
      <c r="C91" s="222"/>
      <c r="D91" s="223" t="s">
        <v>176</v>
      </c>
      <c r="E91" s="224" t="s">
        <v>32</v>
      </c>
      <c r="F91" s="225" t="s">
        <v>936</v>
      </c>
      <c r="G91" s="222"/>
      <c r="H91" s="226">
        <v>1194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176</v>
      </c>
      <c r="AU91" s="232" t="s">
        <v>87</v>
      </c>
      <c r="AV91" s="13" t="s">
        <v>87</v>
      </c>
      <c r="AW91" s="13" t="s">
        <v>39</v>
      </c>
      <c r="AX91" s="13" t="s">
        <v>77</v>
      </c>
      <c r="AY91" s="232" t="s">
        <v>160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937</v>
      </c>
      <c r="G92" s="222"/>
      <c r="H92" s="226">
        <v>192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938</v>
      </c>
      <c r="G93" s="222"/>
      <c r="H93" s="226">
        <v>240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3" customFormat="1">
      <c r="A94" s="13"/>
      <c r="B94" s="221"/>
      <c r="C94" s="222"/>
      <c r="D94" s="223" t="s">
        <v>176</v>
      </c>
      <c r="E94" s="224" t="s">
        <v>32</v>
      </c>
      <c r="F94" s="225" t="s">
        <v>939</v>
      </c>
      <c r="G94" s="222"/>
      <c r="H94" s="226">
        <v>240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176</v>
      </c>
      <c r="AU94" s="232" t="s">
        <v>87</v>
      </c>
      <c r="AV94" s="13" t="s">
        <v>87</v>
      </c>
      <c r="AW94" s="13" t="s">
        <v>39</v>
      </c>
      <c r="AX94" s="13" t="s">
        <v>77</v>
      </c>
      <c r="AY94" s="232" t="s">
        <v>160</v>
      </c>
    </row>
    <row r="95" s="15" customFormat="1">
      <c r="A95" s="15"/>
      <c r="B95" s="244"/>
      <c r="C95" s="245"/>
      <c r="D95" s="223" t="s">
        <v>176</v>
      </c>
      <c r="E95" s="246" t="s">
        <v>32</v>
      </c>
      <c r="F95" s="247" t="s">
        <v>238</v>
      </c>
      <c r="G95" s="245"/>
      <c r="H95" s="248">
        <v>3312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4" t="s">
        <v>176</v>
      </c>
      <c r="AU95" s="254" t="s">
        <v>87</v>
      </c>
      <c r="AV95" s="15" t="s">
        <v>167</v>
      </c>
      <c r="AW95" s="15" t="s">
        <v>39</v>
      </c>
      <c r="AX95" s="15" t="s">
        <v>85</v>
      </c>
      <c r="AY95" s="254" t="s">
        <v>160</v>
      </c>
    </row>
    <row r="96" s="2" customFormat="1" ht="21.75" customHeight="1">
      <c r="A96" s="40"/>
      <c r="B96" s="41"/>
      <c r="C96" s="208" t="s">
        <v>87</v>
      </c>
      <c r="D96" s="208" t="s">
        <v>162</v>
      </c>
      <c r="E96" s="209" t="s">
        <v>940</v>
      </c>
      <c r="F96" s="210" t="s">
        <v>941</v>
      </c>
      <c r="G96" s="211" t="s">
        <v>165</v>
      </c>
      <c r="H96" s="212">
        <v>4285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0.00080000000000000004</v>
      </c>
      <c r="T96" s="218">
        <f>S96*H96</f>
        <v>3.4280000000000004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167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942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943</v>
      </c>
      <c r="G97" s="222"/>
      <c r="H97" s="226">
        <v>336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77</v>
      </c>
      <c r="AY97" s="232" t="s">
        <v>160</v>
      </c>
    </row>
    <row r="98" s="13" customFormat="1">
      <c r="A98" s="13"/>
      <c r="B98" s="221"/>
      <c r="C98" s="222"/>
      <c r="D98" s="223" t="s">
        <v>176</v>
      </c>
      <c r="E98" s="224" t="s">
        <v>32</v>
      </c>
      <c r="F98" s="225" t="s">
        <v>944</v>
      </c>
      <c r="G98" s="222"/>
      <c r="H98" s="226">
        <v>1592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176</v>
      </c>
      <c r="AU98" s="232" t="s">
        <v>87</v>
      </c>
      <c r="AV98" s="13" t="s">
        <v>87</v>
      </c>
      <c r="AW98" s="13" t="s">
        <v>39</v>
      </c>
      <c r="AX98" s="13" t="s">
        <v>77</v>
      </c>
      <c r="AY98" s="232" t="s">
        <v>160</v>
      </c>
    </row>
    <row r="99" s="13" customFormat="1">
      <c r="A99" s="13"/>
      <c r="B99" s="221"/>
      <c r="C99" s="222"/>
      <c r="D99" s="223" t="s">
        <v>176</v>
      </c>
      <c r="E99" s="224" t="s">
        <v>32</v>
      </c>
      <c r="F99" s="225" t="s">
        <v>945</v>
      </c>
      <c r="G99" s="222"/>
      <c r="H99" s="226">
        <v>1592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176</v>
      </c>
      <c r="AU99" s="232" t="s">
        <v>87</v>
      </c>
      <c r="AV99" s="13" t="s">
        <v>87</v>
      </c>
      <c r="AW99" s="13" t="s">
        <v>39</v>
      </c>
      <c r="AX99" s="13" t="s">
        <v>77</v>
      </c>
      <c r="AY99" s="232" t="s">
        <v>160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946</v>
      </c>
      <c r="G100" s="222"/>
      <c r="H100" s="226">
        <v>221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77</v>
      </c>
      <c r="AY100" s="232" t="s">
        <v>160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947</v>
      </c>
      <c r="G101" s="222"/>
      <c r="H101" s="226">
        <v>272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77</v>
      </c>
      <c r="AY101" s="232" t="s">
        <v>160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948</v>
      </c>
      <c r="G102" s="222"/>
      <c r="H102" s="226">
        <v>272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77</v>
      </c>
      <c r="AY102" s="232" t="s">
        <v>160</v>
      </c>
    </row>
    <row r="103" s="15" customFormat="1">
      <c r="A103" s="15"/>
      <c r="B103" s="244"/>
      <c r="C103" s="245"/>
      <c r="D103" s="223" t="s">
        <v>176</v>
      </c>
      <c r="E103" s="246" t="s">
        <v>32</v>
      </c>
      <c r="F103" s="247" t="s">
        <v>949</v>
      </c>
      <c r="G103" s="245"/>
      <c r="H103" s="248">
        <v>4285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4" t="s">
        <v>176</v>
      </c>
      <c r="AU103" s="254" t="s">
        <v>87</v>
      </c>
      <c r="AV103" s="15" t="s">
        <v>167</v>
      </c>
      <c r="AW103" s="15" t="s">
        <v>39</v>
      </c>
      <c r="AX103" s="15" t="s">
        <v>85</v>
      </c>
      <c r="AY103" s="254" t="s">
        <v>160</v>
      </c>
    </row>
    <row r="104" s="2" customFormat="1" ht="16.5" customHeight="1">
      <c r="A104" s="40"/>
      <c r="B104" s="41"/>
      <c r="C104" s="208" t="s">
        <v>172</v>
      </c>
      <c r="D104" s="208" t="s">
        <v>162</v>
      </c>
      <c r="E104" s="209" t="s">
        <v>950</v>
      </c>
      <c r="F104" s="210" t="s">
        <v>951</v>
      </c>
      <c r="G104" s="211" t="s">
        <v>218</v>
      </c>
      <c r="H104" s="212">
        <v>1</v>
      </c>
      <c r="I104" s="213"/>
      <c r="J104" s="214">
        <f>ROUND(I104*H104,2)</f>
        <v>0</v>
      </c>
      <c r="K104" s="210" t="s">
        <v>166</v>
      </c>
      <c r="L104" s="46"/>
      <c r="M104" s="215" t="s">
        <v>32</v>
      </c>
      <c r="N104" s="216" t="s">
        <v>48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167</v>
      </c>
      <c r="AT104" s="219" t="s">
        <v>162</v>
      </c>
      <c r="AU104" s="219" t="s">
        <v>87</v>
      </c>
      <c r="AY104" s="18" t="s">
        <v>160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8" t="s">
        <v>85</v>
      </c>
      <c r="BK104" s="220">
        <f>ROUND(I104*H104,2)</f>
        <v>0</v>
      </c>
      <c r="BL104" s="18" t="s">
        <v>167</v>
      </c>
      <c r="BM104" s="219" t="s">
        <v>952</v>
      </c>
    </row>
    <row r="105" s="13" customFormat="1">
      <c r="A105" s="13"/>
      <c r="B105" s="221"/>
      <c r="C105" s="222"/>
      <c r="D105" s="223" t="s">
        <v>176</v>
      </c>
      <c r="E105" s="224" t="s">
        <v>32</v>
      </c>
      <c r="F105" s="225" t="s">
        <v>953</v>
      </c>
      <c r="G105" s="222"/>
      <c r="H105" s="226">
        <v>1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176</v>
      </c>
      <c r="AU105" s="232" t="s">
        <v>87</v>
      </c>
      <c r="AV105" s="13" t="s">
        <v>87</v>
      </c>
      <c r="AW105" s="13" t="s">
        <v>39</v>
      </c>
      <c r="AX105" s="13" t="s">
        <v>85</v>
      </c>
      <c r="AY105" s="232" t="s">
        <v>160</v>
      </c>
    </row>
    <row r="106" s="2" customFormat="1">
      <c r="A106" s="40"/>
      <c r="B106" s="41"/>
      <c r="C106" s="208" t="s">
        <v>167</v>
      </c>
      <c r="D106" s="208" t="s">
        <v>162</v>
      </c>
      <c r="E106" s="209" t="s">
        <v>954</v>
      </c>
      <c r="F106" s="210" t="s">
        <v>834</v>
      </c>
      <c r="G106" s="211" t="s">
        <v>218</v>
      </c>
      <c r="H106" s="212">
        <v>1</v>
      </c>
      <c r="I106" s="213"/>
      <c r="J106" s="214">
        <f>ROUND(I106*H106,2)</f>
        <v>0</v>
      </c>
      <c r="K106" s="210" t="s">
        <v>166</v>
      </c>
      <c r="L106" s="46"/>
      <c r="M106" s="215" t="s">
        <v>32</v>
      </c>
      <c r="N106" s="216" t="s">
        <v>48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167</v>
      </c>
      <c r="AT106" s="219" t="s">
        <v>162</v>
      </c>
      <c r="AU106" s="219" t="s">
        <v>87</v>
      </c>
      <c r="AY106" s="18" t="s">
        <v>160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8" t="s">
        <v>85</v>
      </c>
      <c r="BK106" s="220">
        <f>ROUND(I106*H106,2)</f>
        <v>0</v>
      </c>
      <c r="BL106" s="18" t="s">
        <v>167</v>
      </c>
      <c r="BM106" s="219" t="s">
        <v>955</v>
      </c>
    </row>
    <row r="107" s="2" customFormat="1" ht="21.75" customHeight="1">
      <c r="A107" s="40"/>
      <c r="B107" s="41"/>
      <c r="C107" s="208" t="s">
        <v>182</v>
      </c>
      <c r="D107" s="208" t="s">
        <v>162</v>
      </c>
      <c r="E107" s="209" t="s">
        <v>298</v>
      </c>
      <c r="F107" s="210" t="s">
        <v>299</v>
      </c>
      <c r="G107" s="211" t="s">
        <v>165</v>
      </c>
      <c r="H107" s="212">
        <v>3350</v>
      </c>
      <c r="I107" s="213"/>
      <c r="J107" s="214">
        <f>ROUND(I107*H107,2)</f>
        <v>0</v>
      </c>
      <c r="K107" s="210" t="s">
        <v>166</v>
      </c>
      <c r="L107" s="46"/>
      <c r="M107" s="215" t="s">
        <v>32</v>
      </c>
      <c r="N107" s="216" t="s">
        <v>48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167</v>
      </c>
      <c r="AT107" s="219" t="s">
        <v>162</v>
      </c>
      <c r="AU107" s="219" t="s">
        <v>87</v>
      </c>
      <c r="AY107" s="18" t="s">
        <v>160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8" t="s">
        <v>85</v>
      </c>
      <c r="BK107" s="220">
        <f>ROUND(I107*H107,2)</f>
        <v>0</v>
      </c>
      <c r="BL107" s="18" t="s">
        <v>167</v>
      </c>
      <c r="BM107" s="219" t="s">
        <v>956</v>
      </c>
    </row>
    <row r="108" s="13" customFormat="1">
      <c r="A108" s="13"/>
      <c r="B108" s="221"/>
      <c r="C108" s="222"/>
      <c r="D108" s="223" t="s">
        <v>176</v>
      </c>
      <c r="E108" s="224" t="s">
        <v>32</v>
      </c>
      <c r="F108" s="225" t="s">
        <v>957</v>
      </c>
      <c r="G108" s="222"/>
      <c r="H108" s="226">
        <v>3350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176</v>
      </c>
      <c r="AU108" s="232" t="s">
        <v>87</v>
      </c>
      <c r="AV108" s="13" t="s">
        <v>87</v>
      </c>
      <c r="AW108" s="13" t="s">
        <v>39</v>
      </c>
      <c r="AX108" s="13" t="s">
        <v>85</v>
      </c>
      <c r="AY108" s="232" t="s">
        <v>160</v>
      </c>
    </row>
    <row r="109" s="2" customFormat="1" ht="21.75" customHeight="1">
      <c r="A109" s="40"/>
      <c r="B109" s="41"/>
      <c r="C109" s="208" t="s">
        <v>186</v>
      </c>
      <c r="D109" s="208" t="s">
        <v>162</v>
      </c>
      <c r="E109" s="209" t="s">
        <v>958</v>
      </c>
      <c r="F109" s="210" t="s">
        <v>959</v>
      </c>
      <c r="G109" s="211" t="s">
        <v>165</v>
      </c>
      <c r="H109" s="212">
        <v>6</v>
      </c>
      <c r="I109" s="213"/>
      <c r="J109" s="214">
        <f>ROUND(I109*H109,2)</f>
        <v>0</v>
      </c>
      <c r="K109" s="210" t="s">
        <v>166</v>
      </c>
      <c r="L109" s="46"/>
      <c r="M109" s="215" t="s">
        <v>32</v>
      </c>
      <c r="N109" s="216" t="s">
        <v>48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167</v>
      </c>
      <c r="AT109" s="219" t="s">
        <v>162</v>
      </c>
      <c r="AU109" s="219" t="s">
        <v>87</v>
      </c>
      <c r="AY109" s="18" t="s">
        <v>160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8" t="s">
        <v>85</v>
      </c>
      <c r="BK109" s="220">
        <f>ROUND(I109*H109,2)</f>
        <v>0</v>
      </c>
      <c r="BL109" s="18" t="s">
        <v>167</v>
      </c>
      <c r="BM109" s="219" t="s">
        <v>960</v>
      </c>
    </row>
    <row r="110" s="12" customFormat="1" ht="22.8" customHeight="1">
      <c r="A110" s="12"/>
      <c r="B110" s="192"/>
      <c r="C110" s="193"/>
      <c r="D110" s="194" t="s">
        <v>76</v>
      </c>
      <c r="E110" s="206" t="s">
        <v>87</v>
      </c>
      <c r="F110" s="206" t="s">
        <v>424</v>
      </c>
      <c r="G110" s="193"/>
      <c r="H110" s="193"/>
      <c r="I110" s="196"/>
      <c r="J110" s="207">
        <f>BK110</f>
        <v>0</v>
      </c>
      <c r="K110" s="193"/>
      <c r="L110" s="198"/>
      <c r="M110" s="199"/>
      <c r="N110" s="200"/>
      <c r="O110" s="200"/>
      <c r="P110" s="201">
        <f>SUM(P111:P136)</f>
        <v>0</v>
      </c>
      <c r="Q110" s="200"/>
      <c r="R110" s="201">
        <f>SUM(R111:R136)</f>
        <v>17.202047050000001</v>
      </c>
      <c r="S110" s="200"/>
      <c r="T110" s="202">
        <f>SUM(T111:T136)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3" t="s">
        <v>85</v>
      </c>
      <c r="AT110" s="204" t="s">
        <v>76</v>
      </c>
      <c r="AU110" s="204" t="s">
        <v>85</v>
      </c>
      <c r="AY110" s="203" t="s">
        <v>160</v>
      </c>
      <c r="BK110" s="205">
        <f>SUM(BK111:BK136)</f>
        <v>0</v>
      </c>
    </row>
    <row r="111" s="2" customFormat="1">
      <c r="A111" s="40"/>
      <c r="B111" s="41"/>
      <c r="C111" s="208" t="s">
        <v>190</v>
      </c>
      <c r="D111" s="208" t="s">
        <v>162</v>
      </c>
      <c r="E111" s="209" t="s">
        <v>961</v>
      </c>
      <c r="F111" s="210" t="s">
        <v>962</v>
      </c>
      <c r="G111" s="211" t="s">
        <v>165</v>
      </c>
      <c r="H111" s="212">
        <v>4285</v>
      </c>
      <c r="I111" s="213"/>
      <c r="J111" s="214">
        <f>ROUND(I111*H111,2)</f>
        <v>0</v>
      </c>
      <c r="K111" s="210" t="s">
        <v>166</v>
      </c>
      <c r="L111" s="46"/>
      <c r="M111" s="215" t="s">
        <v>32</v>
      </c>
      <c r="N111" s="216" t="s">
        <v>48</v>
      </c>
      <c r="O111" s="86"/>
      <c r="P111" s="217">
        <f>O111*H111</f>
        <v>0</v>
      </c>
      <c r="Q111" s="217">
        <v>0.00010000000000000001</v>
      </c>
      <c r="R111" s="217">
        <f>Q111*H111</f>
        <v>0.42850000000000005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167</v>
      </c>
      <c r="AT111" s="219" t="s">
        <v>162</v>
      </c>
      <c r="AU111" s="219" t="s">
        <v>87</v>
      </c>
      <c r="AY111" s="18" t="s">
        <v>160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85</v>
      </c>
      <c r="BK111" s="220">
        <f>ROUND(I111*H111,2)</f>
        <v>0</v>
      </c>
      <c r="BL111" s="18" t="s">
        <v>167</v>
      </c>
      <c r="BM111" s="219" t="s">
        <v>963</v>
      </c>
    </row>
    <row r="112" s="13" customFormat="1">
      <c r="A112" s="13"/>
      <c r="B112" s="221"/>
      <c r="C112" s="222"/>
      <c r="D112" s="223" t="s">
        <v>176</v>
      </c>
      <c r="E112" s="224" t="s">
        <v>32</v>
      </c>
      <c r="F112" s="225" t="s">
        <v>964</v>
      </c>
      <c r="G112" s="222"/>
      <c r="H112" s="226">
        <v>4285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176</v>
      </c>
      <c r="AU112" s="232" t="s">
        <v>87</v>
      </c>
      <c r="AV112" s="13" t="s">
        <v>87</v>
      </c>
      <c r="AW112" s="13" t="s">
        <v>39</v>
      </c>
      <c r="AX112" s="13" t="s">
        <v>85</v>
      </c>
      <c r="AY112" s="232" t="s">
        <v>160</v>
      </c>
    </row>
    <row r="113" s="2" customFormat="1" ht="16.5" customHeight="1">
      <c r="A113" s="40"/>
      <c r="B113" s="41"/>
      <c r="C113" s="255" t="s">
        <v>194</v>
      </c>
      <c r="D113" s="255" t="s">
        <v>291</v>
      </c>
      <c r="E113" s="256" t="s">
        <v>965</v>
      </c>
      <c r="F113" s="257" t="s">
        <v>966</v>
      </c>
      <c r="G113" s="258" t="s">
        <v>165</v>
      </c>
      <c r="H113" s="259">
        <v>5075.5829999999996</v>
      </c>
      <c r="I113" s="260"/>
      <c r="J113" s="261">
        <f>ROUND(I113*H113,2)</f>
        <v>0</v>
      </c>
      <c r="K113" s="257" t="s">
        <v>166</v>
      </c>
      <c r="L113" s="262"/>
      <c r="M113" s="263" t="s">
        <v>32</v>
      </c>
      <c r="N113" s="264" t="s">
        <v>48</v>
      </c>
      <c r="O113" s="86"/>
      <c r="P113" s="217">
        <f>O113*H113</f>
        <v>0</v>
      </c>
      <c r="Q113" s="217">
        <v>0.00010000000000000001</v>
      </c>
      <c r="R113" s="217">
        <f>Q113*H113</f>
        <v>0.50755830000000002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194</v>
      </c>
      <c r="AT113" s="219" t="s">
        <v>291</v>
      </c>
      <c r="AU113" s="219" t="s">
        <v>87</v>
      </c>
      <c r="AY113" s="18" t="s">
        <v>160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85</v>
      </c>
      <c r="BK113" s="220">
        <f>ROUND(I113*H113,2)</f>
        <v>0</v>
      </c>
      <c r="BL113" s="18" t="s">
        <v>167</v>
      </c>
      <c r="BM113" s="219" t="s">
        <v>967</v>
      </c>
    </row>
    <row r="114" s="13" customFormat="1">
      <c r="A114" s="13"/>
      <c r="B114" s="221"/>
      <c r="C114" s="222"/>
      <c r="D114" s="223" t="s">
        <v>176</v>
      </c>
      <c r="E114" s="222"/>
      <c r="F114" s="225" t="s">
        <v>968</v>
      </c>
      <c r="G114" s="222"/>
      <c r="H114" s="226">
        <v>5075.5829999999996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176</v>
      </c>
      <c r="AU114" s="232" t="s">
        <v>87</v>
      </c>
      <c r="AV114" s="13" t="s">
        <v>87</v>
      </c>
      <c r="AW114" s="13" t="s">
        <v>4</v>
      </c>
      <c r="AX114" s="13" t="s">
        <v>85</v>
      </c>
      <c r="AY114" s="232" t="s">
        <v>160</v>
      </c>
    </row>
    <row r="115" s="2" customFormat="1" ht="16.5" customHeight="1">
      <c r="A115" s="40"/>
      <c r="B115" s="41"/>
      <c r="C115" s="208" t="s">
        <v>198</v>
      </c>
      <c r="D115" s="208" t="s">
        <v>162</v>
      </c>
      <c r="E115" s="209" t="s">
        <v>969</v>
      </c>
      <c r="F115" s="210" t="s">
        <v>970</v>
      </c>
      <c r="G115" s="211" t="s">
        <v>315</v>
      </c>
      <c r="H115" s="212">
        <v>6</v>
      </c>
      <c r="I115" s="213"/>
      <c r="J115" s="214">
        <f>ROUND(I115*H115,2)</f>
        <v>0</v>
      </c>
      <c r="K115" s="210" t="s">
        <v>166</v>
      </c>
      <c r="L115" s="46"/>
      <c r="M115" s="215" t="s">
        <v>32</v>
      </c>
      <c r="N115" s="216" t="s">
        <v>48</v>
      </c>
      <c r="O115" s="86"/>
      <c r="P115" s="217">
        <f>O115*H115</f>
        <v>0</v>
      </c>
      <c r="Q115" s="217">
        <v>0.00042000000000000002</v>
      </c>
      <c r="R115" s="217">
        <f>Q115*H115</f>
        <v>0.0025200000000000001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971</v>
      </c>
      <c r="AT115" s="219" t="s">
        <v>162</v>
      </c>
      <c r="AU115" s="219" t="s">
        <v>87</v>
      </c>
      <c r="AY115" s="18" t="s">
        <v>160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8" t="s">
        <v>85</v>
      </c>
      <c r="BK115" s="220">
        <f>ROUND(I115*H115,2)</f>
        <v>0</v>
      </c>
      <c r="BL115" s="18" t="s">
        <v>971</v>
      </c>
      <c r="BM115" s="219" t="s">
        <v>972</v>
      </c>
    </row>
    <row r="116" s="2" customFormat="1" ht="16.5" customHeight="1">
      <c r="A116" s="40"/>
      <c r="B116" s="41"/>
      <c r="C116" s="255" t="s">
        <v>202</v>
      </c>
      <c r="D116" s="255" t="s">
        <v>291</v>
      </c>
      <c r="E116" s="256" t="s">
        <v>973</v>
      </c>
      <c r="F116" s="257" t="s">
        <v>974</v>
      </c>
      <c r="G116" s="258" t="s">
        <v>315</v>
      </c>
      <c r="H116" s="259">
        <v>6</v>
      </c>
      <c r="I116" s="260"/>
      <c r="J116" s="261">
        <f>ROUND(I116*H116,2)</f>
        <v>0</v>
      </c>
      <c r="K116" s="257" t="s">
        <v>32</v>
      </c>
      <c r="L116" s="262"/>
      <c r="M116" s="263" t="s">
        <v>32</v>
      </c>
      <c r="N116" s="264" t="s">
        <v>48</v>
      </c>
      <c r="O116" s="86"/>
      <c r="P116" s="217">
        <f>O116*H116</f>
        <v>0</v>
      </c>
      <c r="Q116" s="217">
        <v>0.094100000000000003</v>
      </c>
      <c r="R116" s="217">
        <f>Q116*H116</f>
        <v>0.56459999999999999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975</v>
      </c>
      <c r="AT116" s="219" t="s">
        <v>291</v>
      </c>
      <c r="AU116" s="219" t="s">
        <v>87</v>
      </c>
      <c r="AY116" s="18" t="s">
        <v>160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85</v>
      </c>
      <c r="BK116" s="220">
        <f>ROUND(I116*H116,2)</f>
        <v>0</v>
      </c>
      <c r="BL116" s="18" t="s">
        <v>971</v>
      </c>
      <c r="BM116" s="219" t="s">
        <v>976</v>
      </c>
    </row>
    <row r="117" s="2" customFormat="1" ht="21.75" customHeight="1">
      <c r="A117" s="40"/>
      <c r="B117" s="41"/>
      <c r="C117" s="208" t="s">
        <v>206</v>
      </c>
      <c r="D117" s="208" t="s">
        <v>162</v>
      </c>
      <c r="E117" s="209" t="s">
        <v>977</v>
      </c>
      <c r="F117" s="210" t="s">
        <v>978</v>
      </c>
      <c r="G117" s="211" t="s">
        <v>180</v>
      </c>
      <c r="H117" s="212">
        <v>6</v>
      </c>
      <c r="I117" s="213"/>
      <c r="J117" s="214">
        <f>ROUND(I117*H117,2)</f>
        <v>0</v>
      </c>
      <c r="K117" s="210" t="s">
        <v>166</v>
      </c>
      <c r="L117" s="46"/>
      <c r="M117" s="215" t="s">
        <v>32</v>
      </c>
      <c r="N117" s="216" t="s">
        <v>48</v>
      </c>
      <c r="O117" s="86"/>
      <c r="P117" s="217">
        <f>O117*H117</f>
        <v>0</v>
      </c>
      <c r="Q117" s="217">
        <v>0.00059999999999999995</v>
      </c>
      <c r="R117" s="217">
        <f>Q117*H117</f>
        <v>0.0035999999999999999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971</v>
      </c>
      <c r="AT117" s="219" t="s">
        <v>162</v>
      </c>
      <c r="AU117" s="219" t="s">
        <v>87</v>
      </c>
      <c r="AY117" s="18" t="s">
        <v>160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8" t="s">
        <v>85</v>
      </c>
      <c r="BK117" s="220">
        <f>ROUND(I117*H117,2)</f>
        <v>0</v>
      </c>
      <c r="BL117" s="18" t="s">
        <v>971</v>
      </c>
      <c r="BM117" s="219" t="s">
        <v>979</v>
      </c>
    </row>
    <row r="118" s="2" customFormat="1" ht="21.75" customHeight="1">
      <c r="A118" s="40"/>
      <c r="B118" s="41"/>
      <c r="C118" s="208" t="s">
        <v>210</v>
      </c>
      <c r="D118" s="208" t="s">
        <v>162</v>
      </c>
      <c r="E118" s="209" t="s">
        <v>980</v>
      </c>
      <c r="F118" s="210" t="s">
        <v>981</v>
      </c>
      <c r="G118" s="211" t="s">
        <v>218</v>
      </c>
      <c r="H118" s="212">
        <v>8.1270000000000007</v>
      </c>
      <c r="I118" s="213"/>
      <c r="J118" s="214">
        <f>ROUND(I118*H118,2)</f>
        <v>0</v>
      </c>
      <c r="K118" s="210" t="s">
        <v>166</v>
      </c>
      <c r="L118" s="46"/>
      <c r="M118" s="215" t="s">
        <v>32</v>
      </c>
      <c r="N118" s="216" t="s">
        <v>48</v>
      </c>
      <c r="O118" s="86"/>
      <c r="P118" s="217">
        <f>O118*H118</f>
        <v>0</v>
      </c>
      <c r="Q118" s="217">
        <v>1.9312499999999999</v>
      </c>
      <c r="R118" s="217">
        <f>Q118*H118</f>
        <v>15.69526875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167</v>
      </c>
      <c r="AT118" s="219" t="s">
        <v>162</v>
      </c>
      <c r="AU118" s="219" t="s">
        <v>87</v>
      </c>
      <c r="AY118" s="18" t="s">
        <v>160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8" t="s">
        <v>85</v>
      </c>
      <c r="BK118" s="220">
        <f>ROUND(I118*H118,2)</f>
        <v>0</v>
      </c>
      <c r="BL118" s="18" t="s">
        <v>167</v>
      </c>
      <c r="BM118" s="219" t="s">
        <v>982</v>
      </c>
    </row>
    <row r="119" s="13" customFormat="1">
      <c r="A119" s="13"/>
      <c r="B119" s="221"/>
      <c r="C119" s="222"/>
      <c r="D119" s="223" t="s">
        <v>176</v>
      </c>
      <c r="E119" s="224" t="s">
        <v>32</v>
      </c>
      <c r="F119" s="225" t="s">
        <v>983</v>
      </c>
      <c r="G119" s="222"/>
      <c r="H119" s="226">
        <v>2.3650000000000002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176</v>
      </c>
      <c r="AU119" s="232" t="s">
        <v>87</v>
      </c>
      <c r="AV119" s="13" t="s">
        <v>87</v>
      </c>
      <c r="AW119" s="13" t="s">
        <v>39</v>
      </c>
      <c r="AX119" s="13" t="s">
        <v>77</v>
      </c>
      <c r="AY119" s="232" t="s">
        <v>160</v>
      </c>
    </row>
    <row r="120" s="13" customFormat="1">
      <c r="A120" s="13"/>
      <c r="B120" s="221"/>
      <c r="C120" s="222"/>
      <c r="D120" s="223" t="s">
        <v>176</v>
      </c>
      <c r="E120" s="224" t="s">
        <v>32</v>
      </c>
      <c r="F120" s="225" t="s">
        <v>984</v>
      </c>
      <c r="G120" s="222"/>
      <c r="H120" s="226">
        <v>1.7629999999999999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176</v>
      </c>
      <c r="AU120" s="232" t="s">
        <v>87</v>
      </c>
      <c r="AV120" s="13" t="s">
        <v>87</v>
      </c>
      <c r="AW120" s="13" t="s">
        <v>39</v>
      </c>
      <c r="AX120" s="13" t="s">
        <v>77</v>
      </c>
      <c r="AY120" s="232" t="s">
        <v>160</v>
      </c>
    </row>
    <row r="121" s="13" customFormat="1">
      <c r="A121" s="13"/>
      <c r="B121" s="221"/>
      <c r="C121" s="222"/>
      <c r="D121" s="223" t="s">
        <v>176</v>
      </c>
      <c r="E121" s="224" t="s">
        <v>32</v>
      </c>
      <c r="F121" s="225" t="s">
        <v>985</v>
      </c>
      <c r="G121" s="222"/>
      <c r="H121" s="226">
        <v>3.9990000000000001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176</v>
      </c>
      <c r="AU121" s="232" t="s">
        <v>87</v>
      </c>
      <c r="AV121" s="13" t="s">
        <v>87</v>
      </c>
      <c r="AW121" s="13" t="s">
        <v>39</v>
      </c>
      <c r="AX121" s="13" t="s">
        <v>77</v>
      </c>
      <c r="AY121" s="232" t="s">
        <v>160</v>
      </c>
    </row>
    <row r="122" s="15" customFormat="1">
      <c r="A122" s="15"/>
      <c r="B122" s="244"/>
      <c r="C122" s="245"/>
      <c r="D122" s="223" t="s">
        <v>176</v>
      </c>
      <c r="E122" s="246" t="s">
        <v>32</v>
      </c>
      <c r="F122" s="247" t="s">
        <v>238</v>
      </c>
      <c r="G122" s="245"/>
      <c r="H122" s="248">
        <v>8.1270000000000007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4" t="s">
        <v>176</v>
      </c>
      <c r="AU122" s="254" t="s">
        <v>87</v>
      </c>
      <c r="AV122" s="15" t="s">
        <v>167</v>
      </c>
      <c r="AW122" s="15" t="s">
        <v>39</v>
      </c>
      <c r="AX122" s="15" t="s">
        <v>85</v>
      </c>
      <c r="AY122" s="254" t="s">
        <v>160</v>
      </c>
    </row>
    <row r="123" s="2" customFormat="1" ht="16.5" customHeight="1">
      <c r="A123" s="40"/>
      <c r="B123" s="41"/>
      <c r="C123" s="208" t="s">
        <v>215</v>
      </c>
      <c r="D123" s="208" t="s">
        <v>162</v>
      </c>
      <c r="E123" s="209" t="s">
        <v>986</v>
      </c>
      <c r="F123" s="210" t="s">
        <v>987</v>
      </c>
      <c r="G123" s="211" t="s">
        <v>165</v>
      </c>
      <c r="H123" s="212">
        <v>1878</v>
      </c>
      <c r="I123" s="213"/>
      <c r="J123" s="214">
        <f>ROUND(I123*H123,2)</f>
        <v>0</v>
      </c>
      <c r="K123" s="210" t="s">
        <v>166</v>
      </c>
      <c r="L123" s="46"/>
      <c r="M123" s="215" t="s">
        <v>32</v>
      </c>
      <c r="N123" s="216" t="s">
        <v>48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167</v>
      </c>
      <c r="AT123" s="219" t="s">
        <v>162</v>
      </c>
      <c r="AU123" s="219" t="s">
        <v>87</v>
      </c>
      <c r="AY123" s="18" t="s">
        <v>160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8" t="s">
        <v>85</v>
      </c>
      <c r="BK123" s="220">
        <f>ROUND(I123*H123,2)</f>
        <v>0</v>
      </c>
      <c r="BL123" s="18" t="s">
        <v>167</v>
      </c>
      <c r="BM123" s="219" t="s">
        <v>988</v>
      </c>
    </row>
    <row r="124" s="13" customFormat="1">
      <c r="A124" s="13"/>
      <c r="B124" s="221"/>
      <c r="C124" s="222"/>
      <c r="D124" s="223" t="s">
        <v>176</v>
      </c>
      <c r="E124" s="224" t="s">
        <v>32</v>
      </c>
      <c r="F124" s="225" t="s">
        <v>989</v>
      </c>
      <c r="G124" s="222"/>
      <c r="H124" s="226">
        <v>252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176</v>
      </c>
      <c r="AU124" s="232" t="s">
        <v>87</v>
      </c>
      <c r="AV124" s="13" t="s">
        <v>87</v>
      </c>
      <c r="AW124" s="13" t="s">
        <v>39</v>
      </c>
      <c r="AX124" s="13" t="s">
        <v>77</v>
      </c>
      <c r="AY124" s="232" t="s">
        <v>160</v>
      </c>
    </row>
    <row r="125" s="13" customFormat="1">
      <c r="A125" s="13"/>
      <c r="B125" s="221"/>
      <c r="C125" s="222"/>
      <c r="D125" s="223" t="s">
        <v>176</v>
      </c>
      <c r="E125" s="224" t="s">
        <v>32</v>
      </c>
      <c r="F125" s="225" t="s">
        <v>990</v>
      </c>
      <c r="G125" s="222"/>
      <c r="H125" s="226">
        <v>1194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176</v>
      </c>
      <c r="AU125" s="232" t="s">
        <v>87</v>
      </c>
      <c r="AV125" s="13" t="s">
        <v>87</v>
      </c>
      <c r="AW125" s="13" t="s">
        <v>39</v>
      </c>
      <c r="AX125" s="13" t="s">
        <v>77</v>
      </c>
      <c r="AY125" s="232" t="s">
        <v>160</v>
      </c>
    </row>
    <row r="126" s="13" customFormat="1">
      <c r="A126" s="13"/>
      <c r="B126" s="221"/>
      <c r="C126" s="222"/>
      <c r="D126" s="223" t="s">
        <v>176</v>
      </c>
      <c r="E126" s="224" t="s">
        <v>32</v>
      </c>
      <c r="F126" s="225" t="s">
        <v>937</v>
      </c>
      <c r="G126" s="222"/>
      <c r="H126" s="226">
        <v>192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176</v>
      </c>
      <c r="AU126" s="232" t="s">
        <v>87</v>
      </c>
      <c r="AV126" s="13" t="s">
        <v>87</v>
      </c>
      <c r="AW126" s="13" t="s">
        <v>39</v>
      </c>
      <c r="AX126" s="13" t="s">
        <v>77</v>
      </c>
      <c r="AY126" s="232" t="s">
        <v>160</v>
      </c>
    </row>
    <row r="127" s="13" customFormat="1">
      <c r="A127" s="13"/>
      <c r="B127" s="221"/>
      <c r="C127" s="222"/>
      <c r="D127" s="223" t="s">
        <v>176</v>
      </c>
      <c r="E127" s="224" t="s">
        <v>32</v>
      </c>
      <c r="F127" s="225" t="s">
        <v>991</v>
      </c>
      <c r="G127" s="222"/>
      <c r="H127" s="226">
        <v>240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176</v>
      </c>
      <c r="AU127" s="232" t="s">
        <v>87</v>
      </c>
      <c r="AV127" s="13" t="s">
        <v>87</v>
      </c>
      <c r="AW127" s="13" t="s">
        <v>39</v>
      </c>
      <c r="AX127" s="13" t="s">
        <v>77</v>
      </c>
      <c r="AY127" s="232" t="s">
        <v>160</v>
      </c>
    </row>
    <row r="128" s="15" customFormat="1">
      <c r="A128" s="15"/>
      <c r="B128" s="244"/>
      <c r="C128" s="245"/>
      <c r="D128" s="223" t="s">
        <v>176</v>
      </c>
      <c r="E128" s="246" t="s">
        <v>32</v>
      </c>
      <c r="F128" s="247" t="s">
        <v>238</v>
      </c>
      <c r="G128" s="245"/>
      <c r="H128" s="248">
        <v>1878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4" t="s">
        <v>176</v>
      </c>
      <c r="AU128" s="254" t="s">
        <v>87</v>
      </c>
      <c r="AV128" s="15" t="s">
        <v>167</v>
      </c>
      <c r="AW128" s="15" t="s">
        <v>39</v>
      </c>
      <c r="AX128" s="15" t="s">
        <v>85</v>
      </c>
      <c r="AY128" s="254" t="s">
        <v>160</v>
      </c>
    </row>
    <row r="129" s="2" customFormat="1" ht="16.5" customHeight="1">
      <c r="A129" s="40"/>
      <c r="B129" s="41"/>
      <c r="C129" s="255" t="s">
        <v>239</v>
      </c>
      <c r="D129" s="255" t="s">
        <v>291</v>
      </c>
      <c r="E129" s="256" t="s">
        <v>992</v>
      </c>
      <c r="F129" s="257" t="s">
        <v>993</v>
      </c>
      <c r="G129" s="258" t="s">
        <v>180</v>
      </c>
      <c r="H129" s="259">
        <v>122.06999999999999</v>
      </c>
      <c r="I129" s="260"/>
      <c r="J129" s="261">
        <f>ROUND(I129*H129,2)</f>
        <v>0</v>
      </c>
      <c r="K129" s="257" t="s">
        <v>166</v>
      </c>
      <c r="L129" s="262"/>
      <c r="M129" s="263" t="s">
        <v>32</v>
      </c>
      <c r="N129" s="264" t="s">
        <v>48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194</v>
      </c>
      <c r="AT129" s="219" t="s">
        <v>291</v>
      </c>
      <c r="AU129" s="219" t="s">
        <v>87</v>
      </c>
      <c r="AY129" s="18" t="s">
        <v>160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8" t="s">
        <v>85</v>
      </c>
      <c r="BK129" s="220">
        <f>ROUND(I129*H129,2)</f>
        <v>0</v>
      </c>
      <c r="BL129" s="18" t="s">
        <v>167</v>
      </c>
      <c r="BM129" s="219" t="s">
        <v>994</v>
      </c>
    </row>
    <row r="130" s="13" customFormat="1">
      <c r="A130" s="13"/>
      <c r="B130" s="221"/>
      <c r="C130" s="222"/>
      <c r="D130" s="223" t="s">
        <v>176</v>
      </c>
      <c r="E130" s="224" t="s">
        <v>32</v>
      </c>
      <c r="F130" s="225" t="s">
        <v>995</v>
      </c>
      <c r="G130" s="222"/>
      <c r="H130" s="226">
        <v>0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176</v>
      </c>
      <c r="AU130" s="232" t="s">
        <v>87</v>
      </c>
      <c r="AV130" s="13" t="s">
        <v>87</v>
      </c>
      <c r="AW130" s="13" t="s">
        <v>39</v>
      </c>
      <c r="AX130" s="13" t="s">
        <v>77</v>
      </c>
      <c r="AY130" s="232" t="s">
        <v>160</v>
      </c>
    </row>
    <row r="131" s="13" customFormat="1">
      <c r="A131" s="13"/>
      <c r="B131" s="221"/>
      <c r="C131" s="222"/>
      <c r="D131" s="223" t="s">
        <v>176</v>
      </c>
      <c r="E131" s="224" t="s">
        <v>32</v>
      </c>
      <c r="F131" s="225" t="s">
        <v>996</v>
      </c>
      <c r="G131" s="222"/>
      <c r="H131" s="226">
        <v>42</v>
      </c>
      <c r="I131" s="227"/>
      <c r="J131" s="222"/>
      <c r="K131" s="222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176</v>
      </c>
      <c r="AU131" s="232" t="s">
        <v>87</v>
      </c>
      <c r="AV131" s="13" t="s">
        <v>87</v>
      </c>
      <c r="AW131" s="13" t="s">
        <v>39</v>
      </c>
      <c r="AX131" s="13" t="s">
        <v>77</v>
      </c>
      <c r="AY131" s="232" t="s">
        <v>160</v>
      </c>
    </row>
    <row r="132" s="13" customFormat="1">
      <c r="A132" s="13"/>
      <c r="B132" s="221"/>
      <c r="C132" s="222"/>
      <c r="D132" s="223" t="s">
        <v>176</v>
      </c>
      <c r="E132" s="224" t="s">
        <v>32</v>
      </c>
      <c r="F132" s="225" t="s">
        <v>997</v>
      </c>
      <c r="G132" s="222"/>
      <c r="H132" s="226">
        <v>199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176</v>
      </c>
      <c r="AU132" s="232" t="s">
        <v>87</v>
      </c>
      <c r="AV132" s="13" t="s">
        <v>87</v>
      </c>
      <c r="AW132" s="13" t="s">
        <v>39</v>
      </c>
      <c r="AX132" s="13" t="s">
        <v>77</v>
      </c>
      <c r="AY132" s="232" t="s">
        <v>160</v>
      </c>
    </row>
    <row r="133" s="13" customFormat="1">
      <c r="A133" s="13"/>
      <c r="B133" s="221"/>
      <c r="C133" s="222"/>
      <c r="D133" s="223" t="s">
        <v>176</v>
      </c>
      <c r="E133" s="224" t="s">
        <v>32</v>
      </c>
      <c r="F133" s="225" t="s">
        <v>998</v>
      </c>
      <c r="G133" s="222"/>
      <c r="H133" s="226">
        <v>32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176</v>
      </c>
      <c r="AU133" s="232" t="s">
        <v>87</v>
      </c>
      <c r="AV133" s="13" t="s">
        <v>87</v>
      </c>
      <c r="AW133" s="13" t="s">
        <v>39</v>
      </c>
      <c r="AX133" s="13" t="s">
        <v>77</v>
      </c>
      <c r="AY133" s="232" t="s">
        <v>160</v>
      </c>
    </row>
    <row r="134" s="13" customFormat="1">
      <c r="A134" s="13"/>
      <c r="B134" s="221"/>
      <c r="C134" s="222"/>
      <c r="D134" s="223" t="s">
        <v>176</v>
      </c>
      <c r="E134" s="224" t="s">
        <v>32</v>
      </c>
      <c r="F134" s="225" t="s">
        <v>999</v>
      </c>
      <c r="G134" s="222"/>
      <c r="H134" s="226">
        <v>40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176</v>
      </c>
      <c r="AU134" s="232" t="s">
        <v>87</v>
      </c>
      <c r="AV134" s="13" t="s">
        <v>87</v>
      </c>
      <c r="AW134" s="13" t="s">
        <v>39</v>
      </c>
      <c r="AX134" s="13" t="s">
        <v>77</v>
      </c>
      <c r="AY134" s="232" t="s">
        <v>160</v>
      </c>
    </row>
    <row r="135" s="15" customFormat="1">
      <c r="A135" s="15"/>
      <c r="B135" s="244"/>
      <c r="C135" s="245"/>
      <c r="D135" s="223" t="s">
        <v>176</v>
      </c>
      <c r="E135" s="246" t="s">
        <v>32</v>
      </c>
      <c r="F135" s="247" t="s">
        <v>238</v>
      </c>
      <c r="G135" s="245"/>
      <c r="H135" s="248">
        <v>313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4" t="s">
        <v>176</v>
      </c>
      <c r="AU135" s="254" t="s">
        <v>87</v>
      </c>
      <c r="AV135" s="15" t="s">
        <v>167</v>
      </c>
      <c r="AW135" s="15" t="s">
        <v>39</v>
      </c>
      <c r="AX135" s="15" t="s">
        <v>85</v>
      </c>
      <c r="AY135" s="254" t="s">
        <v>160</v>
      </c>
    </row>
    <row r="136" s="13" customFormat="1">
      <c r="A136" s="13"/>
      <c r="B136" s="221"/>
      <c r="C136" s="222"/>
      <c r="D136" s="223" t="s">
        <v>176</v>
      </c>
      <c r="E136" s="222"/>
      <c r="F136" s="225" t="s">
        <v>1000</v>
      </c>
      <c r="G136" s="222"/>
      <c r="H136" s="226">
        <v>122.06999999999999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176</v>
      </c>
      <c r="AU136" s="232" t="s">
        <v>87</v>
      </c>
      <c r="AV136" s="13" t="s">
        <v>87</v>
      </c>
      <c r="AW136" s="13" t="s">
        <v>4</v>
      </c>
      <c r="AX136" s="13" t="s">
        <v>85</v>
      </c>
      <c r="AY136" s="232" t="s">
        <v>160</v>
      </c>
    </row>
    <row r="137" s="12" customFormat="1" ht="22.8" customHeight="1">
      <c r="A137" s="12"/>
      <c r="B137" s="192"/>
      <c r="C137" s="193"/>
      <c r="D137" s="194" t="s">
        <v>76</v>
      </c>
      <c r="E137" s="206" t="s">
        <v>182</v>
      </c>
      <c r="F137" s="206" t="s">
        <v>1001</v>
      </c>
      <c r="G137" s="193"/>
      <c r="H137" s="193"/>
      <c r="I137" s="196"/>
      <c r="J137" s="207">
        <f>BK137</f>
        <v>0</v>
      </c>
      <c r="K137" s="193"/>
      <c r="L137" s="198"/>
      <c r="M137" s="199"/>
      <c r="N137" s="200"/>
      <c r="O137" s="200"/>
      <c r="P137" s="201">
        <f>SUM(P138:P143)</f>
        <v>0</v>
      </c>
      <c r="Q137" s="200"/>
      <c r="R137" s="201">
        <f>SUM(R138:R143)</f>
        <v>1.6790000000000001</v>
      </c>
      <c r="S137" s="200"/>
      <c r="T137" s="20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3" t="s">
        <v>85</v>
      </c>
      <c r="AT137" s="204" t="s">
        <v>76</v>
      </c>
      <c r="AU137" s="204" t="s">
        <v>85</v>
      </c>
      <c r="AY137" s="203" t="s">
        <v>160</v>
      </c>
      <c r="BK137" s="205">
        <f>SUM(BK138:BK143)</f>
        <v>0</v>
      </c>
    </row>
    <row r="138" s="2" customFormat="1">
      <c r="A138" s="40"/>
      <c r="B138" s="41"/>
      <c r="C138" s="208" t="s">
        <v>8</v>
      </c>
      <c r="D138" s="208" t="s">
        <v>162</v>
      </c>
      <c r="E138" s="209" t="s">
        <v>1002</v>
      </c>
      <c r="F138" s="210" t="s">
        <v>1003</v>
      </c>
      <c r="G138" s="211" t="s">
        <v>165</v>
      </c>
      <c r="H138" s="212">
        <v>10</v>
      </c>
      <c r="I138" s="213"/>
      <c r="J138" s="214">
        <f>ROUND(I138*H138,2)</f>
        <v>0</v>
      </c>
      <c r="K138" s="210" t="s">
        <v>166</v>
      </c>
      <c r="L138" s="46"/>
      <c r="M138" s="215" t="s">
        <v>32</v>
      </c>
      <c r="N138" s="216" t="s">
        <v>48</v>
      </c>
      <c r="O138" s="86"/>
      <c r="P138" s="217">
        <f>O138*H138</f>
        <v>0</v>
      </c>
      <c r="Q138" s="217">
        <v>0.069000000000000006</v>
      </c>
      <c r="R138" s="217">
        <f>Q138*H138</f>
        <v>0.69000000000000006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167</v>
      </c>
      <c r="AT138" s="219" t="s">
        <v>162</v>
      </c>
      <c r="AU138" s="219" t="s">
        <v>87</v>
      </c>
      <c r="AY138" s="18" t="s">
        <v>160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8" t="s">
        <v>85</v>
      </c>
      <c r="BK138" s="220">
        <f>ROUND(I138*H138,2)</f>
        <v>0</v>
      </c>
      <c r="BL138" s="18" t="s">
        <v>167</v>
      </c>
      <c r="BM138" s="219" t="s">
        <v>1004</v>
      </c>
    </row>
    <row r="139" s="13" customFormat="1">
      <c r="A139" s="13"/>
      <c r="B139" s="221"/>
      <c r="C139" s="222"/>
      <c r="D139" s="223" t="s">
        <v>176</v>
      </c>
      <c r="E139" s="224" t="s">
        <v>32</v>
      </c>
      <c r="F139" s="225" t="s">
        <v>1005</v>
      </c>
      <c r="G139" s="222"/>
      <c r="H139" s="226">
        <v>10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176</v>
      </c>
      <c r="AU139" s="232" t="s">
        <v>87</v>
      </c>
      <c r="AV139" s="13" t="s">
        <v>87</v>
      </c>
      <c r="AW139" s="13" t="s">
        <v>39</v>
      </c>
      <c r="AX139" s="13" t="s">
        <v>85</v>
      </c>
      <c r="AY139" s="232" t="s">
        <v>160</v>
      </c>
    </row>
    <row r="140" s="2" customFormat="1">
      <c r="A140" s="40"/>
      <c r="B140" s="41"/>
      <c r="C140" s="208" t="s">
        <v>246</v>
      </c>
      <c r="D140" s="208" t="s">
        <v>162</v>
      </c>
      <c r="E140" s="209" t="s">
        <v>1006</v>
      </c>
      <c r="F140" s="210" t="s">
        <v>1007</v>
      </c>
      <c r="G140" s="211" t="s">
        <v>165</v>
      </c>
      <c r="H140" s="212">
        <v>7</v>
      </c>
      <c r="I140" s="213"/>
      <c r="J140" s="214">
        <f>ROUND(I140*H140,2)</f>
        <v>0</v>
      </c>
      <c r="K140" s="210" t="s">
        <v>166</v>
      </c>
      <c r="L140" s="46"/>
      <c r="M140" s="215" t="s">
        <v>32</v>
      </c>
      <c r="N140" s="216" t="s">
        <v>48</v>
      </c>
      <c r="O140" s="86"/>
      <c r="P140" s="217">
        <f>O140*H140</f>
        <v>0</v>
      </c>
      <c r="Q140" s="217">
        <v>0.091999999999999998</v>
      </c>
      <c r="R140" s="217">
        <f>Q140*H140</f>
        <v>0.64400000000000002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167</v>
      </c>
      <c r="AT140" s="219" t="s">
        <v>162</v>
      </c>
      <c r="AU140" s="219" t="s">
        <v>87</v>
      </c>
      <c r="AY140" s="18" t="s">
        <v>160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8" t="s">
        <v>85</v>
      </c>
      <c r="BK140" s="220">
        <f>ROUND(I140*H140,2)</f>
        <v>0</v>
      </c>
      <c r="BL140" s="18" t="s">
        <v>167</v>
      </c>
      <c r="BM140" s="219" t="s">
        <v>1008</v>
      </c>
    </row>
    <row r="141" s="13" customFormat="1">
      <c r="A141" s="13"/>
      <c r="B141" s="221"/>
      <c r="C141" s="222"/>
      <c r="D141" s="223" t="s">
        <v>176</v>
      </c>
      <c r="E141" s="224" t="s">
        <v>32</v>
      </c>
      <c r="F141" s="225" t="s">
        <v>1009</v>
      </c>
      <c r="G141" s="222"/>
      <c r="H141" s="226">
        <v>7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176</v>
      </c>
      <c r="AU141" s="232" t="s">
        <v>87</v>
      </c>
      <c r="AV141" s="13" t="s">
        <v>87</v>
      </c>
      <c r="AW141" s="13" t="s">
        <v>39</v>
      </c>
      <c r="AX141" s="13" t="s">
        <v>85</v>
      </c>
      <c r="AY141" s="232" t="s">
        <v>160</v>
      </c>
    </row>
    <row r="142" s="2" customFormat="1">
      <c r="A142" s="40"/>
      <c r="B142" s="41"/>
      <c r="C142" s="208" t="s">
        <v>250</v>
      </c>
      <c r="D142" s="208" t="s">
        <v>162</v>
      </c>
      <c r="E142" s="209" t="s">
        <v>1010</v>
      </c>
      <c r="F142" s="210" t="s">
        <v>1011</v>
      </c>
      <c r="G142" s="211" t="s">
        <v>165</v>
      </c>
      <c r="H142" s="212">
        <v>3</v>
      </c>
      <c r="I142" s="213"/>
      <c r="J142" s="214">
        <f>ROUND(I142*H142,2)</f>
        <v>0</v>
      </c>
      <c r="K142" s="210" t="s">
        <v>166</v>
      </c>
      <c r="L142" s="46"/>
      <c r="M142" s="215" t="s">
        <v>32</v>
      </c>
      <c r="N142" s="216" t="s">
        <v>48</v>
      </c>
      <c r="O142" s="86"/>
      <c r="P142" s="217">
        <f>O142*H142</f>
        <v>0</v>
      </c>
      <c r="Q142" s="217">
        <v>0.11500000000000001</v>
      </c>
      <c r="R142" s="217">
        <f>Q142*H142</f>
        <v>0.34500000000000003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167</v>
      </c>
      <c r="AT142" s="219" t="s">
        <v>162</v>
      </c>
      <c r="AU142" s="219" t="s">
        <v>87</v>
      </c>
      <c r="AY142" s="18" t="s">
        <v>160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8" t="s">
        <v>85</v>
      </c>
      <c r="BK142" s="220">
        <f>ROUND(I142*H142,2)</f>
        <v>0</v>
      </c>
      <c r="BL142" s="18" t="s">
        <v>167</v>
      </c>
      <c r="BM142" s="219" t="s">
        <v>1012</v>
      </c>
    </row>
    <row r="143" s="13" customFormat="1">
      <c r="A143" s="13"/>
      <c r="B143" s="221"/>
      <c r="C143" s="222"/>
      <c r="D143" s="223" t="s">
        <v>176</v>
      </c>
      <c r="E143" s="224" t="s">
        <v>32</v>
      </c>
      <c r="F143" s="225" t="s">
        <v>1013</v>
      </c>
      <c r="G143" s="222"/>
      <c r="H143" s="226">
        <v>3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176</v>
      </c>
      <c r="AU143" s="232" t="s">
        <v>87</v>
      </c>
      <c r="AV143" s="13" t="s">
        <v>87</v>
      </c>
      <c r="AW143" s="13" t="s">
        <v>39</v>
      </c>
      <c r="AX143" s="13" t="s">
        <v>85</v>
      </c>
      <c r="AY143" s="232" t="s">
        <v>160</v>
      </c>
    </row>
    <row r="144" s="12" customFormat="1" ht="22.8" customHeight="1">
      <c r="A144" s="12"/>
      <c r="B144" s="192"/>
      <c r="C144" s="193"/>
      <c r="D144" s="194" t="s">
        <v>76</v>
      </c>
      <c r="E144" s="206" t="s">
        <v>318</v>
      </c>
      <c r="F144" s="206" t="s">
        <v>319</v>
      </c>
      <c r="G144" s="193"/>
      <c r="H144" s="193"/>
      <c r="I144" s="196"/>
      <c r="J144" s="207">
        <f>BK144</f>
        <v>0</v>
      </c>
      <c r="K144" s="193"/>
      <c r="L144" s="198"/>
      <c r="M144" s="199"/>
      <c r="N144" s="200"/>
      <c r="O144" s="200"/>
      <c r="P144" s="201">
        <f>SUM(P145:P147)</f>
        <v>0</v>
      </c>
      <c r="Q144" s="200"/>
      <c r="R144" s="201">
        <f>SUM(R145:R147)</f>
        <v>0</v>
      </c>
      <c r="S144" s="200"/>
      <c r="T144" s="20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3" t="s">
        <v>85</v>
      </c>
      <c r="AT144" s="204" t="s">
        <v>76</v>
      </c>
      <c r="AU144" s="204" t="s">
        <v>85</v>
      </c>
      <c r="AY144" s="203" t="s">
        <v>160</v>
      </c>
      <c r="BK144" s="205">
        <f>SUM(BK145:BK147)</f>
        <v>0</v>
      </c>
    </row>
    <row r="145" s="2" customFormat="1">
      <c r="A145" s="40"/>
      <c r="B145" s="41"/>
      <c r="C145" s="208" t="s">
        <v>254</v>
      </c>
      <c r="D145" s="208" t="s">
        <v>162</v>
      </c>
      <c r="E145" s="209" t="s">
        <v>321</v>
      </c>
      <c r="F145" s="210" t="s">
        <v>322</v>
      </c>
      <c r="G145" s="211" t="s">
        <v>323</v>
      </c>
      <c r="H145" s="212">
        <v>3.4279999999999999</v>
      </c>
      <c r="I145" s="213"/>
      <c r="J145" s="214">
        <f>ROUND(I145*H145,2)</f>
        <v>0</v>
      </c>
      <c r="K145" s="210" t="s">
        <v>166</v>
      </c>
      <c r="L145" s="46"/>
      <c r="M145" s="215" t="s">
        <v>32</v>
      </c>
      <c r="N145" s="216" t="s">
        <v>48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167</v>
      </c>
      <c r="AT145" s="219" t="s">
        <v>162</v>
      </c>
      <c r="AU145" s="219" t="s">
        <v>87</v>
      </c>
      <c r="AY145" s="18" t="s">
        <v>160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8" t="s">
        <v>85</v>
      </c>
      <c r="BK145" s="220">
        <f>ROUND(I145*H145,2)</f>
        <v>0</v>
      </c>
      <c r="BL145" s="18" t="s">
        <v>167</v>
      </c>
      <c r="BM145" s="219" t="s">
        <v>1014</v>
      </c>
    </row>
    <row r="146" s="2" customFormat="1">
      <c r="A146" s="40"/>
      <c r="B146" s="41"/>
      <c r="C146" s="208" t="s">
        <v>258</v>
      </c>
      <c r="D146" s="208" t="s">
        <v>162</v>
      </c>
      <c r="E146" s="209" t="s">
        <v>326</v>
      </c>
      <c r="F146" s="210" t="s">
        <v>327</v>
      </c>
      <c r="G146" s="211" t="s">
        <v>323</v>
      </c>
      <c r="H146" s="212">
        <v>99.412000000000006</v>
      </c>
      <c r="I146" s="213"/>
      <c r="J146" s="214">
        <f>ROUND(I146*H146,2)</f>
        <v>0</v>
      </c>
      <c r="K146" s="210" t="s">
        <v>166</v>
      </c>
      <c r="L146" s="46"/>
      <c r="M146" s="215" t="s">
        <v>32</v>
      </c>
      <c r="N146" s="216" t="s">
        <v>48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167</v>
      </c>
      <c r="AT146" s="219" t="s">
        <v>162</v>
      </c>
      <c r="AU146" s="219" t="s">
        <v>87</v>
      </c>
      <c r="AY146" s="18" t="s">
        <v>160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8" t="s">
        <v>85</v>
      </c>
      <c r="BK146" s="220">
        <f>ROUND(I146*H146,2)</f>
        <v>0</v>
      </c>
      <c r="BL146" s="18" t="s">
        <v>167</v>
      </c>
      <c r="BM146" s="219" t="s">
        <v>1015</v>
      </c>
    </row>
    <row r="147" s="13" customFormat="1">
      <c r="A147" s="13"/>
      <c r="B147" s="221"/>
      <c r="C147" s="222"/>
      <c r="D147" s="223" t="s">
        <v>176</v>
      </c>
      <c r="E147" s="224" t="s">
        <v>32</v>
      </c>
      <c r="F147" s="225" t="s">
        <v>1016</v>
      </c>
      <c r="G147" s="222"/>
      <c r="H147" s="226">
        <v>99.412000000000006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176</v>
      </c>
      <c r="AU147" s="232" t="s">
        <v>87</v>
      </c>
      <c r="AV147" s="13" t="s">
        <v>87</v>
      </c>
      <c r="AW147" s="13" t="s">
        <v>39</v>
      </c>
      <c r="AX147" s="13" t="s">
        <v>85</v>
      </c>
      <c r="AY147" s="232" t="s">
        <v>160</v>
      </c>
    </row>
    <row r="148" s="12" customFormat="1" ht="22.8" customHeight="1">
      <c r="A148" s="12"/>
      <c r="B148" s="192"/>
      <c r="C148" s="193"/>
      <c r="D148" s="194" t="s">
        <v>76</v>
      </c>
      <c r="E148" s="206" t="s">
        <v>338</v>
      </c>
      <c r="F148" s="206" t="s">
        <v>339</v>
      </c>
      <c r="G148" s="193"/>
      <c r="H148" s="193"/>
      <c r="I148" s="196"/>
      <c r="J148" s="207">
        <f>BK148</f>
        <v>0</v>
      </c>
      <c r="K148" s="193"/>
      <c r="L148" s="198"/>
      <c r="M148" s="199"/>
      <c r="N148" s="200"/>
      <c r="O148" s="200"/>
      <c r="P148" s="201">
        <f>SUM(P149:P155)</f>
        <v>0</v>
      </c>
      <c r="Q148" s="200"/>
      <c r="R148" s="201">
        <f>SUM(R149:R155)</f>
        <v>0</v>
      </c>
      <c r="S148" s="200"/>
      <c r="T148" s="202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85</v>
      </c>
      <c r="AT148" s="204" t="s">
        <v>76</v>
      </c>
      <c r="AU148" s="204" t="s">
        <v>85</v>
      </c>
      <c r="AY148" s="203" t="s">
        <v>160</v>
      </c>
      <c r="BK148" s="205">
        <f>SUM(BK149:BK155)</f>
        <v>0</v>
      </c>
    </row>
    <row r="149" s="2" customFormat="1" ht="16.5" customHeight="1">
      <c r="A149" s="40"/>
      <c r="B149" s="41"/>
      <c r="C149" s="208" t="s">
        <v>262</v>
      </c>
      <c r="D149" s="208" t="s">
        <v>162</v>
      </c>
      <c r="E149" s="209" t="s">
        <v>1017</v>
      </c>
      <c r="F149" s="210" t="s">
        <v>1018</v>
      </c>
      <c r="G149" s="211" t="s">
        <v>323</v>
      </c>
      <c r="H149" s="212">
        <v>1169.9939999999999</v>
      </c>
      <c r="I149" s="213"/>
      <c r="J149" s="214">
        <f>ROUND(I149*H149,2)</f>
        <v>0</v>
      </c>
      <c r="K149" s="210" t="s">
        <v>32</v>
      </c>
      <c r="L149" s="46"/>
      <c r="M149" s="215" t="s">
        <v>32</v>
      </c>
      <c r="N149" s="216" t="s">
        <v>48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167</v>
      </c>
      <c r="AT149" s="219" t="s">
        <v>162</v>
      </c>
      <c r="AU149" s="219" t="s">
        <v>87</v>
      </c>
      <c r="AY149" s="18" t="s">
        <v>160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8" t="s">
        <v>85</v>
      </c>
      <c r="BK149" s="220">
        <f>ROUND(I149*H149,2)</f>
        <v>0</v>
      </c>
      <c r="BL149" s="18" t="s">
        <v>167</v>
      </c>
      <c r="BM149" s="219" t="s">
        <v>1019</v>
      </c>
    </row>
    <row r="150" s="13" customFormat="1">
      <c r="A150" s="13"/>
      <c r="B150" s="221"/>
      <c r="C150" s="222"/>
      <c r="D150" s="223" t="s">
        <v>176</v>
      </c>
      <c r="E150" s="224" t="s">
        <v>32</v>
      </c>
      <c r="F150" s="225" t="s">
        <v>1020</v>
      </c>
      <c r="G150" s="222"/>
      <c r="H150" s="226">
        <v>967.16999999999996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176</v>
      </c>
      <c r="AU150" s="232" t="s">
        <v>87</v>
      </c>
      <c r="AV150" s="13" t="s">
        <v>87</v>
      </c>
      <c r="AW150" s="13" t="s">
        <v>39</v>
      </c>
      <c r="AX150" s="13" t="s">
        <v>77</v>
      </c>
      <c r="AY150" s="232" t="s">
        <v>160</v>
      </c>
    </row>
    <row r="151" s="13" customFormat="1">
      <c r="A151" s="13"/>
      <c r="B151" s="221"/>
      <c r="C151" s="222"/>
      <c r="D151" s="223" t="s">
        <v>176</v>
      </c>
      <c r="E151" s="224" t="s">
        <v>32</v>
      </c>
      <c r="F151" s="225" t="s">
        <v>1021</v>
      </c>
      <c r="G151" s="222"/>
      <c r="H151" s="226">
        <v>202.82400000000001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176</v>
      </c>
      <c r="AU151" s="232" t="s">
        <v>87</v>
      </c>
      <c r="AV151" s="13" t="s">
        <v>87</v>
      </c>
      <c r="AW151" s="13" t="s">
        <v>39</v>
      </c>
      <c r="AX151" s="13" t="s">
        <v>77</v>
      </c>
      <c r="AY151" s="232" t="s">
        <v>160</v>
      </c>
    </row>
    <row r="152" s="15" customFormat="1">
      <c r="A152" s="15"/>
      <c r="B152" s="244"/>
      <c r="C152" s="245"/>
      <c r="D152" s="223" t="s">
        <v>176</v>
      </c>
      <c r="E152" s="246" t="s">
        <v>32</v>
      </c>
      <c r="F152" s="247" t="s">
        <v>238</v>
      </c>
      <c r="G152" s="245"/>
      <c r="H152" s="248">
        <v>1169.9939999999999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4" t="s">
        <v>176</v>
      </c>
      <c r="AU152" s="254" t="s">
        <v>87</v>
      </c>
      <c r="AV152" s="15" t="s">
        <v>167</v>
      </c>
      <c r="AW152" s="15" t="s">
        <v>39</v>
      </c>
      <c r="AX152" s="15" t="s">
        <v>85</v>
      </c>
      <c r="AY152" s="254" t="s">
        <v>160</v>
      </c>
    </row>
    <row r="153" s="2" customFormat="1" ht="16.5" customHeight="1">
      <c r="A153" s="40"/>
      <c r="B153" s="41"/>
      <c r="C153" s="208" t="s">
        <v>7</v>
      </c>
      <c r="D153" s="208" t="s">
        <v>162</v>
      </c>
      <c r="E153" s="209" t="s">
        <v>1022</v>
      </c>
      <c r="F153" s="210" t="s">
        <v>1023</v>
      </c>
      <c r="G153" s="211" t="s">
        <v>323</v>
      </c>
      <c r="H153" s="212">
        <v>738.50999999999999</v>
      </c>
      <c r="I153" s="213"/>
      <c r="J153" s="214">
        <f>ROUND(I153*H153,2)</f>
        <v>0</v>
      </c>
      <c r="K153" s="210" t="s">
        <v>32</v>
      </c>
      <c r="L153" s="46"/>
      <c r="M153" s="215" t="s">
        <v>32</v>
      </c>
      <c r="N153" s="216" t="s">
        <v>48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167</v>
      </c>
      <c r="AT153" s="219" t="s">
        <v>162</v>
      </c>
      <c r="AU153" s="219" t="s">
        <v>87</v>
      </c>
      <c r="AY153" s="18" t="s">
        <v>160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8" t="s">
        <v>85</v>
      </c>
      <c r="BK153" s="220">
        <f>ROUND(I153*H153,2)</f>
        <v>0</v>
      </c>
      <c r="BL153" s="18" t="s">
        <v>167</v>
      </c>
      <c r="BM153" s="219" t="s">
        <v>1024</v>
      </c>
    </row>
    <row r="154" s="13" customFormat="1">
      <c r="A154" s="13"/>
      <c r="B154" s="221"/>
      <c r="C154" s="222"/>
      <c r="D154" s="223" t="s">
        <v>176</v>
      </c>
      <c r="E154" s="224" t="s">
        <v>32</v>
      </c>
      <c r="F154" s="225" t="s">
        <v>1025</v>
      </c>
      <c r="G154" s="222"/>
      <c r="H154" s="226">
        <v>738.50999999999999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176</v>
      </c>
      <c r="AU154" s="232" t="s">
        <v>87</v>
      </c>
      <c r="AV154" s="13" t="s">
        <v>87</v>
      </c>
      <c r="AW154" s="13" t="s">
        <v>39</v>
      </c>
      <c r="AX154" s="13" t="s">
        <v>85</v>
      </c>
      <c r="AY154" s="232" t="s">
        <v>160</v>
      </c>
    </row>
    <row r="155" s="2" customFormat="1" ht="21.75" customHeight="1">
      <c r="A155" s="40"/>
      <c r="B155" s="41"/>
      <c r="C155" s="208" t="s">
        <v>269</v>
      </c>
      <c r="D155" s="208" t="s">
        <v>162</v>
      </c>
      <c r="E155" s="209" t="s">
        <v>341</v>
      </c>
      <c r="F155" s="210" t="s">
        <v>342</v>
      </c>
      <c r="G155" s="211" t="s">
        <v>323</v>
      </c>
      <c r="H155" s="212">
        <v>18.309999999999999</v>
      </c>
      <c r="I155" s="213"/>
      <c r="J155" s="214">
        <f>ROUND(I155*H155,2)</f>
        <v>0</v>
      </c>
      <c r="K155" s="210" t="s">
        <v>166</v>
      </c>
      <c r="L155" s="46"/>
      <c r="M155" s="265" t="s">
        <v>32</v>
      </c>
      <c r="N155" s="266" t="s">
        <v>48</v>
      </c>
      <c r="O155" s="267"/>
      <c r="P155" s="268">
        <f>O155*H155</f>
        <v>0</v>
      </c>
      <c r="Q155" s="268">
        <v>0</v>
      </c>
      <c r="R155" s="268">
        <f>Q155*H155</f>
        <v>0</v>
      </c>
      <c r="S155" s="268">
        <v>0</v>
      </c>
      <c r="T155" s="26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167</v>
      </c>
      <c r="AT155" s="219" t="s">
        <v>162</v>
      </c>
      <c r="AU155" s="219" t="s">
        <v>87</v>
      </c>
      <c r="AY155" s="18" t="s">
        <v>160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85</v>
      </c>
      <c r="BK155" s="220">
        <f>ROUND(I155*H155,2)</f>
        <v>0</v>
      </c>
      <c r="BL155" s="18" t="s">
        <v>167</v>
      </c>
      <c r="BM155" s="219" t="s">
        <v>1026</v>
      </c>
    </row>
    <row r="156" s="2" customFormat="1" ht="6.96" customHeight="1">
      <c r="A156" s="40"/>
      <c r="B156" s="61"/>
      <c r="C156" s="62"/>
      <c r="D156" s="62"/>
      <c r="E156" s="62"/>
      <c r="F156" s="62"/>
      <c r="G156" s="62"/>
      <c r="H156" s="62"/>
      <c r="I156" s="62"/>
      <c r="J156" s="62"/>
      <c r="K156" s="62"/>
      <c r="L156" s="46"/>
      <c r="M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</sheetData>
  <sheetProtection sheet="1" autoFilter="0" formatColumns="0" formatRows="0" objects="1" scenarios="1" spinCount="100000" saltValue="IIjy4WAZqHHr2XMbCF6OnWIsuLkRNp9/0MSp5OblC0KrcCLBB6ZgoBjkzbN9IF/YzoXezwNMbE0YmSE3P5YOgg==" hashValue="HLHzWkIemSxGJWbpTbX00J+pHmxJTz3ejVI0dsWCrX1GTv4pNyn57gMUgqgYy5k5PahxwAKZr5NPkNc3/Kayow==" algorithmName="SHA-512" password="CC35"/>
  <autoFilter ref="C84:K1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ROUND((SUM(BE83:BE105)),  2)</f>
        <v>0</v>
      </c>
      <c r="G33" s="40"/>
      <c r="H33" s="40"/>
      <c r="I33" s="152">
        <v>0.20999999999999999</v>
      </c>
      <c r="J33" s="151">
        <f>ROUND(((SUM(BE83:BE105))*I33),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ROUND((SUM(BF83:BF105)),  2)</f>
        <v>0</v>
      </c>
      <c r="G34" s="40"/>
      <c r="H34" s="40"/>
      <c r="I34" s="152">
        <v>0.14999999999999999</v>
      </c>
      <c r="J34" s="151">
        <f>ROUND(((SUM(BF83:BF105))*I34),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ROUND((SUM(BG83:BG105)),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ROUND((SUM(BH83:BH105)),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ROUND((SUM(BI83:BI105)),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16 -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1028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1029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1030</v>
      </c>
      <c r="E62" s="178"/>
      <c r="F62" s="178"/>
      <c r="G62" s="178"/>
      <c r="H62" s="178"/>
      <c r="I62" s="178"/>
      <c r="J62" s="179">
        <f>J98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1031</v>
      </c>
      <c r="E63" s="178"/>
      <c r="F63" s="178"/>
      <c r="G63" s="178"/>
      <c r="H63" s="178"/>
      <c r="I63" s="178"/>
      <c r="J63" s="179">
        <f>J100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145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4" t="str">
        <f>E7</f>
        <v>Revitalizační opatření v povodí Velmovického potoka v k.ú.Mašovice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134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16 - Vedlejší a ostatní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Mašovice</v>
      </c>
      <c r="G77" s="42"/>
      <c r="H77" s="42"/>
      <c r="I77" s="33" t="s">
        <v>24</v>
      </c>
      <c r="J77" s="74" t="str">
        <f>IF(J12="","",J12)</f>
        <v>19. 4. 2021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ČR - Státní pozemkový úřad</v>
      </c>
      <c r="G79" s="42"/>
      <c r="H79" s="42"/>
      <c r="I79" s="33" t="s">
        <v>37</v>
      </c>
      <c r="J79" s="38" t="str">
        <f>E21</f>
        <v>Ing.František Sedláček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Ing.František Sedláček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1"/>
      <c r="B82" s="182"/>
      <c r="C82" s="183" t="s">
        <v>146</v>
      </c>
      <c r="D82" s="184" t="s">
        <v>62</v>
      </c>
      <c r="E82" s="184" t="s">
        <v>58</v>
      </c>
      <c r="F82" s="184" t="s">
        <v>59</v>
      </c>
      <c r="G82" s="184" t="s">
        <v>147</v>
      </c>
      <c r="H82" s="184" t="s">
        <v>148</v>
      </c>
      <c r="I82" s="184" t="s">
        <v>149</v>
      </c>
      <c r="J82" s="184" t="s">
        <v>138</v>
      </c>
      <c r="K82" s="185" t="s">
        <v>150</v>
      </c>
      <c r="L82" s="186"/>
      <c r="M82" s="94" t="s">
        <v>32</v>
      </c>
      <c r="N82" s="95" t="s">
        <v>47</v>
      </c>
      <c r="O82" s="95" t="s">
        <v>151</v>
      </c>
      <c r="P82" s="95" t="s">
        <v>152</v>
      </c>
      <c r="Q82" s="95" t="s">
        <v>153</v>
      </c>
      <c r="R82" s="95" t="s">
        <v>154</v>
      </c>
      <c r="S82" s="95" t="s">
        <v>155</v>
      </c>
      <c r="T82" s="96" t="s">
        <v>156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0"/>
      <c r="B83" s="41"/>
      <c r="C83" s="101" t="s">
        <v>157</v>
      </c>
      <c r="D83" s="42"/>
      <c r="E83" s="42"/>
      <c r="F83" s="42"/>
      <c r="G83" s="42"/>
      <c r="H83" s="42"/>
      <c r="I83" s="42"/>
      <c r="J83" s="187">
        <f>BK83</f>
        <v>0</v>
      </c>
      <c r="K83" s="42"/>
      <c r="L83" s="46"/>
      <c r="M83" s="97"/>
      <c r="N83" s="188"/>
      <c r="O83" s="98"/>
      <c r="P83" s="189">
        <f>P84</f>
        <v>0</v>
      </c>
      <c r="Q83" s="98"/>
      <c r="R83" s="189">
        <f>R84</f>
        <v>0</v>
      </c>
      <c r="S83" s="98"/>
      <c r="T83" s="190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76</v>
      </c>
      <c r="AU83" s="18" t="s">
        <v>139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76</v>
      </c>
      <c r="E84" s="195" t="s">
        <v>1032</v>
      </c>
      <c r="F84" s="195" t="s">
        <v>1033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P85+P98+P100</f>
        <v>0</v>
      </c>
      <c r="Q84" s="200"/>
      <c r="R84" s="201">
        <f>R85+R98+R100</f>
        <v>0</v>
      </c>
      <c r="S84" s="200"/>
      <c r="T84" s="202">
        <f>T85+T98+T100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182</v>
      </c>
      <c r="AT84" s="204" t="s">
        <v>76</v>
      </c>
      <c r="AU84" s="204" t="s">
        <v>77</v>
      </c>
      <c r="AY84" s="203" t="s">
        <v>160</v>
      </c>
      <c r="BK84" s="205">
        <f>BK85+BK98+BK100</f>
        <v>0</v>
      </c>
    </row>
    <row r="85" s="12" customFormat="1" ht="22.8" customHeight="1">
      <c r="A85" s="12"/>
      <c r="B85" s="192"/>
      <c r="C85" s="193"/>
      <c r="D85" s="194" t="s">
        <v>76</v>
      </c>
      <c r="E85" s="206" t="s">
        <v>1034</v>
      </c>
      <c r="F85" s="206" t="s">
        <v>1035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SUM(P86:P97)</f>
        <v>0</v>
      </c>
      <c r="Q85" s="200"/>
      <c r="R85" s="201">
        <f>SUM(R86:R97)</f>
        <v>0</v>
      </c>
      <c r="S85" s="200"/>
      <c r="T85" s="202">
        <f>SUM(T86:T97)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182</v>
      </c>
      <c r="AT85" s="204" t="s">
        <v>76</v>
      </c>
      <c r="AU85" s="204" t="s">
        <v>85</v>
      </c>
      <c r="AY85" s="203" t="s">
        <v>160</v>
      </c>
      <c r="BK85" s="205">
        <f>SUM(BK86:BK97)</f>
        <v>0</v>
      </c>
    </row>
    <row r="86" s="2" customFormat="1">
      <c r="A86" s="40"/>
      <c r="B86" s="41"/>
      <c r="C86" s="208" t="s">
        <v>85</v>
      </c>
      <c r="D86" s="208" t="s">
        <v>162</v>
      </c>
      <c r="E86" s="209" t="s">
        <v>1036</v>
      </c>
      <c r="F86" s="210" t="s">
        <v>1037</v>
      </c>
      <c r="G86" s="211" t="s">
        <v>310</v>
      </c>
      <c r="H86" s="212">
        <v>1</v>
      </c>
      <c r="I86" s="213"/>
      <c r="J86" s="214">
        <f>ROUND(I86*H86,2)</f>
        <v>0</v>
      </c>
      <c r="K86" s="210" t="s">
        <v>166</v>
      </c>
      <c r="L86" s="46"/>
      <c r="M86" s="215" t="s">
        <v>32</v>
      </c>
      <c r="N86" s="216" t="s">
        <v>48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1038</v>
      </c>
      <c r="AT86" s="219" t="s">
        <v>162</v>
      </c>
      <c r="AU86" s="219" t="s">
        <v>87</v>
      </c>
      <c r="AY86" s="18" t="s">
        <v>160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85</v>
      </c>
      <c r="BK86" s="220">
        <f>ROUND(I86*H86,2)</f>
        <v>0</v>
      </c>
      <c r="BL86" s="18" t="s">
        <v>1038</v>
      </c>
      <c r="BM86" s="219" t="s">
        <v>1039</v>
      </c>
    </row>
    <row r="87" s="2" customFormat="1" ht="16.5" customHeight="1">
      <c r="A87" s="40"/>
      <c r="B87" s="41"/>
      <c r="C87" s="208" t="s">
        <v>87</v>
      </c>
      <c r="D87" s="208" t="s">
        <v>162</v>
      </c>
      <c r="E87" s="209" t="s">
        <v>1040</v>
      </c>
      <c r="F87" s="210" t="s">
        <v>1041</v>
      </c>
      <c r="G87" s="211" t="s">
        <v>310</v>
      </c>
      <c r="H87" s="212">
        <v>1</v>
      </c>
      <c r="I87" s="213"/>
      <c r="J87" s="214">
        <f>ROUND(I87*H87,2)</f>
        <v>0</v>
      </c>
      <c r="K87" s="210" t="s">
        <v>166</v>
      </c>
      <c r="L87" s="46"/>
      <c r="M87" s="215" t="s">
        <v>32</v>
      </c>
      <c r="N87" s="216" t="s">
        <v>48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1038</v>
      </c>
      <c r="AT87" s="219" t="s">
        <v>162</v>
      </c>
      <c r="AU87" s="219" t="s">
        <v>87</v>
      </c>
      <c r="AY87" s="18" t="s">
        <v>160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8" t="s">
        <v>85</v>
      </c>
      <c r="BK87" s="220">
        <f>ROUND(I87*H87,2)</f>
        <v>0</v>
      </c>
      <c r="BL87" s="18" t="s">
        <v>1038</v>
      </c>
      <c r="BM87" s="219" t="s">
        <v>1042</v>
      </c>
    </row>
    <row r="88" s="2" customFormat="1">
      <c r="A88" s="40"/>
      <c r="B88" s="41"/>
      <c r="C88" s="208" t="s">
        <v>172</v>
      </c>
      <c r="D88" s="208" t="s">
        <v>162</v>
      </c>
      <c r="E88" s="209" t="s">
        <v>1043</v>
      </c>
      <c r="F88" s="210" t="s">
        <v>1044</v>
      </c>
      <c r="G88" s="211" t="s">
        <v>310</v>
      </c>
      <c r="H88" s="212">
        <v>1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1038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1038</v>
      </c>
      <c r="BM88" s="219" t="s">
        <v>1045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1046</v>
      </c>
      <c r="G89" s="222"/>
      <c r="H89" s="226">
        <v>1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85</v>
      </c>
      <c r="AY89" s="232" t="s">
        <v>160</v>
      </c>
    </row>
    <row r="90" s="2" customFormat="1">
      <c r="A90" s="40"/>
      <c r="B90" s="41"/>
      <c r="C90" s="208" t="s">
        <v>167</v>
      </c>
      <c r="D90" s="208" t="s">
        <v>162</v>
      </c>
      <c r="E90" s="209" t="s">
        <v>1047</v>
      </c>
      <c r="F90" s="210" t="s">
        <v>1048</v>
      </c>
      <c r="G90" s="211" t="s">
        <v>310</v>
      </c>
      <c r="H90" s="212">
        <v>1</v>
      </c>
      <c r="I90" s="213"/>
      <c r="J90" s="214">
        <f>ROUND(I90*H90,2)</f>
        <v>0</v>
      </c>
      <c r="K90" s="210" t="s">
        <v>166</v>
      </c>
      <c r="L90" s="46"/>
      <c r="M90" s="215" t="s">
        <v>32</v>
      </c>
      <c r="N90" s="216" t="s">
        <v>48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1038</v>
      </c>
      <c r="AT90" s="219" t="s">
        <v>162</v>
      </c>
      <c r="AU90" s="219" t="s">
        <v>87</v>
      </c>
      <c r="AY90" s="18" t="s">
        <v>160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85</v>
      </c>
      <c r="BK90" s="220">
        <f>ROUND(I90*H90,2)</f>
        <v>0</v>
      </c>
      <c r="BL90" s="18" t="s">
        <v>1038</v>
      </c>
      <c r="BM90" s="219" t="s">
        <v>1049</v>
      </c>
    </row>
    <row r="91" s="13" customFormat="1">
      <c r="A91" s="13"/>
      <c r="B91" s="221"/>
      <c r="C91" s="222"/>
      <c r="D91" s="223" t="s">
        <v>176</v>
      </c>
      <c r="E91" s="224" t="s">
        <v>32</v>
      </c>
      <c r="F91" s="225" t="s">
        <v>1050</v>
      </c>
      <c r="G91" s="222"/>
      <c r="H91" s="226">
        <v>1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176</v>
      </c>
      <c r="AU91" s="232" t="s">
        <v>87</v>
      </c>
      <c r="AV91" s="13" t="s">
        <v>87</v>
      </c>
      <c r="AW91" s="13" t="s">
        <v>39</v>
      </c>
      <c r="AX91" s="13" t="s">
        <v>85</v>
      </c>
      <c r="AY91" s="232" t="s">
        <v>160</v>
      </c>
    </row>
    <row r="92" s="2" customFormat="1">
      <c r="A92" s="40"/>
      <c r="B92" s="41"/>
      <c r="C92" s="208" t="s">
        <v>182</v>
      </c>
      <c r="D92" s="208" t="s">
        <v>162</v>
      </c>
      <c r="E92" s="209" t="s">
        <v>1051</v>
      </c>
      <c r="F92" s="210" t="s">
        <v>1052</v>
      </c>
      <c r="G92" s="211" t="s">
        <v>310</v>
      </c>
      <c r="H92" s="212">
        <v>1</v>
      </c>
      <c r="I92" s="213"/>
      <c r="J92" s="214">
        <f>ROUND(I92*H92,2)</f>
        <v>0</v>
      </c>
      <c r="K92" s="210" t="s">
        <v>166</v>
      </c>
      <c r="L92" s="46"/>
      <c r="M92" s="215" t="s">
        <v>32</v>
      </c>
      <c r="N92" s="216" t="s">
        <v>48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1038</v>
      </c>
      <c r="AT92" s="219" t="s">
        <v>162</v>
      </c>
      <c r="AU92" s="219" t="s">
        <v>87</v>
      </c>
      <c r="AY92" s="18" t="s">
        <v>160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85</v>
      </c>
      <c r="BK92" s="220">
        <f>ROUND(I92*H92,2)</f>
        <v>0</v>
      </c>
      <c r="BL92" s="18" t="s">
        <v>1038</v>
      </c>
      <c r="BM92" s="219" t="s">
        <v>1053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1054</v>
      </c>
      <c r="G93" s="222"/>
      <c r="H93" s="226">
        <v>1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85</v>
      </c>
      <c r="AY93" s="232" t="s">
        <v>160</v>
      </c>
    </row>
    <row r="94" s="2" customFormat="1">
      <c r="A94" s="40"/>
      <c r="B94" s="41"/>
      <c r="C94" s="208" t="s">
        <v>186</v>
      </c>
      <c r="D94" s="208" t="s">
        <v>162</v>
      </c>
      <c r="E94" s="209" t="s">
        <v>1055</v>
      </c>
      <c r="F94" s="210" t="s">
        <v>1056</v>
      </c>
      <c r="G94" s="211" t="s">
        <v>310</v>
      </c>
      <c r="H94" s="212">
        <v>1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1038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1038</v>
      </c>
      <c r="BM94" s="219" t="s">
        <v>1057</v>
      </c>
    </row>
    <row r="95" s="13" customFormat="1">
      <c r="A95" s="13"/>
      <c r="B95" s="221"/>
      <c r="C95" s="222"/>
      <c r="D95" s="223" t="s">
        <v>176</v>
      </c>
      <c r="E95" s="224" t="s">
        <v>32</v>
      </c>
      <c r="F95" s="225" t="s">
        <v>1054</v>
      </c>
      <c r="G95" s="222"/>
      <c r="H95" s="226">
        <v>1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176</v>
      </c>
      <c r="AU95" s="232" t="s">
        <v>87</v>
      </c>
      <c r="AV95" s="13" t="s">
        <v>87</v>
      </c>
      <c r="AW95" s="13" t="s">
        <v>39</v>
      </c>
      <c r="AX95" s="13" t="s">
        <v>85</v>
      </c>
      <c r="AY95" s="232" t="s">
        <v>160</v>
      </c>
    </row>
    <row r="96" s="2" customFormat="1">
      <c r="A96" s="40"/>
      <c r="B96" s="41"/>
      <c r="C96" s="208" t="s">
        <v>190</v>
      </c>
      <c r="D96" s="208" t="s">
        <v>162</v>
      </c>
      <c r="E96" s="209" t="s">
        <v>1058</v>
      </c>
      <c r="F96" s="210" t="s">
        <v>1059</v>
      </c>
      <c r="G96" s="211" t="s">
        <v>310</v>
      </c>
      <c r="H96" s="212">
        <v>1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1038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1038</v>
      </c>
      <c r="BM96" s="219" t="s">
        <v>1060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1054</v>
      </c>
      <c r="G97" s="222"/>
      <c r="H97" s="226">
        <v>1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85</v>
      </c>
      <c r="AY97" s="232" t="s">
        <v>160</v>
      </c>
    </row>
    <row r="98" s="12" customFormat="1" ht="22.8" customHeight="1">
      <c r="A98" s="12"/>
      <c r="B98" s="192"/>
      <c r="C98" s="193"/>
      <c r="D98" s="194" t="s">
        <v>76</v>
      </c>
      <c r="E98" s="206" t="s">
        <v>1061</v>
      </c>
      <c r="F98" s="206" t="s">
        <v>1062</v>
      </c>
      <c r="G98" s="193"/>
      <c r="H98" s="193"/>
      <c r="I98" s="196"/>
      <c r="J98" s="207">
        <f>BK98</f>
        <v>0</v>
      </c>
      <c r="K98" s="193"/>
      <c r="L98" s="198"/>
      <c r="M98" s="199"/>
      <c r="N98" s="200"/>
      <c r="O98" s="200"/>
      <c r="P98" s="201">
        <f>P99</f>
        <v>0</v>
      </c>
      <c r="Q98" s="200"/>
      <c r="R98" s="201">
        <f>R99</f>
        <v>0</v>
      </c>
      <c r="S98" s="200"/>
      <c r="T98" s="202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3" t="s">
        <v>182</v>
      </c>
      <c r="AT98" s="204" t="s">
        <v>76</v>
      </c>
      <c r="AU98" s="204" t="s">
        <v>85</v>
      </c>
      <c r="AY98" s="203" t="s">
        <v>160</v>
      </c>
      <c r="BK98" s="205">
        <f>BK99</f>
        <v>0</v>
      </c>
    </row>
    <row r="99" s="2" customFormat="1">
      <c r="A99" s="40"/>
      <c r="B99" s="41"/>
      <c r="C99" s="208" t="s">
        <v>194</v>
      </c>
      <c r="D99" s="208" t="s">
        <v>162</v>
      </c>
      <c r="E99" s="209" t="s">
        <v>1063</v>
      </c>
      <c r="F99" s="210" t="s">
        <v>1064</v>
      </c>
      <c r="G99" s="211" t="s">
        <v>310</v>
      </c>
      <c r="H99" s="212">
        <v>1</v>
      </c>
      <c r="I99" s="213"/>
      <c r="J99" s="214">
        <f>ROUND(I99*H99,2)</f>
        <v>0</v>
      </c>
      <c r="K99" s="210" t="s">
        <v>166</v>
      </c>
      <c r="L99" s="46"/>
      <c r="M99" s="215" t="s">
        <v>32</v>
      </c>
      <c r="N99" s="216" t="s">
        <v>48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1038</v>
      </c>
      <c r="AT99" s="219" t="s">
        <v>162</v>
      </c>
      <c r="AU99" s="219" t="s">
        <v>87</v>
      </c>
      <c r="AY99" s="18" t="s">
        <v>160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85</v>
      </c>
      <c r="BK99" s="220">
        <f>ROUND(I99*H99,2)</f>
        <v>0</v>
      </c>
      <c r="BL99" s="18" t="s">
        <v>1038</v>
      </c>
      <c r="BM99" s="219" t="s">
        <v>1065</v>
      </c>
    </row>
    <row r="100" s="12" customFormat="1" ht="22.8" customHeight="1">
      <c r="A100" s="12"/>
      <c r="B100" s="192"/>
      <c r="C100" s="193"/>
      <c r="D100" s="194" t="s">
        <v>76</v>
      </c>
      <c r="E100" s="206" t="s">
        <v>1066</v>
      </c>
      <c r="F100" s="206" t="s">
        <v>1067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SUM(P101:P105)</f>
        <v>0</v>
      </c>
      <c r="Q100" s="200"/>
      <c r="R100" s="201">
        <f>SUM(R101:R105)</f>
        <v>0</v>
      </c>
      <c r="S100" s="200"/>
      <c r="T100" s="202">
        <f>SUM(T101:T105)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182</v>
      </c>
      <c r="AT100" s="204" t="s">
        <v>76</v>
      </c>
      <c r="AU100" s="204" t="s">
        <v>85</v>
      </c>
      <c r="AY100" s="203" t="s">
        <v>160</v>
      </c>
      <c r="BK100" s="205">
        <f>SUM(BK101:BK105)</f>
        <v>0</v>
      </c>
    </row>
    <row r="101" s="2" customFormat="1" ht="16.5" customHeight="1">
      <c r="A101" s="40"/>
      <c r="B101" s="41"/>
      <c r="C101" s="208" t="s">
        <v>198</v>
      </c>
      <c r="D101" s="208" t="s">
        <v>162</v>
      </c>
      <c r="E101" s="209" t="s">
        <v>1068</v>
      </c>
      <c r="F101" s="210" t="s">
        <v>1069</v>
      </c>
      <c r="G101" s="211" t="s">
        <v>310</v>
      </c>
      <c r="H101" s="212">
        <v>1</v>
      </c>
      <c r="I101" s="213"/>
      <c r="J101" s="214">
        <f>ROUND(I101*H101,2)</f>
        <v>0</v>
      </c>
      <c r="K101" s="210" t="s">
        <v>32</v>
      </c>
      <c r="L101" s="46"/>
      <c r="M101" s="215" t="s">
        <v>32</v>
      </c>
      <c r="N101" s="216" t="s">
        <v>48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1038</v>
      </c>
      <c r="AT101" s="219" t="s">
        <v>162</v>
      </c>
      <c r="AU101" s="219" t="s">
        <v>87</v>
      </c>
      <c r="AY101" s="18" t="s">
        <v>160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85</v>
      </c>
      <c r="BK101" s="220">
        <f>ROUND(I101*H101,2)</f>
        <v>0</v>
      </c>
      <c r="BL101" s="18" t="s">
        <v>1038</v>
      </c>
      <c r="BM101" s="219" t="s">
        <v>1070</v>
      </c>
    </row>
    <row r="102" s="2" customFormat="1" ht="16.5" customHeight="1">
      <c r="A102" s="40"/>
      <c r="B102" s="41"/>
      <c r="C102" s="208" t="s">
        <v>202</v>
      </c>
      <c r="D102" s="208" t="s">
        <v>162</v>
      </c>
      <c r="E102" s="209" t="s">
        <v>1071</v>
      </c>
      <c r="F102" s="210" t="s">
        <v>1072</v>
      </c>
      <c r="G102" s="211" t="s">
        <v>310</v>
      </c>
      <c r="H102" s="212">
        <v>1</v>
      </c>
      <c r="I102" s="213"/>
      <c r="J102" s="214">
        <f>ROUND(I102*H102,2)</f>
        <v>0</v>
      </c>
      <c r="K102" s="210" t="s">
        <v>166</v>
      </c>
      <c r="L102" s="46"/>
      <c r="M102" s="215" t="s">
        <v>32</v>
      </c>
      <c r="N102" s="216" t="s">
        <v>48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1038</v>
      </c>
      <c r="AT102" s="219" t="s">
        <v>162</v>
      </c>
      <c r="AU102" s="219" t="s">
        <v>87</v>
      </c>
      <c r="AY102" s="18" t="s">
        <v>160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8" t="s">
        <v>85</v>
      </c>
      <c r="BK102" s="220">
        <f>ROUND(I102*H102,2)</f>
        <v>0</v>
      </c>
      <c r="BL102" s="18" t="s">
        <v>1038</v>
      </c>
      <c r="BM102" s="219" t="s">
        <v>1073</v>
      </c>
    </row>
    <row r="103" s="2" customFormat="1" ht="33" customHeight="1">
      <c r="A103" s="40"/>
      <c r="B103" s="41"/>
      <c r="C103" s="208" t="s">
        <v>206</v>
      </c>
      <c r="D103" s="208" t="s">
        <v>162</v>
      </c>
      <c r="E103" s="209" t="s">
        <v>1074</v>
      </c>
      <c r="F103" s="210" t="s">
        <v>1075</v>
      </c>
      <c r="G103" s="211" t="s">
        <v>310</v>
      </c>
      <c r="H103" s="212">
        <v>1</v>
      </c>
      <c r="I103" s="213"/>
      <c r="J103" s="214">
        <f>ROUND(I103*H103,2)</f>
        <v>0</v>
      </c>
      <c r="K103" s="210" t="s">
        <v>166</v>
      </c>
      <c r="L103" s="46"/>
      <c r="M103" s="215" t="s">
        <v>32</v>
      </c>
      <c r="N103" s="216" t="s">
        <v>48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1038</v>
      </c>
      <c r="AT103" s="219" t="s">
        <v>162</v>
      </c>
      <c r="AU103" s="219" t="s">
        <v>87</v>
      </c>
      <c r="AY103" s="18" t="s">
        <v>160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85</v>
      </c>
      <c r="BK103" s="220">
        <f>ROUND(I103*H103,2)</f>
        <v>0</v>
      </c>
      <c r="BL103" s="18" t="s">
        <v>1038</v>
      </c>
      <c r="BM103" s="219" t="s">
        <v>1076</v>
      </c>
    </row>
    <row r="104" s="13" customFormat="1">
      <c r="A104" s="13"/>
      <c r="B104" s="221"/>
      <c r="C104" s="222"/>
      <c r="D104" s="223" t="s">
        <v>176</v>
      </c>
      <c r="E104" s="224" t="s">
        <v>32</v>
      </c>
      <c r="F104" s="225" t="s">
        <v>1077</v>
      </c>
      <c r="G104" s="222"/>
      <c r="H104" s="226">
        <v>1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176</v>
      </c>
      <c r="AU104" s="232" t="s">
        <v>87</v>
      </c>
      <c r="AV104" s="13" t="s">
        <v>87</v>
      </c>
      <c r="AW104" s="13" t="s">
        <v>39</v>
      </c>
      <c r="AX104" s="13" t="s">
        <v>85</v>
      </c>
      <c r="AY104" s="232" t="s">
        <v>160</v>
      </c>
    </row>
    <row r="105" s="2" customFormat="1">
      <c r="A105" s="40"/>
      <c r="B105" s="41"/>
      <c r="C105" s="208" t="s">
        <v>210</v>
      </c>
      <c r="D105" s="208" t="s">
        <v>162</v>
      </c>
      <c r="E105" s="209" t="s">
        <v>1078</v>
      </c>
      <c r="F105" s="210" t="s">
        <v>1079</v>
      </c>
      <c r="G105" s="211" t="s">
        <v>310</v>
      </c>
      <c r="H105" s="212">
        <v>1</v>
      </c>
      <c r="I105" s="213"/>
      <c r="J105" s="214">
        <f>ROUND(I105*H105,2)</f>
        <v>0</v>
      </c>
      <c r="K105" s="210" t="s">
        <v>166</v>
      </c>
      <c r="L105" s="46"/>
      <c r="M105" s="265" t="s">
        <v>32</v>
      </c>
      <c r="N105" s="266" t="s">
        <v>48</v>
      </c>
      <c r="O105" s="267"/>
      <c r="P105" s="268">
        <f>O105*H105</f>
        <v>0</v>
      </c>
      <c r="Q105" s="268">
        <v>0</v>
      </c>
      <c r="R105" s="268">
        <f>Q105*H105</f>
        <v>0</v>
      </c>
      <c r="S105" s="268">
        <v>0</v>
      </c>
      <c r="T105" s="269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1038</v>
      </c>
      <c r="AT105" s="219" t="s">
        <v>162</v>
      </c>
      <c r="AU105" s="219" t="s">
        <v>87</v>
      </c>
      <c r="AY105" s="18" t="s">
        <v>160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8" t="s">
        <v>85</v>
      </c>
      <c r="BK105" s="220">
        <f>ROUND(I105*H105,2)</f>
        <v>0</v>
      </c>
      <c r="BL105" s="18" t="s">
        <v>1038</v>
      </c>
      <c r="BM105" s="219" t="s">
        <v>1080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6PIdXXXAPzkJv1pGINTfSiAJzKw3KETLu1xfRtZf0NxjAhBt6/VBJA4YIyCm4WTxPwdqNyKmeq55BRw/GDTYjQ==" hashValue="8bPU2wiR28gxcbZ5GkYDf91+X53b145Nfnwieq67KerydPZoPa6CQEyZExSoiiHev1RvwS3q605lSGG8pLyHjg==" algorithmName="SHA-512" password="CC35"/>
  <autoFilter ref="C82:K10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1081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1082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1083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1084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1085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1086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1087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1088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1089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1090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1091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84</v>
      </c>
      <c r="F18" s="288" t="s">
        <v>1092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1093</v>
      </c>
      <c r="F19" s="288" t="s">
        <v>1094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1095</v>
      </c>
      <c r="F20" s="288" t="s">
        <v>1096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1097</v>
      </c>
      <c r="F21" s="288" t="s">
        <v>131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1098</v>
      </c>
      <c r="F22" s="288" t="s">
        <v>1099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1100</v>
      </c>
      <c r="F23" s="288" t="s">
        <v>1101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1102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1103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1104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1105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1106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1107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1108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1109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1110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146</v>
      </c>
      <c r="F36" s="288"/>
      <c r="G36" s="288" t="s">
        <v>1111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1112</v>
      </c>
      <c r="F37" s="288"/>
      <c r="G37" s="288" t="s">
        <v>1113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58</v>
      </c>
      <c r="F38" s="288"/>
      <c r="G38" s="288" t="s">
        <v>1114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59</v>
      </c>
      <c r="F39" s="288"/>
      <c r="G39" s="288" t="s">
        <v>1115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147</v>
      </c>
      <c r="F40" s="288"/>
      <c r="G40" s="288" t="s">
        <v>1116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148</v>
      </c>
      <c r="F41" s="288"/>
      <c r="G41" s="288" t="s">
        <v>1117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1118</v>
      </c>
      <c r="F42" s="288"/>
      <c r="G42" s="288" t="s">
        <v>1119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1120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1121</v>
      </c>
      <c r="F44" s="288"/>
      <c r="G44" s="288" t="s">
        <v>1122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150</v>
      </c>
      <c r="F45" s="288"/>
      <c r="G45" s="288" t="s">
        <v>1123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1124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1125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1126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1127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1128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1129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1130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1131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1132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1133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1134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1135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1136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1137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1138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1139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1140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1141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1142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1143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1144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1145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1146</v>
      </c>
      <c r="D76" s="306"/>
      <c r="E76" s="306"/>
      <c r="F76" s="306" t="s">
        <v>1147</v>
      </c>
      <c r="G76" s="307"/>
      <c r="H76" s="306" t="s">
        <v>59</v>
      </c>
      <c r="I76" s="306" t="s">
        <v>62</v>
      </c>
      <c r="J76" s="306" t="s">
        <v>1148</v>
      </c>
      <c r="K76" s="305"/>
    </row>
    <row r="77" s="1" customFormat="1" ht="17.25" customHeight="1">
      <c r="B77" s="303"/>
      <c r="C77" s="308" t="s">
        <v>1149</v>
      </c>
      <c r="D77" s="308"/>
      <c r="E77" s="308"/>
      <c r="F77" s="309" t="s">
        <v>1150</v>
      </c>
      <c r="G77" s="310"/>
      <c r="H77" s="308"/>
      <c r="I77" s="308"/>
      <c r="J77" s="308" t="s">
        <v>1151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58</v>
      </c>
      <c r="D79" s="313"/>
      <c r="E79" s="313"/>
      <c r="F79" s="314" t="s">
        <v>1152</v>
      </c>
      <c r="G79" s="315"/>
      <c r="H79" s="291" t="s">
        <v>1153</v>
      </c>
      <c r="I79" s="291" t="s">
        <v>1154</v>
      </c>
      <c r="J79" s="291">
        <v>20</v>
      </c>
      <c r="K79" s="305"/>
    </row>
    <row r="80" s="1" customFormat="1" ht="15" customHeight="1">
      <c r="B80" s="303"/>
      <c r="C80" s="291" t="s">
        <v>1155</v>
      </c>
      <c r="D80" s="291"/>
      <c r="E80" s="291"/>
      <c r="F80" s="314" t="s">
        <v>1152</v>
      </c>
      <c r="G80" s="315"/>
      <c r="H80" s="291" t="s">
        <v>1156</v>
      </c>
      <c r="I80" s="291" t="s">
        <v>1154</v>
      </c>
      <c r="J80" s="291">
        <v>120</v>
      </c>
      <c r="K80" s="305"/>
    </row>
    <row r="81" s="1" customFormat="1" ht="15" customHeight="1">
      <c r="B81" s="316"/>
      <c r="C81" s="291" t="s">
        <v>1157</v>
      </c>
      <c r="D81" s="291"/>
      <c r="E81" s="291"/>
      <c r="F81" s="314" t="s">
        <v>1158</v>
      </c>
      <c r="G81" s="315"/>
      <c r="H81" s="291" t="s">
        <v>1159</v>
      </c>
      <c r="I81" s="291" t="s">
        <v>1154</v>
      </c>
      <c r="J81" s="291">
        <v>50</v>
      </c>
      <c r="K81" s="305"/>
    </row>
    <row r="82" s="1" customFormat="1" ht="15" customHeight="1">
      <c r="B82" s="316"/>
      <c r="C82" s="291" t="s">
        <v>1160</v>
      </c>
      <c r="D82" s="291"/>
      <c r="E82" s="291"/>
      <c r="F82" s="314" t="s">
        <v>1152</v>
      </c>
      <c r="G82" s="315"/>
      <c r="H82" s="291" t="s">
        <v>1161</v>
      </c>
      <c r="I82" s="291" t="s">
        <v>1162</v>
      </c>
      <c r="J82" s="291"/>
      <c r="K82" s="305"/>
    </row>
    <row r="83" s="1" customFormat="1" ht="15" customHeight="1">
      <c r="B83" s="316"/>
      <c r="C83" s="317" t="s">
        <v>1163</v>
      </c>
      <c r="D83" s="317"/>
      <c r="E83" s="317"/>
      <c r="F83" s="318" t="s">
        <v>1158</v>
      </c>
      <c r="G83" s="317"/>
      <c r="H83" s="317" t="s">
        <v>1164</v>
      </c>
      <c r="I83" s="317" t="s">
        <v>1154</v>
      </c>
      <c r="J83" s="317">
        <v>15</v>
      </c>
      <c r="K83" s="305"/>
    </row>
    <row r="84" s="1" customFormat="1" ht="15" customHeight="1">
      <c r="B84" s="316"/>
      <c r="C84" s="317" t="s">
        <v>1165</v>
      </c>
      <c r="D84" s="317"/>
      <c r="E84" s="317"/>
      <c r="F84" s="318" t="s">
        <v>1158</v>
      </c>
      <c r="G84" s="317"/>
      <c r="H84" s="317" t="s">
        <v>1166</v>
      </c>
      <c r="I84" s="317" t="s">
        <v>1154</v>
      </c>
      <c r="J84" s="317">
        <v>15</v>
      </c>
      <c r="K84" s="305"/>
    </row>
    <row r="85" s="1" customFormat="1" ht="15" customHeight="1">
      <c r="B85" s="316"/>
      <c r="C85" s="317" t="s">
        <v>1167</v>
      </c>
      <c r="D85" s="317"/>
      <c r="E85" s="317"/>
      <c r="F85" s="318" t="s">
        <v>1158</v>
      </c>
      <c r="G85" s="317"/>
      <c r="H85" s="317" t="s">
        <v>1168</v>
      </c>
      <c r="I85" s="317" t="s">
        <v>1154</v>
      </c>
      <c r="J85" s="317">
        <v>20</v>
      </c>
      <c r="K85" s="305"/>
    </row>
    <row r="86" s="1" customFormat="1" ht="15" customHeight="1">
      <c r="B86" s="316"/>
      <c r="C86" s="317" t="s">
        <v>1169</v>
      </c>
      <c r="D86" s="317"/>
      <c r="E86" s="317"/>
      <c r="F86" s="318" t="s">
        <v>1158</v>
      </c>
      <c r="G86" s="317"/>
      <c r="H86" s="317" t="s">
        <v>1170</v>
      </c>
      <c r="I86" s="317" t="s">
        <v>1154</v>
      </c>
      <c r="J86" s="317">
        <v>20</v>
      </c>
      <c r="K86" s="305"/>
    </row>
    <row r="87" s="1" customFormat="1" ht="15" customHeight="1">
      <c r="B87" s="316"/>
      <c r="C87" s="291" t="s">
        <v>1171</v>
      </c>
      <c r="D87" s="291"/>
      <c r="E87" s="291"/>
      <c r="F87" s="314" t="s">
        <v>1158</v>
      </c>
      <c r="G87" s="315"/>
      <c r="H87" s="291" t="s">
        <v>1172</v>
      </c>
      <c r="I87" s="291" t="s">
        <v>1154</v>
      </c>
      <c r="J87" s="291">
        <v>50</v>
      </c>
      <c r="K87" s="305"/>
    </row>
    <row r="88" s="1" customFormat="1" ht="15" customHeight="1">
      <c r="B88" s="316"/>
      <c r="C88" s="291" t="s">
        <v>1173</v>
      </c>
      <c r="D88" s="291"/>
      <c r="E88" s="291"/>
      <c r="F88" s="314" t="s">
        <v>1158</v>
      </c>
      <c r="G88" s="315"/>
      <c r="H88" s="291" t="s">
        <v>1174</v>
      </c>
      <c r="I88" s="291" t="s">
        <v>1154</v>
      </c>
      <c r="J88" s="291">
        <v>20</v>
      </c>
      <c r="K88" s="305"/>
    </row>
    <row r="89" s="1" customFormat="1" ht="15" customHeight="1">
      <c r="B89" s="316"/>
      <c r="C89" s="291" t="s">
        <v>1175</v>
      </c>
      <c r="D89" s="291"/>
      <c r="E89" s="291"/>
      <c r="F89" s="314" t="s">
        <v>1158</v>
      </c>
      <c r="G89" s="315"/>
      <c r="H89" s="291" t="s">
        <v>1176</v>
      </c>
      <c r="I89" s="291" t="s">
        <v>1154</v>
      </c>
      <c r="J89" s="291">
        <v>20</v>
      </c>
      <c r="K89" s="305"/>
    </row>
    <row r="90" s="1" customFormat="1" ht="15" customHeight="1">
      <c r="B90" s="316"/>
      <c r="C90" s="291" t="s">
        <v>1177</v>
      </c>
      <c r="D90" s="291"/>
      <c r="E90" s="291"/>
      <c r="F90" s="314" t="s">
        <v>1158</v>
      </c>
      <c r="G90" s="315"/>
      <c r="H90" s="291" t="s">
        <v>1178</v>
      </c>
      <c r="I90" s="291" t="s">
        <v>1154</v>
      </c>
      <c r="J90" s="291">
        <v>50</v>
      </c>
      <c r="K90" s="305"/>
    </row>
    <row r="91" s="1" customFormat="1" ht="15" customHeight="1">
      <c r="B91" s="316"/>
      <c r="C91" s="291" t="s">
        <v>1179</v>
      </c>
      <c r="D91" s="291"/>
      <c r="E91" s="291"/>
      <c r="F91" s="314" t="s">
        <v>1158</v>
      </c>
      <c r="G91" s="315"/>
      <c r="H91" s="291" t="s">
        <v>1179</v>
      </c>
      <c r="I91" s="291" t="s">
        <v>1154</v>
      </c>
      <c r="J91" s="291">
        <v>50</v>
      </c>
      <c r="K91" s="305"/>
    </row>
    <row r="92" s="1" customFormat="1" ht="15" customHeight="1">
      <c r="B92" s="316"/>
      <c r="C92" s="291" t="s">
        <v>1180</v>
      </c>
      <c r="D92" s="291"/>
      <c r="E92" s="291"/>
      <c r="F92" s="314" t="s">
        <v>1158</v>
      </c>
      <c r="G92" s="315"/>
      <c r="H92" s="291" t="s">
        <v>1181</v>
      </c>
      <c r="I92" s="291" t="s">
        <v>1154</v>
      </c>
      <c r="J92" s="291">
        <v>255</v>
      </c>
      <c r="K92" s="305"/>
    </row>
    <row r="93" s="1" customFormat="1" ht="15" customHeight="1">
      <c r="B93" s="316"/>
      <c r="C93" s="291" t="s">
        <v>1182</v>
      </c>
      <c r="D93" s="291"/>
      <c r="E93" s="291"/>
      <c r="F93" s="314" t="s">
        <v>1152</v>
      </c>
      <c r="G93" s="315"/>
      <c r="H93" s="291" t="s">
        <v>1183</v>
      </c>
      <c r="I93" s="291" t="s">
        <v>1184</v>
      </c>
      <c r="J93" s="291"/>
      <c r="K93" s="305"/>
    </row>
    <row r="94" s="1" customFormat="1" ht="15" customHeight="1">
      <c r="B94" s="316"/>
      <c r="C94" s="291" t="s">
        <v>1185</v>
      </c>
      <c r="D94" s="291"/>
      <c r="E94" s="291"/>
      <c r="F94" s="314" t="s">
        <v>1152</v>
      </c>
      <c r="G94" s="315"/>
      <c r="H94" s="291" t="s">
        <v>1186</v>
      </c>
      <c r="I94" s="291" t="s">
        <v>1187</v>
      </c>
      <c r="J94" s="291"/>
      <c r="K94" s="305"/>
    </row>
    <row r="95" s="1" customFormat="1" ht="15" customHeight="1">
      <c r="B95" s="316"/>
      <c r="C95" s="291" t="s">
        <v>1188</v>
      </c>
      <c r="D95" s="291"/>
      <c r="E95" s="291"/>
      <c r="F95" s="314" t="s">
        <v>1152</v>
      </c>
      <c r="G95" s="315"/>
      <c r="H95" s="291" t="s">
        <v>1188</v>
      </c>
      <c r="I95" s="291" t="s">
        <v>1187</v>
      </c>
      <c r="J95" s="291"/>
      <c r="K95" s="305"/>
    </row>
    <row r="96" s="1" customFormat="1" ht="15" customHeight="1">
      <c r="B96" s="316"/>
      <c r="C96" s="291" t="s">
        <v>43</v>
      </c>
      <c r="D96" s="291"/>
      <c r="E96" s="291"/>
      <c r="F96" s="314" t="s">
        <v>1152</v>
      </c>
      <c r="G96" s="315"/>
      <c r="H96" s="291" t="s">
        <v>1189</v>
      </c>
      <c r="I96" s="291" t="s">
        <v>1187</v>
      </c>
      <c r="J96" s="291"/>
      <c r="K96" s="305"/>
    </row>
    <row r="97" s="1" customFormat="1" ht="15" customHeight="1">
      <c r="B97" s="316"/>
      <c r="C97" s="291" t="s">
        <v>53</v>
      </c>
      <c r="D97" s="291"/>
      <c r="E97" s="291"/>
      <c r="F97" s="314" t="s">
        <v>1152</v>
      </c>
      <c r="G97" s="315"/>
      <c r="H97" s="291" t="s">
        <v>1190</v>
      </c>
      <c r="I97" s="291" t="s">
        <v>1187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1191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1146</v>
      </c>
      <c r="D103" s="306"/>
      <c r="E103" s="306"/>
      <c r="F103" s="306" t="s">
        <v>1147</v>
      </c>
      <c r="G103" s="307"/>
      <c r="H103" s="306" t="s">
        <v>59</v>
      </c>
      <c r="I103" s="306" t="s">
        <v>62</v>
      </c>
      <c r="J103" s="306" t="s">
        <v>1148</v>
      </c>
      <c r="K103" s="305"/>
    </row>
    <row r="104" s="1" customFormat="1" ht="17.25" customHeight="1">
      <c r="B104" s="303"/>
      <c r="C104" s="308" t="s">
        <v>1149</v>
      </c>
      <c r="D104" s="308"/>
      <c r="E104" s="308"/>
      <c r="F104" s="309" t="s">
        <v>1150</v>
      </c>
      <c r="G104" s="310"/>
      <c r="H104" s="308"/>
      <c r="I104" s="308"/>
      <c r="J104" s="308" t="s">
        <v>1151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58</v>
      </c>
      <c r="D106" s="313"/>
      <c r="E106" s="313"/>
      <c r="F106" s="314" t="s">
        <v>1152</v>
      </c>
      <c r="G106" s="291"/>
      <c r="H106" s="291" t="s">
        <v>1192</v>
      </c>
      <c r="I106" s="291" t="s">
        <v>1154</v>
      </c>
      <c r="J106" s="291">
        <v>20</v>
      </c>
      <c r="K106" s="305"/>
    </row>
    <row r="107" s="1" customFormat="1" ht="15" customHeight="1">
      <c r="B107" s="303"/>
      <c r="C107" s="291" t="s">
        <v>1155</v>
      </c>
      <c r="D107" s="291"/>
      <c r="E107" s="291"/>
      <c r="F107" s="314" t="s">
        <v>1152</v>
      </c>
      <c r="G107" s="291"/>
      <c r="H107" s="291" t="s">
        <v>1192</v>
      </c>
      <c r="I107" s="291" t="s">
        <v>1154</v>
      </c>
      <c r="J107" s="291">
        <v>120</v>
      </c>
      <c r="K107" s="305"/>
    </row>
    <row r="108" s="1" customFormat="1" ht="15" customHeight="1">
      <c r="B108" s="316"/>
      <c r="C108" s="291" t="s">
        <v>1157</v>
      </c>
      <c r="D108" s="291"/>
      <c r="E108" s="291"/>
      <c r="F108" s="314" t="s">
        <v>1158</v>
      </c>
      <c r="G108" s="291"/>
      <c r="H108" s="291" t="s">
        <v>1192</v>
      </c>
      <c r="I108" s="291" t="s">
        <v>1154</v>
      </c>
      <c r="J108" s="291">
        <v>50</v>
      </c>
      <c r="K108" s="305"/>
    </row>
    <row r="109" s="1" customFormat="1" ht="15" customHeight="1">
      <c r="B109" s="316"/>
      <c r="C109" s="291" t="s">
        <v>1160</v>
      </c>
      <c r="D109" s="291"/>
      <c r="E109" s="291"/>
      <c r="F109" s="314" t="s">
        <v>1152</v>
      </c>
      <c r="G109" s="291"/>
      <c r="H109" s="291" t="s">
        <v>1192</v>
      </c>
      <c r="I109" s="291" t="s">
        <v>1162</v>
      </c>
      <c r="J109" s="291"/>
      <c r="K109" s="305"/>
    </row>
    <row r="110" s="1" customFormat="1" ht="15" customHeight="1">
      <c r="B110" s="316"/>
      <c r="C110" s="291" t="s">
        <v>1171</v>
      </c>
      <c r="D110" s="291"/>
      <c r="E110" s="291"/>
      <c r="F110" s="314" t="s">
        <v>1158</v>
      </c>
      <c r="G110" s="291"/>
      <c r="H110" s="291" t="s">
        <v>1192</v>
      </c>
      <c r="I110" s="291" t="s">
        <v>1154</v>
      </c>
      <c r="J110" s="291">
        <v>50</v>
      </c>
      <c r="K110" s="305"/>
    </row>
    <row r="111" s="1" customFormat="1" ht="15" customHeight="1">
      <c r="B111" s="316"/>
      <c r="C111" s="291" t="s">
        <v>1179</v>
      </c>
      <c r="D111" s="291"/>
      <c r="E111" s="291"/>
      <c r="F111" s="314" t="s">
        <v>1158</v>
      </c>
      <c r="G111" s="291"/>
      <c r="H111" s="291" t="s">
        <v>1192</v>
      </c>
      <c r="I111" s="291" t="s">
        <v>1154</v>
      </c>
      <c r="J111" s="291">
        <v>50</v>
      </c>
      <c r="K111" s="305"/>
    </row>
    <row r="112" s="1" customFormat="1" ht="15" customHeight="1">
      <c r="B112" s="316"/>
      <c r="C112" s="291" t="s">
        <v>1177</v>
      </c>
      <c r="D112" s="291"/>
      <c r="E112" s="291"/>
      <c r="F112" s="314" t="s">
        <v>1158</v>
      </c>
      <c r="G112" s="291"/>
      <c r="H112" s="291" t="s">
        <v>1192</v>
      </c>
      <c r="I112" s="291" t="s">
        <v>1154</v>
      </c>
      <c r="J112" s="291">
        <v>50</v>
      </c>
      <c r="K112" s="305"/>
    </row>
    <row r="113" s="1" customFormat="1" ht="15" customHeight="1">
      <c r="B113" s="316"/>
      <c r="C113" s="291" t="s">
        <v>58</v>
      </c>
      <c r="D113" s="291"/>
      <c r="E113" s="291"/>
      <c r="F113" s="314" t="s">
        <v>1152</v>
      </c>
      <c r="G113" s="291"/>
      <c r="H113" s="291" t="s">
        <v>1193</v>
      </c>
      <c r="I113" s="291" t="s">
        <v>1154</v>
      </c>
      <c r="J113" s="291">
        <v>20</v>
      </c>
      <c r="K113" s="305"/>
    </row>
    <row r="114" s="1" customFormat="1" ht="15" customHeight="1">
      <c r="B114" s="316"/>
      <c r="C114" s="291" t="s">
        <v>1194</v>
      </c>
      <c r="D114" s="291"/>
      <c r="E114" s="291"/>
      <c r="F114" s="314" t="s">
        <v>1152</v>
      </c>
      <c r="G114" s="291"/>
      <c r="H114" s="291" t="s">
        <v>1195</v>
      </c>
      <c r="I114" s="291" t="s">
        <v>1154</v>
      </c>
      <c r="J114" s="291">
        <v>120</v>
      </c>
      <c r="K114" s="305"/>
    </row>
    <row r="115" s="1" customFormat="1" ht="15" customHeight="1">
      <c r="B115" s="316"/>
      <c r="C115" s="291" t="s">
        <v>43</v>
      </c>
      <c r="D115" s="291"/>
      <c r="E115" s="291"/>
      <c r="F115" s="314" t="s">
        <v>1152</v>
      </c>
      <c r="G115" s="291"/>
      <c r="H115" s="291" t="s">
        <v>1196</v>
      </c>
      <c r="I115" s="291" t="s">
        <v>1187</v>
      </c>
      <c r="J115" s="291"/>
      <c r="K115" s="305"/>
    </row>
    <row r="116" s="1" customFormat="1" ht="15" customHeight="1">
      <c r="B116" s="316"/>
      <c r="C116" s="291" t="s">
        <v>53</v>
      </c>
      <c r="D116" s="291"/>
      <c r="E116" s="291"/>
      <c r="F116" s="314" t="s">
        <v>1152</v>
      </c>
      <c r="G116" s="291"/>
      <c r="H116" s="291" t="s">
        <v>1197</v>
      </c>
      <c r="I116" s="291" t="s">
        <v>1187</v>
      </c>
      <c r="J116" s="291"/>
      <c r="K116" s="305"/>
    </row>
    <row r="117" s="1" customFormat="1" ht="15" customHeight="1">
      <c r="B117" s="316"/>
      <c r="C117" s="291" t="s">
        <v>62</v>
      </c>
      <c r="D117" s="291"/>
      <c r="E117" s="291"/>
      <c r="F117" s="314" t="s">
        <v>1152</v>
      </c>
      <c r="G117" s="291"/>
      <c r="H117" s="291" t="s">
        <v>1198</v>
      </c>
      <c r="I117" s="291" t="s">
        <v>1199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1200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1146</v>
      </c>
      <c r="D123" s="306"/>
      <c r="E123" s="306"/>
      <c r="F123" s="306" t="s">
        <v>1147</v>
      </c>
      <c r="G123" s="307"/>
      <c r="H123" s="306" t="s">
        <v>59</v>
      </c>
      <c r="I123" s="306" t="s">
        <v>62</v>
      </c>
      <c r="J123" s="306" t="s">
        <v>1148</v>
      </c>
      <c r="K123" s="335"/>
    </row>
    <row r="124" s="1" customFormat="1" ht="17.25" customHeight="1">
      <c r="B124" s="334"/>
      <c r="C124" s="308" t="s">
        <v>1149</v>
      </c>
      <c r="D124" s="308"/>
      <c r="E124" s="308"/>
      <c r="F124" s="309" t="s">
        <v>1150</v>
      </c>
      <c r="G124" s="310"/>
      <c r="H124" s="308"/>
      <c r="I124" s="308"/>
      <c r="J124" s="308" t="s">
        <v>1151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1155</v>
      </c>
      <c r="D126" s="313"/>
      <c r="E126" s="313"/>
      <c r="F126" s="314" t="s">
        <v>1152</v>
      </c>
      <c r="G126" s="291"/>
      <c r="H126" s="291" t="s">
        <v>1192</v>
      </c>
      <c r="I126" s="291" t="s">
        <v>1154</v>
      </c>
      <c r="J126" s="291">
        <v>120</v>
      </c>
      <c r="K126" s="339"/>
    </row>
    <row r="127" s="1" customFormat="1" ht="15" customHeight="1">
      <c r="B127" s="336"/>
      <c r="C127" s="291" t="s">
        <v>1201</v>
      </c>
      <c r="D127" s="291"/>
      <c r="E127" s="291"/>
      <c r="F127" s="314" t="s">
        <v>1152</v>
      </c>
      <c r="G127" s="291"/>
      <c r="H127" s="291" t="s">
        <v>1202</v>
      </c>
      <c r="I127" s="291" t="s">
        <v>1154</v>
      </c>
      <c r="J127" s="291" t="s">
        <v>1203</v>
      </c>
      <c r="K127" s="339"/>
    </row>
    <row r="128" s="1" customFormat="1" ht="15" customHeight="1">
      <c r="B128" s="336"/>
      <c r="C128" s="291" t="s">
        <v>1100</v>
      </c>
      <c r="D128" s="291"/>
      <c r="E128" s="291"/>
      <c r="F128" s="314" t="s">
        <v>1152</v>
      </c>
      <c r="G128" s="291"/>
      <c r="H128" s="291" t="s">
        <v>1204</v>
      </c>
      <c r="I128" s="291" t="s">
        <v>1154</v>
      </c>
      <c r="J128" s="291" t="s">
        <v>1203</v>
      </c>
      <c r="K128" s="339"/>
    </row>
    <row r="129" s="1" customFormat="1" ht="15" customHeight="1">
      <c r="B129" s="336"/>
      <c r="C129" s="291" t="s">
        <v>1163</v>
      </c>
      <c r="D129" s="291"/>
      <c r="E129" s="291"/>
      <c r="F129" s="314" t="s">
        <v>1158</v>
      </c>
      <c r="G129" s="291"/>
      <c r="H129" s="291" t="s">
        <v>1164</v>
      </c>
      <c r="I129" s="291" t="s">
        <v>1154</v>
      </c>
      <c r="J129" s="291">
        <v>15</v>
      </c>
      <c r="K129" s="339"/>
    </row>
    <row r="130" s="1" customFormat="1" ht="15" customHeight="1">
      <c r="B130" s="336"/>
      <c r="C130" s="317" t="s">
        <v>1165</v>
      </c>
      <c r="D130" s="317"/>
      <c r="E130" s="317"/>
      <c r="F130" s="318" t="s">
        <v>1158</v>
      </c>
      <c r="G130" s="317"/>
      <c r="H130" s="317" t="s">
        <v>1166</v>
      </c>
      <c r="I130" s="317" t="s">
        <v>1154</v>
      </c>
      <c r="J130" s="317">
        <v>15</v>
      </c>
      <c r="K130" s="339"/>
    </row>
    <row r="131" s="1" customFormat="1" ht="15" customHeight="1">
      <c r="B131" s="336"/>
      <c r="C131" s="317" t="s">
        <v>1167</v>
      </c>
      <c r="D131" s="317"/>
      <c r="E131" s="317"/>
      <c r="F131" s="318" t="s">
        <v>1158</v>
      </c>
      <c r="G131" s="317"/>
      <c r="H131" s="317" t="s">
        <v>1168</v>
      </c>
      <c r="I131" s="317" t="s">
        <v>1154</v>
      </c>
      <c r="J131" s="317">
        <v>20</v>
      </c>
      <c r="K131" s="339"/>
    </row>
    <row r="132" s="1" customFormat="1" ht="15" customHeight="1">
      <c r="B132" s="336"/>
      <c r="C132" s="317" t="s">
        <v>1169</v>
      </c>
      <c r="D132" s="317"/>
      <c r="E132" s="317"/>
      <c r="F132" s="318" t="s">
        <v>1158</v>
      </c>
      <c r="G132" s="317"/>
      <c r="H132" s="317" t="s">
        <v>1170</v>
      </c>
      <c r="I132" s="317" t="s">
        <v>1154</v>
      </c>
      <c r="J132" s="317">
        <v>20</v>
      </c>
      <c r="K132" s="339"/>
    </row>
    <row r="133" s="1" customFormat="1" ht="15" customHeight="1">
      <c r="B133" s="336"/>
      <c r="C133" s="291" t="s">
        <v>1157</v>
      </c>
      <c r="D133" s="291"/>
      <c r="E133" s="291"/>
      <c r="F133" s="314" t="s">
        <v>1158</v>
      </c>
      <c r="G133" s="291"/>
      <c r="H133" s="291" t="s">
        <v>1192</v>
      </c>
      <c r="I133" s="291" t="s">
        <v>1154</v>
      </c>
      <c r="J133" s="291">
        <v>50</v>
      </c>
      <c r="K133" s="339"/>
    </row>
    <row r="134" s="1" customFormat="1" ht="15" customHeight="1">
      <c r="B134" s="336"/>
      <c r="C134" s="291" t="s">
        <v>1171</v>
      </c>
      <c r="D134" s="291"/>
      <c r="E134" s="291"/>
      <c r="F134" s="314" t="s">
        <v>1158</v>
      </c>
      <c r="G134" s="291"/>
      <c r="H134" s="291" t="s">
        <v>1192</v>
      </c>
      <c r="I134" s="291" t="s">
        <v>1154</v>
      </c>
      <c r="J134" s="291">
        <v>50</v>
      </c>
      <c r="K134" s="339"/>
    </row>
    <row r="135" s="1" customFormat="1" ht="15" customHeight="1">
      <c r="B135" s="336"/>
      <c r="C135" s="291" t="s">
        <v>1177</v>
      </c>
      <c r="D135" s="291"/>
      <c r="E135" s="291"/>
      <c r="F135" s="314" t="s">
        <v>1158</v>
      </c>
      <c r="G135" s="291"/>
      <c r="H135" s="291" t="s">
        <v>1192</v>
      </c>
      <c r="I135" s="291" t="s">
        <v>1154</v>
      </c>
      <c r="J135" s="291">
        <v>50</v>
      </c>
      <c r="K135" s="339"/>
    </row>
    <row r="136" s="1" customFormat="1" ht="15" customHeight="1">
      <c r="B136" s="336"/>
      <c r="C136" s="291" t="s">
        <v>1179</v>
      </c>
      <c r="D136" s="291"/>
      <c r="E136" s="291"/>
      <c r="F136" s="314" t="s">
        <v>1158</v>
      </c>
      <c r="G136" s="291"/>
      <c r="H136" s="291" t="s">
        <v>1192</v>
      </c>
      <c r="I136" s="291" t="s">
        <v>1154</v>
      </c>
      <c r="J136" s="291">
        <v>50</v>
      </c>
      <c r="K136" s="339"/>
    </row>
    <row r="137" s="1" customFormat="1" ht="15" customHeight="1">
      <c r="B137" s="336"/>
      <c r="C137" s="291" t="s">
        <v>1180</v>
      </c>
      <c r="D137" s="291"/>
      <c r="E137" s="291"/>
      <c r="F137" s="314" t="s">
        <v>1158</v>
      </c>
      <c r="G137" s="291"/>
      <c r="H137" s="291" t="s">
        <v>1205</v>
      </c>
      <c r="I137" s="291" t="s">
        <v>1154</v>
      </c>
      <c r="J137" s="291">
        <v>255</v>
      </c>
      <c r="K137" s="339"/>
    </row>
    <row r="138" s="1" customFormat="1" ht="15" customHeight="1">
      <c r="B138" s="336"/>
      <c r="C138" s="291" t="s">
        <v>1182</v>
      </c>
      <c r="D138" s="291"/>
      <c r="E138" s="291"/>
      <c r="F138" s="314" t="s">
        <v>1152</v>
      </c>
      <c r="G138" s="291"/>
      <c r="H138" s="291" t="s">
        <v>1206</v>
      </c>
      <c r="I138" s="291" t="s">
        <v>1184</v>
      </c>
      <c r="J138" s="291"/>
      <c r="K138" s="339"/>
    </row>
    <row r="139" s="1" customFormat="1" ht="15" customHeight="1">
      <c r="B139" s="336"/>
      <c r="C139" s="291" t="s">
        <v>1185</v>
      </c>
      <c r="D139" s="291"/>
      <c r="E139" s="291"/>
      <c r="F139" s="314" t="s">
        <v>1152</v>
      </c>
      <c r="G139" s="291"/>
      <c r="H139" s="291" t="s">
        <v>1207</v>
      </c>
      <c r="I139" s="291" t="s">
        <v>1187</v>
      </c>
      <c r="J139" s="291"/>
      <c r="K139" s="339"/>
    </row>
    <row r="140" s="1" customFormat="1" ht="15" customHeight="1">
      <c r="B140" s="336"/>
      <c r="C140" s="291" t="s">
        <v>1188</v>
      </c>
      <c r="D140" s="291"/>
      <c r="E140" s="291"/>
      <c r="F140" s="314" t="s">
        <v>1152</v>
      </c>
      <c r="G140" s="291"/>
      <c r="H140" s="291" t="s">
        <v>1188</v>
      </c>
      <c r="I140" s="291" t="s">
        <v>1187</v>
      </c>
      <c r="J140" s="291"/>
      <c r="K140" s="339"/>
    </row>
    <row r="141" s="1" customFormat="1" ht="15" customHeight="1">
      <c r="B141" s="336"/>
      <c r="C141" s="291" t="s">
        <v>43</v>
      </c>
      <c r="D141" s="291"/>
      <c r="E141" s="291"/>
      <c r="F141" s="314" t="s">
        <v>1152</v>
      </c>
      <c r="G141" s="291"/>
      <c r="H141" s="291" t="s">
        <v>1208</v>
      </c>
      <c r="I141" s="291" t="s">
        <v>1187</v>
      </c>
      <c r="J141" s="291"/>
      <c r="K141" s="339"/>
    </row>
    <row r="142" s="1" customFormat="1" ht="15" customHeight="1">
      <c r="B142" s="336"/>
      <c r="C142" s="291" t="s">
        <v>1209</v>
      </c>
      <c r="D142" s="291"/>
      <c r="E142" s="291"/>
      <c r="F142" s="314" t="s">
        <v>1152</v>
      </c>
      <c r="G142" s="291"/>
      <c r="H142" s="291" t="s">
        <v>1210</v>
      </c>
      <c r="I142" s="291" t="s">
        <v>1187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1211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1146</v>
      </c>
      <c r="D148" s="306"/>
      <c r="E148" s="306"/>
      <c r="F148" s="306" t="s">
        <v>1147</v>
      </c>
      <c r="G148" s="307"/>
      <c r="H148" s="306" t="s">
        <v>59</v>
      </c>
      <c r="I148" s="306" t="s">
        <v>62</v>
      </c>
      <c r="J148" s="306" t="s">
        <v>1148</v>
      </c>
      <c r="K148" s="305"/>
    </row>
    <row r="149" s="1" customFormat="1" ht="17.25" customHeight="1">
      <c r="B149" s="303"/>
      <c r="C149" s="308" t="s">
        <v>1149</v>
      </c>
      <c r="D149" s="308"/>
      <c r="E149" s="308"/>
      <c r="F149" s="309" t="s">
        <v>1150</v>
      </c>
      <c r="G149" s="310"/>
      <c r="H149" s="308"/>
      <c r="I149" s="308"/>
      <c r="J149" s="308" t="s">
        <v>1151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1155</v>
      </c>
      <c r="D151" s="291"/>
      <c r="E151" s="291"/>
      <c r="F151" s="344" t="s">
        <v>1152</v>
      </c>
      <c r="G151" s="291"/>
      <c r="H151" s="343" t="s">
        <v>1192</v>
      </c>
      <c r="I151" s="343" t="s">
        <v>1154</v>
      </c>
      <c r="J151" s="343">
        <v>120</v>
      </c>
      <c r="K151" s="339"/>
    </row>
    <row r="152" s="1" customFormat="1" ht="15" customHeight="1">
      <c r="B152" s="316"/>
      <c r="C152" s="343" t="s">
        <v>1201</v>
      </c>
      <c r="D152" s="291"/>
      <c r="E152" s="291"/>
      <c r="F152" s="344" t="s">
        <v>1152</v>
      </c>
      <c r="G152" s="291"/>
      <c r="H152" s="343" t="s">
        <v>1212</v>
      </c>
      <c r="I152" s="343" t="s">
        <v>1154</v>
      </c>
      <c r="J152" s="343" t="s">
        <v>1203</v>
      </c>
      <c r="K152" s="339"/>
    </row>
    <row r="153" s="1" customFormat="1" ht="15" customHeight="1">
      <c r="B153" s="316"/>
      <c r="C153" s="343" t="s">
        <v>1100</v>
      </c>
      <c r="D153" s="291"/>
      <c r="E153" s="291"/>
      <c r="F153" s="344" t="s">
        <v>1152</v>
      </c>
      <c r="G153" s="291"/>
      <c r="H153" s="343" t="s">
        <v>1213</v>
      </c>
      <c r="I153" s="343" t="s">
        <v>1154</v>
      </c>
      <c r="J153" s="343" t="s">
        <v>1203</v>
      </c>
      <c r="K153" s="339"/>
    </row>
    <row r="154" s="1" customFormat="1" ht="15" customHeight="1">
      <c r="B154" s="316"/>
      <c r="C154" s="343" t="s">
        <v>1157</v>
      </c>
      <c r="D154" s="291"/>
      <c r="E154" s="291"/>
      <c r="F154" s="344" t="s">
        <v>1158</v>
      </c>
      <c r="G154" s="291"/>
      <c r="H154" s="343" t="s">
        <v>1192</v>
      </c>
      <c r="I154" s="343" t="s">
        <v>1154</v>
      </c>
      <c r="J154" s="343">
        <v>50</v>
      </c>
      <c r="K154" s="339"/>
    </row>
    <row r="155" s="1" customFormat="1" ht="15" customHeight="1">
      <c r="B155" s="316"/>
      <c r="C155" s="343" t="s">
        <v>1160</v>
      </c>
      <c r="D155" s="291"/>
      <c r="E155" s="291"/>
      <c r="F155" s="344" t="s">
        <v>1152</v>
      </c>
      <c r="G155" s="291"/>
      <c r="H155" s="343" t="s">
        <v>1192</v>
      </c>
      <c r="I155" s="343" t="s">
        <v>1162</v>
      </c>
      <c r="J155" s="343"/>
      <c r="K155" s="339"/>
    </row>
    <row r="156" s="1" customFormat="1" ht="15" customHeight="1">
      <c r="B156" s="316"/>
      <c r="C156" s="343" t="s">
        <v>1171</v>
      </c>
      <c r="D156" s="291"/>
      <c r="E156" s="291"/>
      <c r="F156" s="344" t="s">
        <v>1158</v>
      </c>
      <c r="G156" s="291"/>
      <c r="H156" s="343" t="s">
        <v>1192</v>
      </c>
      <c r="I156" s="343" t="s">
        <v>1154</v>
      </c>
      <c r="J156" s="343">
        <v>50</v>
      </c>
      <c r="K156" s="339"/>
    </row>
    <row r="157" s="1" customFormat="1" ht="15" customHeight="1">
      <c r="B157" s="316"/>
      <c r="C157" s="343" t="s">
        <v>1179</v>
      </c>
      <c r="D157" s="291"/>
      <c r="E157" s="291"/>
      <c r="F157" s="344" t="s">
        <v>1158</v>
      </c>
      <c r="G157" s="291"/>
      <c r="H157" s="343" t="s">
        <v>1192</v>
      </c>
      <c r="I157" s="343" t="s">
        <v>1154</v>
      </c>
      <c r="J157" s="343">
        <v>50</v>
      </c>
      <c r="K157" s="339"/>
    </row>
    <row r="158" s="1" customFormat="1" ht="15" customHeight="1">
      <c r="B158" s="316"/>
      <c r="C158" s="343" t="s">
        <v>1177</v>
      </c>
      <c r="D158" s="291"/>
      <c r="E158" s="291"/>
      <c r="F158" s="344" t="s">
        <v>1158</v>
      </c>
      <c r="G158" s="291"/>
      <c r="H158" s="343" t="s">
        <v>1192</v>
      </c>
      <c r="I158" s="343" t="s">
        <v>1154</v>
      </c>
      <c r="J158" s="343">
        <v>50</v>
      </c>
      <c r="K158" s="339"/>
    </row>
    <row r="159" s="1" customFormat="1" ht="15" customHeight="1">
      <c r="B159" s="316"/>
      <c r="C159" s="343" t="s">
        <v>137</v>
      </c>
      <c r="D159" s="291"/>
      <c r="E159" s="291"/>
      <c r="F159" s="344" t="s">
        <v>1152</v>
      </c>
      <c r="G159" s="291"/>
      <c r="H159" s="343" t="s">
        <v>1214</v>
      </c>
      <c r="I159" s="343" t="s">
        <v>1154</v>
      </c>
      <c r="J159" s="343" t="s">
        <v>1215</v>
      </c>
      <c r="K159" s="339"/>
    </row>
    <row r="160" s="1" customFormat="1" ht="15" customHeight="1">
      <c r="B160" s="316"/>
      <c r="C160" s="343" t="s">
        <v>1216</v>
      </c>
      <c r="D160" s="291"/>
      <c r="E160" s="291"/>
      <c r="F160" s="344" t="s">
        <v>1152</v>
      </c>
      <c r="G160" s="291"/>
      <c r="H160" s="343" t="s">
        <v>1217</v>
      </c>
      <c r="I160" s="343" t="s">
        <v>1187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1218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1146</v>
      </c>
      <c r="D166" s="306"/>
      <c r="E166" s="306"/>
      <c r="F166" s="306" t="s">
        <v>1147</v>
      </c>
      <c r="G166" s="348"/>
      <c r="H166" s="349" t="s">
        <v>59</v>
      </c>
      <c r="I166" s="349" t="s">
        <v>62</v>
      </c>
      <c r="J166" s="306" t="s">
        <v>1148</v>
      </c>
      <c r="K166" s="283"/>
    </row>
    <row r="167" s="1" customFormat="1" ht="17.25" customHeight="1">
      <c r="B167" s="284"/>
      <c r="C167" s="308" t="s">
        <v>1149</v>
      </c>
      <c r="D167" s="308"/>
      <c r="E167" s="308"/>
      <c r="F167" s="309" t="s">
        <v>1150</v>
      </c>
      <c r="G167" s="350"/>
      <c r="H167" s="351"/>
      <c r="I167" s="351"/>
      <c r="J167" s="308" t="s">
        <v>1151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1155</v>
      </c>
      <c r="D169" s="291"/>
      <c r="E169" s="291"/>
      <c r="F169" s="314" t="s">
        <v>1152</v>
      </c>
      <c r="G169" s="291"/>
      <c r="H169" s="291" t="s">
        <v>1192</v>
      </c>
      <c r="I169" s="291" t="s">
        <v>1154</v>
      </c>
      <c r="J169" s="291">
        <v>120</v>
      </c>
      <c r="K169" s="339"/>
    </row>
    <row r="170" s="1" customFormat="1" ht="15" customHeight="1">
      <c r="B170" s="316"/>
      <c r="C170" s="291" t="s">
        <v>1201</v>
      </c>
      <c r="D170" s="291"/>
      <c r="E170" s="291"/>
      <c r="F170" s="314" t="s">
        <v>1152</v>
      </c>
      <c r="G170" s="291"/>
      <c r="H170" s="291" t="s">
        <v>1202</v>
      </c>
      <c r="I170" s="291" t="s">
        <v>1154</v>
      </c>
      <c r="J170" s="291" t="s">
        <v>1203</v>
      </c>
      <c r="K170" s="339"/>
    </row>
    <row r="171" s="1" customFormat="1" ht="15" customHeight="1">
      <c r="B171" s="316"/>
      <c r="C171" s="291" t="s">
        <v>1100</v>
      </c>
      <c r="D171" s="291"/>
      <c r="E171" s="291"/>
      <c r="F171" s="314" t="s">
        <v>1152</v>
      </c>
      <c r="G171" s="291"/>
      <c r="H171" s="291" t="s">
        <v>1219</v>
      </c>
      <c r="I171" s="291" t="s">
        <v>1154</v>
      </c>
      <c r="J171" s="291" t="s">
        <v>1203</v>
      </c>
      <c r="K171" s="339"/>
    </row>
    <row r="172" s="1" customFormat="1" ht="15" customHeight="1">
      <c r="B172" s="316"/>
      <c r="C172" s="291" t="s">
        <v>1157</v>
      </c>
      <c r="D172" s="291"/>
      <c r="E172" s="291"/>
      <c r="F172" s="314" t="s">
        <v>1158</v>
      </c>
      <c r="G172" s="291"/>
      <c r="H172" s="291" t="s">
        <v>1219</v>
      </c>
      <c r="I172" s="291" t="s">
        <v>1154</v>
      </c>
      <c r="J172" s="291">
        <v>50</v>
      </c>
      <c r="K172" s="339"/>
    </row>
    <row r="173" s="1" customFormat="1" ht="15" customHeight="1">
      <c r="B173" s="316"/>
      <c r="C173" s="291" t="s">
        <v>1160</v>
      </c>
      <c r="D173" s="291"/>
      <c r="E173" s="291"/>
      <c r="F173" s="314" t="s">
        <v>1152</v>
      </c>
      <c r="G173" s="291"/>
      <c r="H173" s="291" t="s">
        <v>1219</v>
      </c>
      <c r="I173" s="291" t="s">
        <v>1162</v>
      </c>
      <c r="J173" s="291"/>
      <c r="K173" s="339"/>
    </row>
    <row r="174" s="1" customFormat="1" ht="15" customHeight="1">
      <c r="B174" s="316"/>
      <c r="C174" s="291" t="s">
        <v>1171</v>
      </c>
      <c r="D174" s="291"/>
      <c r="E174" s="291"/>
      <c r="F174" s="314" t="s">
        <v>1158</v>
      </c>
      <c r="G174" s="291"/>
      <c r="H174" s="291" t="s">
        <v>1219</v>
      </c>
      <c r="I174" s="291" t="s">
        <v>1154</v>
      </c>
      <c r="J174" s="291">
        <v>50</v>
      </c>
      <c r="K174" s="339"/>
    </row>
    <row r="175" s="1" customFormat="1" ht="15" customHeight="1">
      <c r="B175" s="316"/>
      <c r="C175" s="291" t="s">
        <v>1179</v>
      </c>
      <c r="D175" s="291"/>
      <c r="E175" s="291"/>
      <c r="F175" s="314" t="s">
        <v>1158</v>
      </c>
      <c r="G175" s="291"/>
      <c r="H175" s="291" t="s">
        <v>1219</v>
      </c>
      <c r="I175" s="291" t="s">
        <v>1154</v>
      </c>
      <c r="J175" s="291">
        <v>50</v>
      </c>
      <c r="K175" s="339"/>
    </row>
    <row r="176" s="1" customFormat="1" ht="15" customHeight="1">
      <c r="B176" s="316"/>
      <c r="C176" s="291" t="s">
        <v>1177</v>
      </c>
      <c r="D176" s="291"/>
      <c r="E176" s="291"/>
      <c r="F176" s="314" t="s">
        <v>1158</v>
      </c>
      <c r="G176" s="291"/>
      <c r="H176" s="291" t="s">
        <v>1219</v>
      </c>
      <c r="I176" s="291" t="s">
        <v>1154</v>
      </c>
      <c r="J176" s="291">
        <v>50</v>
      </c>
      <c r="K176" s="339"/>
    </row>
    <row r="177" s="1" customFormat="1" ht="15" customHeight="1">
      <c r="B177" s="316"/>
      <c r="C177" s="291" t="s">
        <v>146</v>
      </c>
      <c r="D177" s="291"/>
      <c r="E177" s="291"/>
      <c r="F177" s="314" t="s">
        <v>1152</v>
      </c>
      <c r="G177" s="291"/>
      <c r="H177" s="291" t="s">
        <v>1220</v>
      </c>
      <c r="I177" s="291" t="s">
        <v>1221</v>
      </c>
      <c r="J177" s="291"/>
      <c r="K177" s="339"/>
    </row>
    <row r="178" s="1" customFormat="1" ht="15" customHeight="1">
      <c r="B178" s="316"/>
      <c r="C178" s="291" t="s">
        <v>62</v>
      </c>
      <c r="D178" s="291"/>
      <c r="E178" s="291"/>
      <c r="F178" s="314" t="s">
        <v>1152</v>
      </c>
      <c r="G178" s="291"/>
      <c r="H178" s="291" t="s">
        <v>1222</v>
      </c>
      <c r="I178" s="291" t="s">
        <v>1223</v>
      </c>
      <c r="J178" s="291">
        <v>1</v>
      </c>
      <c r="K178" s="339"/>
    </row>
    <row r="179" s="1" customFormat="1" ht="15" customHeight="1">
      <c r="B179" s="316"/>
      <c r="C179" s="291" t="s">
        <v>58</v>
      </c>
      <c r="D179" s="291"/>
      <c r="E179" s="291"/>
      <c r="F179" s="314" t="s">
        <v>1152</v>
      </c>
      <c r="G179" s="291"/>
      <c r="H179" s="291" t="s">
        <v>1224</v>
      </c>
      <c r="I179" s="291" t="s">
        <v>1154</v>
      </c>
      <c r="J179" s="291">
        <v>20</v>
      </c>
      <c r="K179" s="339"/>
    </row>
    <row r="180" s="1" customFormat="1" ht="15" customHeight="1">
      <c r="B180" s="316"/>
      <c r="C180" s="291" t="s">
        <v>59</v>
      </c>
      <c r="D180" s="291"/>
      <c r="E180" s="291"/>
      <c r="F180" s="314" t="s">
        <v>1152</v>
      </c>
      <c r="G180" s="291"/>
      <c r="H180" s="291" t="s">
        <v>1225</v>
      </c>
      <c r="I180" s="291" t="s">
        <v>1154</v>
      </c>
      <c r="J180" s="291">
        <v>255</v>
      </c>
      <c r="K180" s="339"/>
    </row>
    <row r="181" s="1" customFormat="1" ht="15" customHeight="1">
      <c r="B181" s="316"/>
      <c r="C181" s="291" t="s">
        <v>147</v>
      </c>
      <c r="D181" s="291"/>
      <c r="E181" s="291"/>
      <c r="F181" s="314" t="s">
        <v>1152</v>
      </c>
      <c r="G181" s="291"/>
      <c r="H181" s="291" t="s">
        <v>1116</v>
      </c>
      <c r="I181" s="291" t="s">
        <v>1154</v>
      </c>
      <c r="J181" s="291">
        <v>10</v>
      </c>
      <c r="K181" s="339"/>
    </row>
    <row r="182" s="1" customFormat="1" ht="15" customHeight="1">
      <c r="B182" s="316"/>
      <c r="C182" s="291" t="s">
        <v>148</v>
      </c>
      <c r="D182" s="291"/>
      <c r="E182" s="291"/>
      <c r="F182" s="314" t="s">
        <v>1152</v>
      </c>
      <c r="G182" s="291"/>
      <c r="H182" s="291" t="s">
        <v>1226</v>
      </c>
      <c r="I182" s="291" t="s">
        <v>1187</v>
      </c>
      <c r="J182" s="291"/>
      <c r="K182" s="339"/>
    </row>
    <row r="183" s="1" customFormat="1" ht="15" customHeight="1">
      <c r="B183" s="316"/>
      <c r="C183" s="291" t="s">
        <v>1227</v>
      </c>
      <c r="D183" s="291"/>
      <c r="E183" s="291"/>
      <c r="F183" s="314" t="s">
        <v>1152</v>
      </c>
      <c r="G183" s="291"/>
      <c r="H183" s="291" t="s">
        <v>1228</v>
      </c>
      <c r="I183" s="291" t="s">
        <v>1187</v>
      </c>
      <c r="J183" s="291"/>
      <c r="K183" s="339"/>
    </row>
    <row r="184" s="1" customFormat="1" ht="15" customHeight="1">
      <c r="B184" s="316"/>
      <c r="C184" s="291" t="s">
        <v>1216</v>
      </c>
      <c r="D184" s="291"/>
      <c r="E184" s="291"/>
      <c r="F184" s="314" t="s">
        <v>1152</v>
      </c>
      <c r="G184" s="291"/>
      <c r="H184" s="291" t="s">
        <v>1229</v>
      </c>
      <c r="I184" s="291" t="s">
        <v>1187</v>
      </c>
      <c r="J184" s="291"/>
      <c r="K184" s="339"/>
    </row>
    <row r="185" s="1" customFormat="1" ht="15" customHeight="1">
      <c r="B185" s="316"/>
      <c r="C185" s="291" t="s">
        <v>150</v>
      </c>
      <c r="D185" s="291"/>
      <c r="E185" s="291"/>
      <c r="F185" s="314" t="s">
        <v>1158</v>
      </c>
      <c r="G185" s="291"/>
      <c r="H185" s="291" t="s">
        <v>1230</v>
      </c>
      <c r="I185" s="291" t="s">
        <v>1154</v>
      </c>
      <c r="J185" s="291">
        <v>50</v>
      </c>
      <c r="K185" s="339"/>
    </row>
    <row r="186" s="1" customFormat="1" ht="15" customHeight="1">
      <c r="B186" s="316"/>
      <c r="C186" s="291" t="s">
        <v>1231</v>
      </c>
      <c r="D186" s="291"/>
      <c r="E186" s="291"/>
      <c r="F186" s="314" t="s">
        <v>1158</v>
      </c>
      <c r="G186" s="291"/>
      <c r="H186" s="291" t="s">
        <v>1232</v>
      </c>
      <c r="I186" s="291" t="s">
        <v>1233</v>
      </c>
      <c r="J186" s="291"/>
      <c r="K186" s="339"/>
    </row>
    <row r="187" s="1" customFormat="1" ht="15" customHeight="1">
      <c r="B187" s="316"/>
      <c r="C187" s="291" t="s">
        <v>1234</v>
      </c>
      <c r="D187" s="291"/>
      <c r="E187" s="291"/>
      <c r="F187" s="314" t="s">
        <v>1158</v>
      </c>
      <c r="G187" s="291"/>
      <c r="H187" s="291" t="s">
        <v>1235</v>
      </c>
      <c r="I187" s="291" t="s">
        <v>1233</v>
      </c>
      <c r="J187" s="291"/>
      <c r="K187" s="339"/>
    </row>
    <row r="188" s="1" customFormat="1" ht="15" customHeight="1">
      <c r="B188" s="316"/>
      <c r="C188" s="291" t="s">
        <v>1236</v>
      </c>
      <c r="D188" s="291"/>
      <c r="E188" s="291"/>
      <c r="F188" s="314" t="s">
        <v>1158</v>
      </c>
      <c r="G188" s="291"/>
      <c r="H188" s="291" t="s">
        <v>1237</v>
      </c>
      <c r="I188" s="291" t="s">
        <v>1233</v>
      </c>
      <c r="J188" s="291"/>
      <c r="K188" s="339"/>
    </row>
    <row r="189" s="1" customFormat="1" ht="15" customHeight="1">
      <c r="B189" s="316"/>
      <c r="C189" s="352" t="s">
        <v>1238</v>
      </c>
      <c r="D189" s="291"/>
      <c r="E189" s="291"/>
      <c r="F189" s="314" t="s">
        <v>1158</v>
      </c>
      <c r="G189" s="291"/>
      <c r="H189" s="291" t="s">
        <v>1239</v>
      </c>
      <c r="I189" s="291" t="s">
        <v>1240</v>
      </c>
      <c r="J189" s="353" t="s">
        <v>1241</v>
      </c>
      <c r="K189" s="339"/>
    </row>
    <row r="190" s="1" customFormat="1" ht="15" customHeight="1">
      <c r="B190" s="316"/>
      <c r="C190" s="352" t="s">
        <v>47</v>
      </c>
      <c r="D190" s="291"/>
      <c r="E190" s="291"/>
      <c r="F190" s="314" t="s">
        <v>1152</v>
      </c>
      <c r="G190" s="291"/>
      <c r="H190" s="288" t="s">
        <v>1242</v>
      </c>
      <c r="I190" s="291" t="s">
        <v>1243</v>
      </c>
      <c r="J190" s="291"/>
      <c r="K190" s="339"/>
    </row>
    <row r="191" s="1" customFormat="1" ht="15" customHeight="1">
      <c r="B191" s="316"/>
      <c r="C191" s="352" t="s">
        <v>1244</v>
      </c>
      <c r="D191" s="291"/>
      <c r="E191" s="291"/>
      <c r="F191" s="314" t="s">
        <v>1152</v>
      </c>
      <c r="G191" s="291"/>
      <c r="H191" s="291" t="s">
        <v>1245</v>
      </c>
      <c r="I191" s="291" t="s">
        <v>1187</v>
      </c>
      <c r="J191" s="291"/>
      <c r="K191" s="339"/>
    </row>
    <row r="192" s="1" customFormat="1" ht="15" customHeight="1">
      <c r="B192" s="316"/>
      <c r="C192" s="352" t="s">
        <v>1246</v>
      </c>
      <c r="D192" s="291"/>
      <c r="E192" s="291"/>
      <c r="F192" s="314" t="s">
        <v>1152</v>
      </c>
      <c r="G192" s="291"/>
      <c r="H192" s="291" t="s">
        <v>1247</v>
      </c>
      <c r="I192" s="291" t="s">
        <v>1187</v>
      </c>
      <c r="J192" s="291"/>
      <c r="K192" s="339"/>
    </row>
    <row r="193" s="1" customFormat="1" ht="15" customHeight="1">
      <c r="B193" s="316"/>
      <c r="C193" s="352" t="s">
        <v>1248</v>
      </c>
      <c r="D193" s="291"/>
      <c r="E193" s="291"/>
      <c r="F193" s="314" t="s">
        <v>1158</v>
      </c>
      <c r="G193" s="291"/>
      <c r="H193" s="291" t="s">
        <v>1249</v>
      </c>
      <c r="I193" s="291" t="s">
        <v>1187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1250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1251</v>
      </c>
      <c r="D200" s="355"/>
      <c r="E200" s="355"/>
      <c r="F200" s="355" t="s">
        <v>1252</v>
      </c>
      <c r="G200" s="356"/>
      <c r="H200" s="355" t="s">
        <v>1253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1243</v>
      </c>
      <c r="D202" s="291"/>
      <c r="E202" s="291"/>
      <c r="F202" s="314" t="s">
        <v>48</v>
      </c>
      <c r="G202" s="291"/>
      <c r="H202" s="291" t="s">
        <v>1254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49</v>
      </c>
      <c r="G203" s="291"/>
      <c r="H203" s="291" t="s">
        <v>1255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52</v>
      </c>
      <c r="G204" s="291"/>
      <c r="H204" s="291" t="s">
        <v>1256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50</v>
      </c>
      <c r="G205" s="291"/>
      <c r="H205" s="291" t="s">
        <v>1257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51</v>
      </c>
      <c r="G206" s="291"/>
      <c r="H206" s="291" t="s">
        <v>1258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1199</v>
      </c>
      <c r="D208" s="291"/>
      <c r="E208" s="291"/>
      <c r="F208" s="314" t="s">
        <v>84</v>
      </c>
      <c r="G208" s="291"/>
      <c r="H208" s="291" t="s">
        <v>1259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1095</v>
      </c>
      <c r="G209" s="291"/>
      <c r="H209" s="291" t="s">
        <v>1096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1093</v>
      </c>
      <c r="G210" s="291"/>
      <c r="H210" s="291" t="s">
        <v>1260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1097</v>
      </c>
      <c r="G211" s="352"/>
      <c r="H211" s="343" t="s">
        <v>131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1098</v>
      </c>
      <c r="G212" s="352"/>
      <c r="H212" s="343" t="s">
        <v>1261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1223</v>
      </c>
      <c r="D214" s="291"/>
      <c r="E214" s="291"/>
      <c r="F214" s="314">
        <v>1</v>
      </c>
      <c r="G214" s="352"/>
      <c r="H214" s="343" t="s">
        <v>1262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1263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1264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1265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ROUND((SUM(BE84:BE155)),  2)</f>
        <v>0</v>
      </c>
      <c r="G33" s="40"/>
      <c r="H33" s="40"/>
      <c r="I33" s="152">
        <v>0.20999999999999999</v>
      </c>
      <c r="J33" s="151">
        <f>ROUND(((SUM(BE84:BE155))*I33),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ROUND((SUM(BF84:BF155)),  2)</f>
        <v>0</v>
      </c>
      <c r="G34" s="40"/>
      <c r="H34" s="40"/>
      <c r="I34" s="152">
        <v>0.14999999999999999</v>
      </c>
      <c r="J34" s="151">
        <f>ROUND(((SUM(BF84:BF155))*I34),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ROUND((SUM(BG84:BG155)),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ROUND((SUM(BH84:BH155)),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ROUND((SUM(BI84:BI155)),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Zátopa rybníka Horní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142</v>
      </c>
      <c r="E62" s="178"/>
      <c r="F62" s="178"/>
      <c r="G62" s="178"/>
      <c r="H62" s="178"/>
      <c r="I62" s="178"/>
      <c r="J62" s="179">
        <f>J144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143</v>
      </c>
      <c r="E63" s="178"/>
      <c r="F63" s="178"/>
      <c r="G63" s="178"/>
      <c r="H63" s="178"/>
      <c r="I63" s="178"/>
      <c r="J63" s="179">
        <f>J148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144</v>
      </c>
      <c r="E64" s="178"/>
      <c r="F64" s="178"/>
      <c r="G64" s="178"/>
      <c r="H64" s="178"/>
      <c r="I64" s="178"/>
      <c r="J64" s="179">
        <f>J154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4" t="str">
        <f>E7</f>
        <v>Revitalizační opatření v povodí Velmovického potoka v k.ú.Mašovice</v>
      </c>
      <c r="F74" s="33"/>
      <c r="G74" s="33"/>
      <c r="H74" s="33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134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01 - Zátopa rybníka Horní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22</v>
      </c>
      <c r="D78" s="42"/>
      <c r="E78" s="42"/>
      <c r="F78" s="28" t="str">
        <f>F12</f>
        <v>Mašovice</v>
      </c>
      <c r="G78" s="42"/>
      <c r="H78" s="42"/>
      <c r="I78" s="33" t="s">
        <v>24</v>
      </c>
      <c r="J78" s="74" t="str">
        <f>IF(J12="","",J12)</f>
        <v>19. 4. 2021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30</v>
      </c>
      <c r="D80" s="42"/>
      <c r="E80" s="42"/>
      <c r="F80" s="28" t="str">
        <f>E15</f>
        <v>ČR - Státní pozemkový úřad</v>
      </c>
      <c r="G80" s="42"/>
      <c r="H80" s="42"/>
      <c r="I80" s="33" t="s">
        <v>37</v>
      </c>
      <c r="J80" s="38" t="str">
        <f>E21</f>
        <v>Ing.František Sedláček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35</v>
      </c>
      <c r="D81" s="42"/>
      <c r="E81" s="42"/>
      <c r="F81" s="28" t="str">
        <f>IF(E18="","",E18)</f>
        <v>Vyplň údaj</v>
      </c>
      <c r="G81" s="42"/>
      <c r="H81" s="42"/>
      <c r="I81" s="33" t="s">
        <v>40</v>
      </c>
      <c r="J81" s="38" t="str">
        <f>E24</f>
        <v>Ing.František Sedláček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1"/>
      <c r="B83" s="182"/>
      <c r="C83" s="183" t="s">
        <v>146</v>
      </c>
      <c r="D83" s="184" t="s">
        <v>62</v>
      </c>
      <c r="E83" s="184" t="s">
        <v>58</v>
      </c>
      <c r="F83" s="184" t="s">
        <v>59</v>
      </c>
      <c r="G83" s="184" t="s">
        <v>147</v>
      </c>
      <c r="H83" s="184" t="s">
        <v>148</v>
      </c>
      <c r="I83" s="184" t="s">
        <v>149</v>
      </c>
      <c r="J83" s="184" t="s">
        <v>138</v>
      </c>
      <c r="K83" s="185" t="s">
        <v>150</v>
      </c>
      <c r="L83" s="186"/>
      <c r="M83" s="94" t="s">
        <v>32</v>
      </c>
      <c r="N83" s="95" t="s">
        <v>47</v>
      </c>
      <c r="O83" s="95" t="s">
        <v>151</v>
      </c>
      <c r="P83" s="95" t="s">
        <v>152</v>
      </c>
      <c r="Q83" s="95" t="s">
        <v>153</v>
      </c>
      <c r="R83" s="95" t="s">
        <v>154</v>
      </c>
      <c r="S83" s="95" t="s">
        <v>155</v>
      </c>
      <c r="T83" s="96" t="s">
        <v>156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0"/>
      <c r="B84" s="41"/>
      <c r="C84" s="101" t="s">
        <v>157</v>
      </c>
      <c r="D84" s="42"/>
      <c r="E84" s="42"/>
      <c r="F84" s="42"/>
      <c r="G84" s="42"/>
      <c r="H84" s="42"/>
      <c r="I84" s="42"/>
      <c r="J84" s="187">
        <f>BK84</f>
        <v>0</v>
      </c>
      <c r="K84" s="42"/>
      <c r="L84" s="46"/>
      <c r="M84" s="97"/>
      <c r="N84" s="188"/>
      <c r="O84" s="98"/>
      <c r="P84" s="189">
        <f>P85</f>
        <v>0</v>
      </c>
      <c r="Q84" s="98"/>
      <c r="R84" s="189">
        <f>R85</f>
        <v>0.014019</v>
      </c>
      <c r="S84" s="98"/>
      <c r="T84" s="190">
        <f>T85</f>
        <v>18.600000000000001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76</v>
      </c>
      <c r="AU84" s="18" t="s">
        <v>139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76</v>
      </c>
      <c r="E85" s="195" t="s">
        <v>158</v>
      </c>
      <c r="F85" s="195" t="s">
        <v>159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P86+P144+P148+P154</f>
        <v>0</v>
      </c>
      <c r="Q85" s="200"/>
      <c r="R85" s="201">
        <f>R86+R144+R148+R154</f>
        <v>0.014019</v>
      </c>
      <c r="S85" s="200"/>
      <c r="T85" s="202">
        <f>T86+T144+T148+T154</f>
        <v>18.600000000000001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85</v>
      </c>
      <c r="AT85" s="204" t="s">
        <v>76</v>
      </c>
      <c r="AU85" s="204" t="s">
        <v>77</v>
      </c>
      <c r="AY85" s="203" t="s">
        <v>160</v>
      </c>
      <c r="BK85" s="205">
        <f>BK86+BK144+BK148+BK154</f>
        <v>0</v>
      </c>
    </row>
    <row r="86" s="12" customFormat="1" ht="22.8" customHeight="1">
      <c r="A86" s="12"/>
      <c r="B86" s="192"/>
      <c r="C86" s="193"/>
      <c r="D86" s="194" t="s">
        <v>76</v>
      </c>
      <c r="E86" s="206" t="s">
        <v>85</v>
      </c>
      <c r="F86" s="206" t="s">
        <v>161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SUM(P87:P143)</f>
        <v>0</v>
      </c>
      <c r="Q86" s="200"/>
      <c r="R86" s="201">
        <f>SUM(R87:R143)</f>
        <v>0.014019</v>
      </c>
      <c r="S86" s="200"/>
      <c r="T86" s="202">
        <f>SUM(T87:T143)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85</v>
      </c>
      <c r="AT86" s="204" t="s">
        <v>76</v>
      </c>
      <c r="AU86" s="204" t="s">
        <v>85</v>
      </c>
      <c r="AY86" s="203" t="s">
        <v>160</v>
      </c>
      <c r="BK86" s="205">
        <f>SUM(BK87:BK143)</f>
        <v>0</v>
      </c>
    </row>
    <row r="87" s="2" customFormat="1" ht="16.5" customHeight="1">
      <c r="A87" s="40"/>
      <c r="B87" s="41"/>
      <c r="C87" s="208" t="s">
        <v>85</v>
      </c>
      <c r="D87" s="208" t="s">
        <v>162</v>
      </c>
      <c r="E87" s="209" t="s">
        <v>163</v>
      </c>
      <c r="F87" s="210" t="s">
        <v>164</v>
      </c>
      <c r="G87" s="211" t="s">
        <v>165</v>
      </c>
      <c r="H87" s="212">
        <v>218</v>
      </c>
      <c r="I87" s="213"/>
      <c r="J87" s="214">
        <f>ROUND(I87*H87,2)</f>
        <v>0</v>
      </c>
      <c r="K87" s="210" t="s">
        <v>166</v>
      </c>
      <c r="L87" s="46"/>
      <c r="M87" s="215" t="s">
        <v>32</v>
      </c>
      <c r="N87" s="216" t="s">
        <v>48</v>
      </c>
      <c r="O87" s="86"/>
      <c r="P87" s="217">
        <f>O87*H87</f>
        <v>0</v>
      </c>
      <c r="Q87" s="217">
        <v>3.0000000000000001E-05</v>
      </c>
      <c r="R87" s="217">
        <f>Q87*H87</f>
        <v>0.0065399999999999998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167</v>
      </c>
      <c r="AT87" s="219" t="s">
        <v>162</v>
      </c>
      <c r="AU87" s="219" t="s">
        <v>87</v>
      </c>
      <c r="AY87" s="18" t="s">
        <v>160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8" t="s">
        <v>85</v>
      </c>
      <c r="BK87" s="220">
        <f>ROUND(I87*H87,2)</f>
        <v>0</v>
      </c>
      <c r="BL87" s="18" t="s">
        <v>167</v>
      </c>
      <c r="BM87" s="219" t="s">
        <v>168</v>
      </c>
    </row>
    <row r="88" s="2" customFormat="1">
      <c r="A88" s="40"/>
      <c r="B88" s="41"/>
      <c r="C88" s="208" t="s">
        <v>87</v>
      </c>
      <c r="D88" s="208" t="s">
        <v>162</v>
      </c>
      <c r="E88" s="209" t="s">
        <v>169</v>
      </c>
      <c r="F88" s="210" t="s">
        <v>170</v>
      </c>
      <c r="G88" s="211" t="s">
        <v>165</v>
      </c>
      <c r="H88" s="212">
        <v>218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167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171</v>
      </c>
    </row>
    <row r="89" s="2" customFormat="1" ht="16.5" customHeight="1">
      <c r="A89" s="40"/>
      <c r="B89" s="41"/>
      <c r="C89" s="208" t="s">
        <v>172</v>
      </c>
      <c r="D89" s="208" t="s">
        <v>162</v>
      </c>
      <c r="E89" s="209" t="s">
        <v>173</v>
      </c>
      <c r="F89" s="210" t="s">
        <v>174</v>
      </c>
      <c r="G89" s="211" t="s">
        <v>165</v>
      </c>
      <c r="H89" s="212">
        <v>572</v>
      </c>
      <c r="I89" s="213"/>
      <c r="J89" s="214">
        <f>ROUND(I89*H89,2)</f>
        <v>0</v>
      </c>
      <c r="K89" s="210" t="s">
        <v>166</v>
      </c>
      <c r="L89" s="46"/>
      <c r="M89" s="215" t="s">
        <v>32</v>
      </c>
      <c r="N89" s="216" t="s">
        <v>48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167</v>
      </c>
      <c r="AT89" s="219" t="s">
        <v>162</v>
      </c>
      <c r="AU89" s="219" t="s">
        <v>87</v>
      </c>
      <c r="AY89" s="18" t="s">
        <v>160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8" t="s">
        <v>85</v>
      </c>
      <c r="BK89" s="220">
        <f>ROUND(I89*H89,2)</f>
        <v>0</v>
      </c>
      <c r="BL89" s="18" t="s">
        <v>167</v>
      </c>
      <c r="BM89" s="219" t="s">
        <v>175</v>
      </c>
    </row>
    <row r="90" s="13" customFormat="1">
      <c r="A90" s="13"/>
      <c r="B90" s="221"/>
      <c r="C90" s="222"/>
      <c r="D90" s="223" t="s">
        <v>176</v>
      </c>
      <c r="E90" s="224" t="s">
        <v>32</v>
      </c>
      <c r="F90" s="225" t="s">
        <v>177</v>
      </c>
      <c r="G90" s="222"/>
      <c r="H90" s="226">
        <v>572</v>
      </c>
      <c r="I90" s="227"/>
      <c r="J90" s="222"/>
      <c r="K90" s="222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176</v>
      </c>
      <c r="AU90" s="232" t="s">
        <v>87</v>
      </c>
      <c r="AV90" s="13" t="s">
        <v>87</v>
      </c>
      <c r="AW90" s="13" t="s">
        <v>39</v>
      </c>
      <c r="AX90" s="13" t="s">
        <v>85</v>
      </c>
      <c r="AY90" s="232" t="s">
        <v>160</v>
      </c>
    </row>
    <row r="91" s="2" customFormat="1" ht="21.75" customHeight="1">
      <c r="A91" s="40"/>
      <c r="B91" s="41"/>
      <c r="C91" s="208" t="s">
        <v>167</v>
      </c>
      <c r="D91" s="208" t="s">
        <v>162</v>
      </c>
      <c r="E91" s="209" t="s">
        <v>178</v>
      </c>
      <c r="F91" s="210" t="s">
        <v>179</v>
      </c>
      <c r="G91" s="211" t="s">
        <v>180</v>
      </c>
      <c r="H91" s="212">
        <v>100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181</v>
      </c>
    </row>
    <row r="92" s="2" customFormat="1" ht="21.75" customHeight="1">
      <c r="A92" s="40"/>
      <c r="B92" s="41"/>
      <c r="C92" s="208" t="s">
        <v>182</v>
      </c>
      <c r="D92" s="208" t="s">
        <v>162</v>
      </c>
      <c r="E92" s="209" t="s">
        <v>183</v>
      </c>
      <c r="F92" s="210" t="s">
        <v>184</v>
      </c>
      <c r="G92" s="211" t="s">
        <v>180</v>
      </c>
      <c r="H92" s="212">
        <v>73</v>
      </c>
      <c r="I92" s="213"/>
      <c r="J92" s="214">
        <f>ROUND(I92*H92,2)</f>
        <v>0</v>
      </c>
      <c r="K92" s="210" t="s">
        <v>166</v>
      </c>
      <c r="L92" s="46"/>
      <c r="M92" s="215" t="s">
        <v>32</v>
      </c>
      <c r="N92" s="216" t="s">
        <v>48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167</v>
      </c>
      <c r="AT92" s="219" t="s">
        <v>162</v>
      </c>
      <c r="AU92" s="219" t="s">
        <v>87</v>
      </c>
      <c r="AY92" s="18" t="s">
        <v>160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85</v>
      </c>
      <c r="BK92" s="220">
        <f>ROUND(I92*H92,2)</f>
        <v>0</v>
      </c>
      <c r="BL92" s="18" t="s">
        <v>167</v>
      </c>
      <c r="BM92" s="219" t="s">
        <v>185</v>
      </c>
    </row>
    <row r="93" s="2" customFormat="1" ht="21.75" customHeight="1">
      <c r="A93" s="40"/>
      <c r="B93" s="41"/>
      <c r="C93" s="208" t="s">
        <v>186</v>
      </c>
      <c r="D93" s="208" t="s">
        <v>162</v>
      </c>
      <c r="E93" s="209" t="s">
        <v>187</v>
      </c>
      <c r="F93" s="210" t="s">
        <v>188</v>
      </c>
      <c r="G93" s="211" t="s">
        <v>180</v>
      </c>
      <c r="H93" s="212">
        <v>51</v>
      </c>
      <c r="I93" s="213"/>
      <c r="J93" s="214">
        <f>ROUND(I93*H93,2)</f>
        <v>0</v>
      </c>
      <c r="K93" s="210" t="s">
        <v>166</v>
      </c>
      <c r="L93" s="46"/>
      <c r="M93" s="215" t="s">
        <v>32</v>
      </c>
      <c r="N93" s="216" t="s">
        <v>48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167</v>
      </c>
      <c r="AT93" s="219" t="s">
        <v>162</v>
      </c>
      <c r="AU93" s="219" t="s">
        <v>87</v>
      </c>
      <c r="AY93" s="18" t="s">
        <v>160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8" t="s">
        <v>85</v>
      </c>
      <c r="BK93" s="220">
        <f>ROUND(I93*H93,2)</f>
        <v>0</v>
      </c>
      <c r="BL93" s="18" t="s">
        <v>167</v>
      </c>
      <c r="BM93" s="219" t="s">
        <v>189</v>
      </c>
    </row>
    <row r="94" s="2" customFormat="1" ht="21.75" customHeight="1">
      <c r="A94" s="40"/>
      <c r="B94" s="41"/>
      <c r="C94" s="208" t="s">
        <v>190</v>
      </c>
      <c r="D94" s="208" t="s">
        <v>162</v>
      </c>
      <c r="E94" s="209" t="s">
        <v>191</v>
      </c>
      <c r="F94" s="210" t="s">
        <v>192</v>
      </c>
      <c r="G94" s="211" t="s">
        <v>180</v>
      </c>
      <c r="H94" s="212">
        <v>6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167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167</v>
      </c>
      <c r="BM94" s="219" t="s">
        <v>193</v>
      </c>
    </row>
    <row r="95" s="2" customFormat="1" ht="21.75" customHeight="1">
      <c r="A95" s="40"/>
      <c r="B95" s="41"/>
      <c r="C95" s="208" t="s">
        <v>194</v>
      </c>
      <c r="D95" s="208" t="s">
        <v>162</v>
      </c>
      <c r="E95" s="209" t="s">
        <v>195</v>
      </c>
      <c r="F95" s="210" t="s">
        <v>196</v>
      </c>
      <c r="G95" s="211" t="s">
        <v>180</v>
      </c>
      <c r="H95" s="212">
        <v>100</v>
      </c>
      <c r="I95" s="213"/>
      <c r="J95" s="214">
        <f>ROUND(I95*H95,2)</f>
        <v>0</v>
      </c>
      <c r="K95" s="210" t="s">
        <v>166</v>
      </c>
      <c r="L95" s="46"/>
      <c r="M95" s="215" t="s">
        <v>32</v>
      </c>
      <c r="N95" s="216" t="s">
        <v>48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167</v>
      </c>
      <c r="AT95" s="219" t="s">
        <v>162</v>
      </c>
      <c r="AU95" s="219" t="s">
        <v>87</v>
      </c>
      <c r="AY95" s="18" t="s">
        <v>160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85</v>
      </c>
      <c r="BK95" s="220">
        <f>ROUND(I95*H95,2)</f>
        <v>0</v>
      </c>
      <c r="BL95" s="18" t="s">
        <v>167</v>
      </c>
      <c r="BM95" s="219" t="s">
        <v>197</v>
      </c>
    </row>
    <row r="96" s="2" customFormat="1" ht="21.75" customHeight="1">
      <c r="A96" s="40"/>
      <c r="B96" s="41"/>
      <c r="C96" s="208" t="s">
        <v>198</v>
      </c>
      <c r="D96" s="208" t="s">
        <v>162</v>
      </c>
      <c r="E96" s="209" t="s">
        <v>199</v>
      </c>
      <c r="F96" s="210" t="s">
        <v>200</v>
      </c>
      <c r="G96" s="211" t="s">
        <v>180</v>
      </c>
      <c r="H96" s="212">
        <v>73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167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201</v>
      </c>
    </row>
    <row r="97" s="2" customFormat="1" ht="21.75" customHeight="1">
      <c r="A97" s="40"/>
      <c r="B97" s="41"/>
      <c r="C97" s="208" t="s">
        <v>202</v>
      </c>
      <c r="D97" s="208" t="s">
        <v>162</v>
      </c>
      <c r="E97" s="209" t="s">
        <v>203</v>
      </c>
      <c r="F97" s="210" t="s">
        <v>204</v>
      </c>
      <c r="G97" s="211" t="s">
        <v>180</v>
      </c>
      <c r="H97" s="212">
        <v>51</v>
      </c>
      <c r="I97" s="213"/>
      <c r="J97" s="214">
        <f>ROUND(I97*H97,2)</f>
        <v>0</v>
      </c>
      <c r="K97" s="210" t="s">
        <v>166</v>
      </c>
      <c r="L97" s="46"/>
      <c r="M97" s="215" t="s">
        <v>32</v>
      </c>
      <c r="N97" s="216" t="s">
        <v>48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167</v>
      </c>
      <c r="AT97" s="219" t="s">
        <v>162</v>
      </c>
      <c r="AU97" s="219" t="s">
        <v>87</v>
      </c>
      <c r="AY97" s="18" t="s">
        <v>160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8" t="s">
        <v>85</v>
      </c>
      <c r="BK97" s="220">
        <f>ROUND(I97*H97,2)</f>
        <v>0</v>
      </c>
      <c r="BL97" s="18" t="s">
        <v>167</v>
      </c>
      <c r="BM97" s="219" t="s">
        <v>205</v>
      </c>
    </row>
    <row r="98" s="2" customFormat="1" ht="21.75" customHeight="1">
      <c r="A98" s="40"/>
      <c r="B98" s="41"/>
      <c r="C98" s="208" t="s">
        <v>206</v>
      </c>
      <c r="D98" s="208" t="s">
        <v>162</v>
      </c>
      <c r="E98" s="209" t="s">
        <v>207</v>
      </c>
      <c r="F98" s="210" t="s">
        <v>208</v>
      </c>
      <c r="G98" s="211" t="s">
        <v>180</v>
      </c>
      <c r="H98" s="212">
        <v>6</v>
      </c>
      <c r="I98" s="213"/>
      <c r="J98" s="214">
        <f>ROUND(I98*H98,2)</f>
        <v>0</v>
      </c>
      <c r="K98" s="210" t="s">
        <v>166</v>
      </c>
      <c r="L98" s="46"/>
      <c r="M98" s="215" t="s">
        <v>32</v>
      </c>
      <c r="N98" s="216" t="s">
        <v>48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167</v>
      </c>
      <c r="AT98" s="219" t="s">
        <v>162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209</v>
      </c>
    </row>
    <row r="99" s="2" customFormat="1" ht="16.5" customHeight="1">
      <c r="A99" s="40"/>
      <c r="B99" s="41"/>
      <c r="C99" s="208" t="s">
        <v>210</v>
      </c>
      <c r="D99" s="208" t="s">
        <v>162</v>
      </c>
      <c r="E99" s="209" t="s">
        <v>211</v>
      </c>
      <c r="F99" s="210" t="s">
        <v>212</v>
      </c>
      <c r="G99" s="211" t="s">
        <v>165</v>
      </c>
      <c r="H99" s="212">
        <v>2737</v>
      </c>
      <c r="I99" s="213"/>
      <c r="J99" s="214">
        <f>ROUND(I99*H99,2)</f>
        <v>0</v>
      </c>
      <c r="K99" s="210" t="s">
        <v>166</v>
      </c>
      <c r="L99" s="46"/>
      <c r="M99" s="215" t="s">
        <v>32</v>
      </c>
      <c r="N99" s="216" t="s">
        <v>48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167</v>
      </c>
      <c r="AT99" s="219" t="s">
        <v>162</v>
      </c>
      <c r="AU99" s="219" t="s">
        <v>87</v>
      </c>
      <c r="AY99" s="18" t="s">
        <v>160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85</v>
      </c>
      <c r="BK99" s="220">
        <f>ROUND(I99*H99,2)</f>
        <v>0</v>
      </c>
      <c r="BL99" s="18" t="s">
        <v>167</v>
      </c>
      <c r="BM99" s="219" t="s">
        <v>213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214</v>
      </c>
      <c r="G100" s="222"/>
      <c r="H100" s="226">
        <v>2737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85</v>
      </c>
      <c r="AY100" s="232" t="s">
        <v>160</v>
      </c>
    </row>
    <row r="101" s="2" customFormat="1">
      <c r="A101" s="40"/>
      <c r="B101" s="41"/>
      <c r="C101" s="208" t="s">
        <v>215</v>
      </c>
      <c r="D101" s="208" t="s">
        <v>162</v>
      </c>
      <c r="E101" s="209" t="s">
        <v>216</v>
      </c>
      <c r="F101" s="210" t="s">
        <v>217</v>
      </c>
      <c r="G101" s="211" t="s">
        <v>218</v>
      </c>
      <c r="H101" s="212">
        <v>2795.5970000000002</v>
      </c>
      <c r="I101" s="213"/>
      <c r="J101" s="214">
        <f>ROUND(I101*H101,2)</f>
        <v>0</v>
      </c>
      <c r="K101" s="210" t="s">
        <v>166</v>
      </c>
      <c r="L101" s="46"/>
      <c r="M101" s="215" t="s">
        <v>32</v>
      </c>
      <c r="N101" s="216" t="s">
        <v>48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167</v>
      </c>
      <c r="AT101" s="219" t="s">
        <v>162</v>
      </c>
      <c r="AU101" s="219" t="s">
        <v>87</v>
      </c>
      <c r="AY101" s="18" t="s">
        <v>160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85</v>
      </c>
      <c r="BK101" s="220">
        <f>ROUND(I101*H101,2)</f>
        <v>0</v>
      </c>
      <c r="BL101" s="18" t="s">
        <v>167</v>
      </c>
      <c r="BM101" s="219" t="s">
        <v>219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220</v>
      </c>
      <c r="G102" s="222"/>
      <c r="H102" s="226">
        <v>-4.5670000000000002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77</v>
      </c>
      <c r="AY102" s="232" t="s">
        <v>160</v>
      </c>
    </row>
    <row r="103" s="13" customFormat="1">
      <c r="A103" s="13"/>
      <c r="B103" s="221"/>
      <c r="C103" s="222"/>
      <c r="D103" s="223" t="s">
        <v>176</v>
      </c>
      <c r="E103" s="224" t="s">
        <v>32</v>
      </c>
      <c r="F103" s="225" t="s">
        <v>221</v>
      </c>
      <c r="G103" s="222"/>
      <c r="H103" s="226">
        <v>-19.238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176</v>
      </c>
      <c r="AU103" s="232" t="s">
        <v>87</v>
      </c>
      <c r="AV103" s="13" t="s">
        <v>87</v>
      </c>
      <c r="AW103" s="13" t="s">
        <v>39</v>
      </c>
      <c r="AX103" s="13" t="s">
        <v>77</v>
      </c>
      <c r="AY103" s="232" t="s">
        <v>160</v>
      </c>
    </row>
    <row r="104" s="13" customFormat="1">
      <c r="A104" s="13"/>
      <c r="B104" s="221"/>
      <c r="C104" s="222"/>
      <c r="D104" s="223" t="s">
        <v>176</v>
      </c>
      <c r="E104" s="224" t="s">
        <v>32</v>
      </c>
      <c r="F104" s="225" t="s">
        <v>222</v>
      </c>
      <c r="G104" s="222"/>
      <c r="H104" s="226">
        <v>-12.93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176</v>
      </c>
      <c r="AU104" s="232" t="s">
        <v>87</v>
      </c>
      <c r="AV104" s="13" t="s">
        <v>87</v>
      </c>
      <c r="AW104" s="13" t="s">
        <v>39</v>
      </c>
      <c r="AX104" s="13" t="s">
        <v>77</v>
      </c>
      <c r="AY104" s="232" t="s">
        <v>160</v>
      </c>
    </row>
    <row r="105" s="13" customFormat="1">
      <c r="A105" s="13"/>
      <c r="B105" s="221"/>
      <c r="C105" s="222"/>
      <c r="D105" s="223" t="s">
        <v>176</v>
      </c>
      <c r="E105" s="224" t="s">
        <v>32</v>
      </c>
      <c r="F105" s="225" t="s">
        <v>223</v>
      </c>
      <c r="G105" s="222"/>
      <c r="H105" s="226">
        <v>-26.084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176</v>
      </c>
      <c r="AU105" s="232" t="s">
        <v>87</v>
      </c>
      <c r="AV105" s="13" t="s">
        <v>87</v>
      </c>
      <c r="AW105" s="13" t="s">
        <v>39</v>
      </c>
      <c r="AX105" s="13" t="s">
        <v>77</v>
      </c>
      <c r="AY105" s="232" t="s">
        <v>160</v>
      </c>
    </row>
    <row r="106" s="13" customFormat="1">
      <c r="A106" s="13"/>
      <c r="B106" s="221"/>
      <c r="C106" s="222"/>
      <c r="D106" s="223" t="s">
        <v>176</v>
      </c>
      <c r="E106" s="224" t="s">
        <v>32</v>
      </c>
      <c r="F106" s="225" t="s">
        <v>224</v>
      </c>
      <c r="G106" s="222"/>
      <c r="H106" s="226">
        <v>-6.1950000000000003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176</v>
      </c>
      <c r="AU106" s="232" t="s">
        <v>87</v>
      </c>
      <c r="AV106" s="13" t="s">
        <v>87</v>
      </c>
      <c r="AW106" s="13" t="s">
        <v>39</v>
      </c>
      <c r="AX106" s="13" t="s">
        <v>77</v>
      </c>
      <c r="AY106" s="232" t="s">
        <v>160</v>
      </c>
    </row>
    <row r="107" s="14" customFormat="1">
      <c r="A107" s="14"/>
      <c r="B107" s="233"/>
      <c r="C107" s="234"/>
      <c r="D107" s="223" t="s">
        <v>176</v>
      </c>
      <c r="E107" s="235" t="s">
        <v>32</v>
      </c>
      <c r="F107" s="236" t="s">
        <v>225</v>
      </c>
      <c r="G107" s="234"/>
      <c r="H107" s="237">
        <v>-69.01400000000001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176</v>
      </c>
      <c r="AU107" s="243" t="s">
        <v>87</v>
      </c>
      <c r="AV107" s="14" t="s">
        <v>172</v>
      </c>
      <c r="AW107" s="14" t="s">
        <v>39</v>
      </c>
      <c r="AX107" s="14" t="s">
        <v>77</v>
      </c>
      <c r="AY107" s="243" t="s">
        <v>160</v>
      </c>
    </row>
    <row r="108" s="13" customFormat="1">
      <c r="A108" s="13"/>
      <c r="B108" s="221"/>
      <c r="C108" s="222"/>
      <c r="D108" s="223" t="s">
        <v>176</v>
      </c>
      <c r="E108" s="224" t="s">
        <v>32</v>
      </c>
      <c r="F108" s="225" t="s">
        <v>226</v>
      </c>
      <c r="G108" s="222"/>
      <c r="H108" s="226">
        <v>76.179000000000002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176</v>
      </c>
      <c r="AU108" s="232" t="s">
        <v>87</v>
      </c>
      <c r="AV108" s="13" t="s">
        <v>87</v>
      </c>
      <c r="AW108" s="13" t="s">
        <v>39</v>
      </c>
      <c r="AX108" s="13" t="s">
        <v>77</v>
      </c>
      <c r="AY108" s="232" t="s">
        <v>160</v>
      </c>
    </row>
    <row r="109" s="13" customFormat="1">
      <c r="A109" s="13"/>
      <c r="B109" s="221"/>
      <c r="C109" s="222"/>
      <c r="D109" s="223" t="s">
        <v>176</v>
      </c>
      <c r="E109" s="224" t="s">
        <v>32</v>
      </c>
      <c r="F109" s="225" t="s">
        <v>227</v>
      </c>
      <c r="G109" s="222"/>
      <c r="H109" s="226">
        <v>543.375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176</v>
      </c>
      <c r="AU109" s="232" t="s">
        <v>87</v>
      </c>
      <c r="AV109" s="13" t="s">
        <v>87</v>
      </c>
      <c r="AW109" s="13" t="s">
        <v>39</v>
      </c>
      <c r="AX109" s="13" t="s">
        <v>77</v>
      </c>
      <c r="AY109" s="232" t="s">
        <v>160</v>
      </c>
    </row>
    <row r="110" s="13" customFormat="1">
      <c r="A110" s="13"/>
      <c r="B110" s="221"/>
      <c r="C110" s="222"/>
      <c r="D110" s="223" t="s">
        <v>176</v>
      </c>
      <c r="E110" s="224" t="s">
        <v>32</v>
      </c>
      <c r="F110" s="225" t="s">
        <v>228</v>
      </c>
      <c r="G110" s="222"/>
      <c r="H110" s="226">
        <v>734.81299999999999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176</v>
      </c>
      <c r="AU110" s="232" t="s">
        <v>87</v>
      </c>
      <c r="AV110" s="13" t="s">
        <v>87</v>
      </c>
      <c r="AW110" s="13" t="s">
        <v>39</v>
      </c>
      <c r="AX110" s="13" t="s">
        <v>77</v>
      </c>
      <c r="AY110" s="232" t="s">
        <v>160</v>
      </c>
    </row>
    <row r="111" s="13" customFormat="1">
      <c r="A111" s="13"/>
      <c r="B111" s="221"/>
      <c r="C111" s="222"/>
      <c r="D111" s="223" t="s">
        <v>176</v>
      </c>
      <c r="E111" s="224" t="s">
        <v>32</v>
      </c>
      <c r="F111" s="225" t="s">
        <v>229</v>
      </c>
      <c r="G111" s="222"/>
      <c r="H111" s="226">
        <v>1208.6900000000001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176</v>
      </c>
      <c r="AU111" s="232" t="s">
        <v>87</v>
      </c>
      <c r="AV111" s="13" t="s">
        <v>87</v>
      </c>
      <c r="AW111" s="13" t="s">
        <v>39</v>
      </c>
      <c r="AX111" s="13" t="s">
        <v>77</v>
      </c>
      <c r="AY111" s="232" t="s">
        <v>160</v>
      </c>
    </row>
    <row r="112" s="13" customFormat="1">
      <c r="A112" s="13"/>
      <c r="B112" s="221"/>
      <c r="C112" s="222"/>
      <c r="D112" s="223" t="s">
        <v>176</v>
      </c>
      <c r="E112" s="224" t="s">
        <v>32</v>
      </c>
      <c r="F112" s="225" t="s">
        <v>230</v>
      </c>
      <c r="G112" s="222"/>
      <c r="H112" s="226">
        <v>252.34800000000001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176</v>
      </c>
      <c r="AU112" s="232" t="s">
        <v>87</v>
      </c>
      <c r="AV112" s="13" t="s">
        <v>87</v>
      </c>
      <c r="AW112" s="13" t="s">
        <v>39</v>
      </c>
      <c r="AX112" s="13" t="s">
        <v>77</v>
      </c>
      <c r="AY112" s="232" t="s">
        <v>160</v>
      </c>
    </row>
    <row r="113" s="14" customFormat="1">
      <c r="A113" s="14"/>
      <c r="B113" s="233"/>
      <c r="C113" s="234"/>
      <c r="D113" s="223" t="s">
        <v>176</v>
      </c>
      <c r="E113" s="235" t="s">
        <v>32</v>
      </c>
      <c r="F113" s="236" t="s">
        <v>231</v>
      </c>
      <c r="G113" s="234"/>
      <c r="H113" s="237">
        <v>2815.4049999999997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176</v>
      </c>
      <c r="AU113" s="243" t="s">
        <v>87</v>
      </c>
      <c r="AV113" s="14" t="s">
        <v>172</v>
      </c>
      <c r="AW113" s="14" t="s">
        <v>39</v>
      </c>
      <c r="AX113" s="14" t="s">
        <v>77</v>
      </c>
      <c r="AY113" s="243" t="s">
        <v>160</v>
      </c>
    </row>
    <row r="114" s="13" customFormat="1">
      <c r="A114" s="13"/>
      <c r="B114" s="221"/>
      <c r="C114" s="222"/>
      <c r="D114" s="223" t="s">
        <v>176</v>
      </c>
      <c r="E114" s="224" t="s">
        <v>32</v>
      </c>
      <c r="F114" s="225" t="s">
        <v>232</v>
      </c>
      <c r="G114" s="222"/>
      <c r="H114" s="226">
        <v>3.2639999999999998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176</v>
      </c>
      <c r="AU114" s="232" t="s">
        <v>87</v>
      </c>
      <c r="AV114" s="13" t="s">
        <v>87</v>
      </c>
      <c r="AW114" s="13" t="s">
        <v>39</v>
      </c>
      <c r="AX114" s="13" t="s">
        <v>77</v>
      </c>
      <c r="AY114" s="232" t="s">
        <v>160</v>
      </c>
    </row>
    <row r="115" s="13" customFormat="1">
      <c r="A115" s="13"/>
      <c r="B115" s="221"/>
      <c r="C115" s="222"/>
      <c r="D115" s="223" t="s">
        <v>176</v>
      </c>
      <c r="E115" s="224" t="s">
        <v>32</v>
      </c>
      <c r="F115" s="225" t="s">
        <v>233</v>
      </c>
      <c r="G115" s="222"/>
      <c r="H115" s="226">
        <v>16.353999999999999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176</v>
      </c>
      <c r="AU115" s="232" t="s">
        <v>87</v>
      </c>
      <c r="AV115" s="13" t="s">
        <v>87</v>
      </c>
      <c r="AW115" s="13" t="s">
        <v>39</v>
      </c>
      <c r="AX115" s="13" t="s">
        <v>77</v>
      </c>
      <c r="AY115" s="232" t="s">
        <v>160</v>
      </c>
    </row>
    <row r="116" s="13" customFormat="1">
      <c r="A116" s="13"/>
      <c r="B116" s="221"/>
      <c r="C116" s="222"/>
      <c r="D116" s="223" t="s">
        <v>176</v>
      </c>
      <c r="E116" s="224" t="s">
        <v>32</v>
      </c>
      <c r="F116" s="225" t="s">
        <v>234</v>
      </c>
      <c r="G116" s="222"/>
      <c r="H116" s="226">
        <v>13.949999999999999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176</v>
      </c>
      <c r="AU116" s="232" t="s">
        <v>87</v>
      </c>
      <c r="AV116" s="13" t="s">
        <v>87</v>
      </c>
      <c r="AW116" s="13" t="s">
        <v>39</v>
      </c>
      <c r="AX116" s="13" t="s">
        <v>77</v>
      </c>
      <c r="AY116" s="232" t="s">
        <v>160</v>
      </c>
    </row>
    <row r="117" s="13" customFormat="1">
      <c r="A117" s="13"/>
      <c r="B117" s="221"/>
      <c r="C117" s="222"/>
      <c r="D117" s="223" t="s">
        <v>176</v>
      </c>
      <c r="E117" s="224" t="s">
        <v>32</v>
      </c>
      <c r="F117" s="225" t="s">
        <v>235</v>
      </c>
      <c r="G117" s="222"/>
      <c r="H117" s="226">
        <v>13.698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176</v>
      </c>
      <c r="AU117" s="232" t="s">
        <v>87</v>
      </c>
      <c r="AV117" s="13" t="s">
        <v>87</v>
      </c>
      <c r="AW117" s="13" t="s">
        <v>39</v>
      </c>
      <c r="AX117" s="13" t="s">
        <v>77</v>
      </c>
      <c r="AY117" s="232" t="s">
        <v>160</v>
      </c>
    </row>
    <row r="118" s="13" customFormat="1">
      <c r="A118" s="13"/>
      <c r="B118" s="221"/>
      <c r="C118" s="222"/>
      <c r="D118" s="223" t="s">
        <v>176</v>
      </c>
      <c r="E118" s="224" t="s">
        <v>32</v>
      </c>
      <c r="F118" s="225" t="s">
        <v>236</v>
      </c>
      <c r="G118" s="222"/>
      <c r="H118" s="226">
        <v>1.94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176</v>
      </c>
      <c r="AU118" s="232" t="s">
        <v>87</v>
      </c>
      <c r="AV118" s="13" t="s">
        <v>87</v>
      </c>
      <c r="AW118" s="13" t="s">
        <v>39</v>
      </c>
      <c r="AX118" s="13" t="s">
        <v>77</v>
      </c>
      <c r="AY118" s="232" t="s">
        <v>160</v>
      </c>
    </row>
    <row r="119" s="14" customFormat="1">
      <c r="A119" s="14"/>
      <c r="B119" s="233"/>
      <c r="C119" s="234"/>
      <c r="D119" s="223" t="s">
        <v>176</v>
      </c>
      <c r="E119" s="235" t="s">
        <v>32</v>
      </c>
      <c r="F119" s="236" t="s">
        <v>237</v>
      </c>
      <c r="G119" s="234"/>
      <c r="H119" s="237">
        <v>49.205999999999996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176</v>
      </c>
      <c r="AU119" s="243" t="s">
        <v>87</v>
      </c>
      <c r="AV119" s="14" t="s">
        <v>172</v>
      </c>
      <c r="AW119" s="14" t="s">
        <v>39</v>
      </c>
      <c r="AX119" s="14" t="s">
        <v>77</v>
      </c>
      <c r="AY119" s="243" t="s">
        <v>160</v>
      </c>
    </row>
    <row r="120" s="15" customFormat="1">
      <c r="A120" s="15"/>
      <c r="B120" s="244"/>
      <c r="C120" s="245"/>
      <c r="D120" s="223" t="s">
        <v>176</v>
      </c>
      <c r="E120" s="246" t="s">
        <v>32</v>
      </c>
      <c r="F120" s="247" t="s">
        <v>238</v>
      </c>
      <c r="G120" s="245"/>
      <c r="H120" s="248">
        <v>2795.5969999999998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4" t="s">
        <v>176</v>
      </c>
      <c r="AU120" s="254" t="s">
        <v>87</v>
      </c>
      <c r="AV120" s="15" t="s">
        <v>167</v>
      </c>
      <c r="AW120" s="15" t="s">
        <v>39</v>
      </c>
      <c r="AX120" s="15" t="s">
        <v>85</v>
      </c>
      <c r="AY120" s="254" t="s">
        <v>160</v>
      </c>
    </row>
    <row r="121" s="2" customFormat="1">
      <c r="A121" s="40"/>
      <c r="B121" s="41"/>
      <c r="C121" s="208" t="s">
        <v>239</v>
      </c>
      <c r="D121" s="208" t="s">
        <v>162</v>
      </c>
      <c r="E121" s="209" t="s">
        <v>240</v>
      </c>
      <c r="F121" s="210" t="s">
        <v>241</v>
      </c>
      <c r="G121" s="211" t="s">
        <v>180</v>
      </c>
      <c r="H121" s="212">
        <v>100</v>
      </c>
      <c r="I121" s="213"/>
      <c r="J121" s="214">
        <f>ROUND(I121*H121,2)</f>
        <v>0</v>
      </c>
      <c r="K121" s="210" t="s">
        <v>166</v>
      </c>
      <c r="L121" s="46"/>
      <c r="M121" s="215" t="s">
        <v>32</v>
      </c>
      <c r="N121" s="216" t="s">
        <v>48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167</v>
      </c>
      <c r="AT121" s="219" t="s">
        <v>162</v>
      </c>
      <c r="AU121" s="219" t="s">
        <v>87</v>
      </c>
      <c r="AY121" s="18" t="s">
        <v>160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8" t="s">
        <v>85</v>
      </c>
      <c r="BK121" s="220">
        <f>ROUND(I121*H121,2)</f>
        <v>0</v>
      </c>
      <c r="BL121" s="18" t="s">
        <v>167</v>
      </c>
      <c r="BM121" s="219" t="s">
        <v>242</v>
      </c>
    </row>
    <row r="122" s="2" customFormat="1">
      <c r="A122" s="40"/>
      <c r="B122" s="41"/>
      <c r="C122" s="208" t="s">
        <v>8</v>
      </c>
      <c r="D122" s="208" t="s">
        <v>162</v>
      </c>
      <c r="E122" s="209" t="s">
        <v>243</v>
      </c>
      <c r="F122" s="210" t="s">
        <v>244</v>
      </c>
      <c r="G122" s="211" t="s">
        <v>180</v>
      </c>
      <c r="H122" s="212">
        <v>73</v>
      </c>
      <c r="I122" s="213"/>
      <c r="J122" s="214">
        <f>ROUND(I122*H122,2)</f>
        <v>0</v>
      </c>
      <c r="K122" s="210" t="s">
        <v>166</v>
      </c>
      <c r="L122" s="46"/>
      <c r="M122" s="215" t="s">
        <v>32</v>
      </c>
      <c r="N122" s="216" t="s">
        <v>48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167</v>
      </c>
      <c r="AT122" s="219" t="s">
        <v>162</v>
      </c>
      <c r="AU122" s="219" t="s">
        <v>87</v>
      </c>
      <c r="AY122" s="18" t="s">
        <v>160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85</v>
      </c>
      <c r="BK122" s="220">
        <f>ROUND(I122*H122,2)</f>
        <v>0</v>
      </c>
      <c r="BL122" s="18" t="s">
        <v>167</v>
      </c>
      <c r="BM122" s="219" t="s">
        <v>245</v>
      </c>
    </row>
    <row r="123" s="2" customFormat="1">
      <c r="A123" s="40"/>
      <c r="B123" s="41"/>
      <c r="C123" s="208" t="s">
        <v>246</v>
      </c>
      <c r="D123" s="208" t="s">
        <v>162</v>
      </c>
      <c r="E123" s="209" t="s">
        <v>247</v>
      </c>
      <c r="F123" s="210" t="s">
        <v>248</v>
      </c>
      <c r="G123" s="211" t="s">
        <v>180</v>
      </c>
      <c r="H123" s="212">
        <v>51</v>
      </c>
      <c r="I123" s="213"/>
      <c r="J123" s="214">
        <f>ROUND(I123*H123,2)</f>
        <v>0</v>
      </c>
      <c r="K123" s="210" t="s">
        <v>166</v>
      </c>
      <c r="L123" s="46"/>
      <c r="M123" s="215" t="s">
        <v>32</v>
      </c>
      <c r="N123" s="216" t="s">
        <v>48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167</v>
      </c>
      <c r="AT123" s="219" t="s">
        <v>162</v>
      </c>
      <c r="AU123" s="219" t="s">
        <v>87</v>
      </c>
      <c r="AY123" s="18" t="s">
        <v>160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8" t="s">
        <v>85</v>
      </c>
      <c r="BK123" s="220">
        <f>ROUND(I123*H123,2)</f>
        <v>0</v>
      </c>
      <c r="BL123" s="18" t="s">
        <v>167</v>
      </c>
      <c r="BM123" s="219" t="s">
        <v>249</v>
      </c>
    </row>
    <row r="124" s="2" customFormat="1">
      <c r="A124" s="40"/>
      <c r="B124" s="41"/>
      <c r="C124" s="208" t="s">
        <v>250</v>
      </c>
      <c r="D124" s="208" t="s">
        <v>162</v>
      </c>
      <c r="E124" s="209" t="s">
        <v>251</v>
      </c>
      <c r="F124" s="210" t="s">
        <v>252</v>
      </c>
      <c r="G124" s="211" t="s">
        <v>180</v>
      </c>
      <c r="H124" s="212">
        <v>6</v>
      </c>
      <c r="I124" s="213"/>
      <c r="J124" s="214">
        <f>ROUND(I124*H124,2)</f>
        <v>0</v>
      </c>
      <c r="K124" s="210" t="s">
        <v>166</v>
      </c>
      <c r="L124" s="46"/>
      <c r="M124" s="215" t="s">
        <v>32</v>
      </c>
      <c r="N124" s="216" t="s">
        <v>48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167</v>
      </c>
      <c r="AT124" s="219" t="s">
        <v>162</v>
      </c>
      <c r="AU124" s="219" t="s">
        <v>87</v>
      </c>
      <c r="AY124" s="18" t="s">
        <v>160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8" t="s">
        <v>85</v>
      </c>
      <c r="BK124" s="220">
        <f>ROUND(I124*H124,2)</f>
        <v>0</v>
      </c>
      <c r="BL124" s="18" t="s">
        <v>167</v>
      </c>
      <c r="BM124" s="219" t="s">
        <v>253</v>
      </c>
    </row>
    <row r="125" s="2" customFormat="1">
      <c r="A125" s="40"/>
      <c r="B125" s="41"/>
      <c r="C125" s="208" t="s">
        <v>254</v>
      </c>
      <c r="D125" s="208" t="s">
        <v>162</v>
      </c>
      <c r="E125" s="209" t="s">
        <v>255</v>
      </c>
      <c r="F125" s="210" t="s">
        <v>256</v>
      </c>
      <c r="G125" s="211" t="s">
        <v>180</v>
      </c>
      <c r="H125" s="212">
        <v>100</v>
      </c>
      <c r="I125" s="213"/>
      <c r="J125" s="214">
        <f>ROUND(I125*H125,2)</f>
        <v>0</v>
      </c>
      <c r="K125" s="210" t="s">
        <v>166</v>
      </c>
      <c r="L125" s="46"/>
      <c r="M125" s="215" t="s">
        <v>32</v>
      </c>
      <c r="N125" s="216" t="s">
        <v>48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167</v>
      </c>
      <c r="AT125" s="219" t="s">
        <v>162</v>
      </c>
      <c r="AU125" s="219" t="s">
        <v>87</v>
      </c>
      <c r="AY125" s="18" t="s">
        <v>160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8" t="s">
        <v>85</v>
      </c>
      <c r="BK125" s="220">
        <f>ROUND(I125*H125,2)</f>
        <v>0</v>
      </c>
      <c r="BL125" s="18" t="s">
        <v>167</v>
      </c>
      <c r="BM125" s="219" t="s">
        <v>257</v>
      </c>
    </row>
    <row r="126" s="2" customFormat="1">
      <c r="A126" s="40"/>
      <c r="B126" s="41"/>
      <c r="C126" s="208" t="s">
        <v>258</v>
      </c>
      <c r="D126" s="208" t="s">
        <v>162</v>
      </c>
      <c r="E126" s="209" t="s">
        <v>259</v>
      </c>
      <c r="F126" s="210" t="s">
        <v>260</v>
      </c>
      <c r="G126" s="211" t="s">
        <v>180</v>
      </c>
      <c r="H126" s="212">
        <v>73</v>
      </c>
      <c r="I126" s="213"/>
      <c r="J126" s="214">
        <f>ROUND(I126*H126,2)</f>
        <v>0</v>
      </c>
      <c r="K126" s="210" t="s">
        <v>166</v>
      </c>
      <c r="L126" s="46"/>
      <c r="M126" s="215" t="s">
        <v>32</v>
      </c>
      <c r="N126" s="216" t="s">
        <v>48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167</v>
      </c>
      <c r="AT126" s="219" t="s">
        <v>162</v>
      </c>
      <c r="AU126" s="219" t="s">
        <v>87</v>
      </c>
      <c r="AY126" s="18" t="s">
        <v>160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8" t="s">
        <v>85</v>
      </c>
      <c r="BK126" s="220">
        <f>ROUND(I126*H126,2)</f>
        <v>0</v>
      </c>
      <c r="BL126" s="18" t="s">
        <v>167</v>
      </c>
      <c r="BM126" s="219" t="s">
        <v>261</v>
      </c>
    </row>
    <row r="127" s="2" customFormat="1">
      <c r="A127" s="40"/>
      <c r="B127" s="41"/>
      <c r="C127" s="208" t="s">
        <v>262</v>
      </c>
      <c r="D127" s="208" t="s">
        <v>162</v>
      </c>
      <c r="E127" s="209" t="s">
        <v>263</v>
      </c>
      <c r="F127" s="210" t="s">
        <v>264</v>
      </c>
      <c r="G127" s="211" t="s">
        <v>180</v>
      </c>
      <c r="H127" s="212">
        <v>51</v>
      </c>
      <c r="I127" s="213"/>
      <c r="J127" s="214">
        <f>ROUND(I127*H127,2)</f>
        <v>0</v>
      </c>
      <c r="K127" s="210" t="s">
        <v>166</v>
      </c>
      <c r="L127" s="46"/>
      <c r="M127" s="215" t="s">
        <v>32</v>
      </c>
      <c r="N127" s="216" t="s">
        <v>48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167</v>
      </c>
      <c r="AT127" s="219" t="s">
        <v>162</v>
      </c>
      <c r="AU127" s="219" t="s">
        <v>87</v>
      </c>
      <c r="AY127" s="18" t="s">
        <v>160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8" t="s">
        <v>85</v>
      </c>
      <c r="BK127" s="220">
        <f>ROUND(I127*H127,2)</f>
        <v>0</v>
      </c>
      <c r="BL127" s="18" t="s">
        <v>167</v>
      </c>
      <c r="BM127" s="219" t="s">
        <v>265</v>
      </c>
    </row>
    <row r="128" s="2" customFormat="1">
      <c r="A128" s="40"/>
      <c r="B128" s="41"/>
      <c r="C128" s="208" t="s">
        <v>7</v>
      </c>
      <c r="D128" s="208" t="s">
        <v>162</v>
      </c>
      <c r="E128" s="209" t="s">
        <v>266</v>
      </c>
      <c r="F128" s="210" t="s">
        <v>267</v>
      </c>
      <c r="G128" s="211" t="s">
        <v>180</v>
      </c>
      <c r="H128" s="212">
        <v>6</v>
      </c>
      <c r="I128" s="213"/>
      <c r="J128" s="214">
        <f>ROUND(I128*H128,2)</f>
        <v>0</v>
      </c>
      <c r="K128" s="210" t="s">
        <v>166</v>
      </c>
      <c r="L128" s="46"/>
      <c r="M128" s="215" t="s">
        <v>32</v>
      </c>
      <c r="N128" s="216" t="s">
        <v>48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167</v>
      </c>
      <c r="AT128" s="219" t="s">
        <v>162</v>
      </c>
      <c r="AU128" s="219" t="s">
        <v>87</v>
      </c>
      <c r="AY128" s="18" t="s">
        <v>160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8" t="s">
        <v>85</v>
      </c>
      <c r="BK128" s="220">
        <f>ROUND(I128*H128,2)</f>
        <v>0</v>
      </c>
      <c r="BL128" s="18" t="s">
        <v>167</v>
      </c>
      <c r="BM128" s="219" t="s">
        <v>268</v>
      </c>
    </row>
    <row r="129" s="2" customFormat="1">
      <c r="A129" s="40"/>
      <c r="B129" s="41"/>
      <c r="C129" s="208" t="s">
        <v>269</v>
      </c>
      <c r="D129" s="208" t="s">
        <v>162</v>
      </c>
      <c r="E129" s="209" t="s">
        <v>270</v>
      </c>
      <c r="F129" s="210" t="s">
        <v>271</v>
      </c>
      <c r="G129" s="211" t="s">
        <v>218</v>
      </c>
      <c r="H129" s="212">
        <v>2282.7530000000002</v>
      </c>
      <c r="I129" s="213"/>
      <c r="J129" s="214">
        <f>ROUND(I129*H129,2)</f>
        <v>0</v>
      </c>
      <c r="K129" s="210" t="s">
        <v>166</v>
      </c>
      <c r="L129" s="46"/>
      <c r="M129" s="215" t="s">
        <v>32</v>
      </c>
      <c r="N129" s="216" t="s">
        <v>48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167</v>
      </c>
      <c r="AT129" s="219" t="s">
        <v>162</v>
      </c>
      <c r="AU129" s="219" t="s">
        <v>87</v>
      </c>
      <c r="AY129" s="18" t="s">
        <v>160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8" t="s">
        <v>85</v>
      </c>
      <c r="BK129" s="220">
        <f>ROUND(I129*H129,2)</f>
        <v>0</v>
      </c>
      <c r="BL129" s="18" t="s">
        <v>167</v>
      </c>
      <c r="BM129" s="219" t="s">
        <v>272</v>
      </c>
    </row>
    <row r="130" s="13" customFormat="1">
      <c r="A130" s="13"/>
      <c r="B130" s="221"/>
      <c r="C130" s="222"/>
      <c r="D130" s="223" t="s">
        <v>176</v>
      </c>
      <c r="E130" s="224" t="s">
        <v>32</v>
      </c>
      <c r="F130" s="225" t="s">
        <v>273</v>
      </c>
      <c r="G130" s="222"/>
      <c r="H130" s="226">
        <v>3400.1970000000001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176</v>
      </c>
      <c r="AU130" s="232" t="s">
        <v>87</v>
      </c>
      <c r="AV130" s="13" t="s">
        <v>87</v>
      </c>
      <c r="AW130" s="13" t="s">
        <v>39</v>
      </c>
      <c r="AX130" s="13" t="s">
        <v>77</v>
      </c>
      <c r="AY130" s="232" t="s">
        <v>160</v>
      </c>
    </row>
    <row r="131" s="13" customFormat="1">
      <c r="A131" s="13"/>
      <c r="B131" s="221"/>
      <c r="C131" s="222"/>
      <c r="D131" s="223" t="s">
        <v>176</v>
      </c>
      <c r="E131" s="224" t="s">
        <v>32</v>
      </c>
      <c r="F131" s="225" t="s">
        <v>274</v>
      </c>
      <c r="G131" s="222"/>
      <c r="H131" s="226">
        <v>-37.393999999999998</v>
      </c>
      <c r="I131" s="227"/>
      <c r="J131" s="222"/>
      <c r="K131" s="222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176</v>
      </c>
      <c r="AU131" s="232" t="s">
        <v>87</v>
      </c>
      <c r="AV131" s="13" t="s">
        <v>87</v>
      </c>
      <c r="AW131" s="13" t="s">
        <v>39</v>
      </c>
      <c r="AX131" s="13" t="s">
        <v>77</v>
      </c>
      <c r="AY131" s="232" t="s">
        <v>160</v>
      </c>
    </row>
    <row r="132" s="13" customFormat="1">
      <c r="A132" s="13"/>
      <c r="B132" s="221"/>
      <c r="C132" s="222"/>
      <c r="D132" s="223" t="s">
        <v>176</v>
      </c>
      <c r="E132" s="224" t="s">
        <v>32</v>
      </c>
      <c r="F132" s="225" t="s">
        <v>275</v>
      </c>
      <c r="G132" s="222"/>
      <c r="H132" s="226">
        <v>-1043.4780000000001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176</v>
      </c>
      <c r="AU132" s="232" t="s">
        <v>87</v>
      </c>
      <c r="AV132" s="13" t="s">
        <v>87</v>
      </c>
      <c r="AW132" s="13" t="s">
        <v>39</v>
      </c>
      <c r="AX132" s="13" t="s">
        <v>77</v>
      </c>
      <c r="AY132" s="232" t="s">
        <v>160</v>
      </c>
    </row>
    <row r="133" s="13" customFormat="1">
      <c r="A133" s="13"/>
      <c r="B133" s="221"/>
      <c r="C133" s="222"/>
      <c r="D133" s="223" t="s">
        <v>176</v>
      </c>
      <c r="E133" s="224" t="s">
        <v>32</v>
      </c>
      <c r="F133" s="225" t="s">
        <v>276</v>
      </c>
      <c r="G133" s="222"/>
      <c r="H133" s="226">
        <v>-36.572000000000003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176</v>
      </c>
      <c r="AU133" s="232" t="s">
        <v>87</v>
      </c>
      <c r="AV133" s="13" t="s">
        <v>87</v>
      </c>
      <c r="AW133" s="13" t="s">
        <v>39</v>
      </c>
      <c r="AX133" s="13" t="s">
        <v>77</v>
      </c>
      <c r="AY133" s="232" t="s">
        <v>160</v>
      </c>
    </row>
    <row r="134" s="15" customFormat="1">
      <c r="A134" s="15"/>
      <c r="B134" s="244"/>
      <c r="C134" s="245"/>
      <c r="D134" s="223" t="s">
        <v>176</v>
      </c>
      <c r="E134" s="246" t="s">
        <v>32</v>
      </c>
      <c r="F134" s="247" t="s">
        <v>238</v>
      </c>
      <c r="G134" s="245"/>
      <c r="H134" s="248">
        <v>2282.7530000000002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4" t="s">
        <v>176</v>
      </c>
      <c r="AU134" s="254" t="s">
        <v>87</v>
      </c>
      <c r="AV134" s="15" t="s">
        <v>167</v>
      </c>
      <c r="AW134" s="15" t="s">
        <v>39</v>
      </c>
      <c r="AX134" s="15" t="s">
        <v>85</v>
      </c>
      <c r="AY134" s="254" t="s">
        <v>160</v>
      </c>
    </row>
    <row r="135" s="2" customFormat="1">
      <c r="A135" s="40"/>
      <c r="B135" s="41"/>
      <c r="C135" s="208" t="s">
        <v>277</v>
      </c>
      <c r="D135" s="208" t="s">
        <v>162</v>
      </c>
      <c r="E135" s="209" t="s">
        <v>278</v>
      </c>
      <c r="F135" s="210" t="s">
        <v>279</v>
      </c>
      <c r="G135" s="211" t="s">
        <v>218</v>
      </c>
      <c r="H135" s="212">
        <v>2282.7530000000002</v>
      </c>
      <c r="I135" s="213"/>
      <c r="J135" s="214">
        <f>ROUND(I135*H135,2)</f>
        <v>0</v>
      </c>
      <c r="K135" s="210" t="s">
        <v>166</v>
      </c>
      <c r="L135" s="46"/>
      <c r="M135" s="215" t="s">
        <v>32</v>
      </c>
      <c r="N135" s="216" t="s">
        <v>48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167</v>
      </c>
      <c r="AT135" s="219" t="s">
        <v>162</v>
      </c>
      <c r="AU135" s="219" t="s">
        <v>87</v>
      </c>
      <c r="AY135" s="18" t="s">
        <v>160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8" t="s">
        <v>85</v>
      </c>
      <c r="BK135" s="220">
        <f>ROUND(I135*H135,2)</f>
        <v>0</v>
      </c>
      <c r="BL135" s="18" t="s">
        <v>167</v>
      </c>
      <c r="BM135" s="219" t="s">
        <v>280</v>
      </c>
    </row>
    <row r="136" s="2" customFormat="1">
      <c r="A136" s="40"/>
      <c r="B136" s="41"/>
      <c r="C136" s="208" t="s">
        <v>281</v>
      </c>
      <c r="D136" s="208" t="s">
        <v>162</v>
      </c>
      <c r="E136" s="209" t="s">
        <v>282</v>
      </c>
      <c r="F136" s="210" t="s">
        <v>283</v>
      </c>
      <c r="G136" s="211" t="s">
        <v>165</v>
      </c>
      <c r="H136" s="212">
        <v>373.94</v>
      </c>
      <c r="I136" s="213"/>
      <c r="J136" s="214">
        <f>ROUND(I136*H136,2)</f>
        <v>0</v>
      </c>
      <c r="K136" s="210" t="s">
        <v>166</v>
      </c>
      <c r="L136" s="46"/>
      <c r="M136" s="215" t="s">
        <v>32</v>
      </c>
      <c r="N136" s="216" t="s">
        <v>48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167</v>
      </c>
      <c r="AT136" s="219" t="s">
        <v>162</v>
      </c>
      <c r="AU136" s="219" t="s">
        <v>87</v>
      </c>
      <c r="AY136" s="18" t="s">
        <v>160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8" t="s">
        <v>85</v>
      </c>
      <c r="BK136" s="220">
        <f>ROUND(I136*H136,2)</f>
        <v>0</v>
      </c>
      <c r="BL136" s="18" t="s">
        <v>167</v>
      </c>
      <c r="BM136" s="219" t="s">
        <v>284</v>
      </c>
    </row>
    <row r="137" s="13" customFormat="1">
      <c r="A137" s="13"/>
      <c r="B137" s="221"/>
      <c r="C137" s="222"/>
      <c r="D137" s="223" t="s">
        <v>176</v>
      </c>
      <c r="E137" s="224" t="s">
        <v>32</v>
      </c>
      <c r="F137" s="225" t="s">
        <v>285</v>
      </c>
      <c r="G137" s="222"/>
      <c r="H137" s="226">
        <v>373.94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176</v>
      </c>
      <c r="AU137" s="232" t="s">
        <v>87</v>
      </c>
      <c r="AV137" s="13" t="s">
        <v>87</v>
      </c>
      <c r="AW137" s="13" t="s">
        <v>39</v>
      </c>
      <c r="AX137" s="13" t="s">
        <v>85</v>
      </c>
      <c r="AY137" s="232" t="s">
        <v>160</v>
      </c>
    </row>
    <row r="138" s="2" customFormat="1">
      <c r="A138" s="40"/>
      <c r="B138" s="41"/>
      <c r="C138" s="208" t="s">
        <v>286</v>
      </c>
      <c r="D138" s="208" t="s">
        <v>162</v>
      </c>
      <c r="E138" s="209" t="s">
        <v>287</v>
      </c>
      <c r="F138" s="210" t="s">
        <v>288</v>
      </c>
      <c r="G138" s="211" t="s">
        <v>165</v>
      </c>
      <c r="H138" s="212">
        <v>373.94</v>
      </c>
      <c r="I138" s="213"/>
      <c r="J138" s="214">
        <f>ROUND(I138*H138,2)</f>
        <v>0</v>
      </c>
      <c r="K138" s="210" t="s">
        <v>166</v>
      </c>
      <c r="L138" s="46"/>
      <c r="M138" s="215" t="s">
        <v>32</v>
      </c>
      <c r="N138" s="216" t="s">
        <v>48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167</v>
      </c>
      <c r="AT138" s="219" t="s">
        <v>162</v>
      </c>
      <c r="AU138" s="219" t="s">
        <v>87</v>
      </c>
      <c r="AY138" s="18" t="s">
        <v>160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8" t="s">
        <v>85</v>
      </c>
      <c r="BK138" s="220">
        <f>ROUND(I138*H138,2)</f>
        <v>0</v>
      </c>
      <c r="BL138" s="18" t="s">
        <v>167</v>
      </c>
      <c r="BM138" s="219" t="s">
        <v>289</v>
      </c>
    </row>
    <row r="139" s="2" customFormat="1" ht="16.5" customHeight="1">
      <c r="A139" s="40"/>
      <c r="B139" s="41"/>
      <c r="C139" s="255" t="s">
        <v>290</v>
      </c>
      <c r="D139" s="255" t="s">
        <v>291</v>
      </c>
      <c r="E139" s="256" t="s">
        <v>292</v>
      </c>
      <c r="F139" s="257" t="s">
        <v>293</v>
      </c>
      <c r="G139" s="258" t="s">
        <v>294</v>
      </c>
      <c r="H139" s="259">
        <v>7.4790000000000001</v>
      </c>
      <c r="I139" s="260"/>
      <c r="J139" s="261">
        <f>ROUND(I139*H139,2)</f>
        <v>0</v>
      </c>
      <c r="K139" s="257" t="s">
        <v>166</v>
      </c>
      <c r="L139" s="262"/>
      <c r="M139" s="263" t="s">
        <v>32</v>
      </c>
      <c r="N139" s="264" t="s">
        <v>48</v>
      </c>
      <c r="O139" s="86"/>
      <c r="P139" s="217">
        <f>O139*H139</f>
        <v>0</v>
      </c>
      <c r="Q139" s="217">
        <v>0.001</v>
      </c>
      <c r="R139" s="217">
        <f>Q139*H139</f>
        <v>0.0074790000000000004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194</v>
      </c>
      <c r="AT139" s="219" t="s">
        <v>291</v>
      </c>
      <c r="AU139" s="219" t="s">
        <v>87</v>
      </c>
      <c r="AY139" s="18" t="s">
        <v>160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8" t="s">
        <v>85</v>
      </c>
      <c r="BK139" s="220">
        <f>ROUND(I139*H139,2)</f>
        <v>0</v>
      </c>
      <c r="BL139" s="18" t="s">
        <v>167</v>
      </c>
      <c r="BM139" s="219" t="s">
        <v>295</v>
      </c>
    </row>
    <row r="140" s="13" customFormat="1">
      <c r="A140" s="13"/>
      <c r="B140" s="221"/>
      <c r="C140" s="222"/>
      <c r="D140" s="223" t="s">
        <v>176</v>
      </c>
      <c r="E140" s="224" t="s">
        <v>32</v>
      </c>
      <c r="F140" s="225" t="s">
        <v>296</v>
      </c>
      <c r="G140" s="222"/>
      <c r="H140" s="226">
        <v>7.4790000000000001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176</v>
      </c>
      <c r="AU140" s="232" t="s">
        <v>87</v>
      </c>
      <c r="AV140" s="13" t="s">
        <v>87</v>
      </c>
      <c r="AW140" s="13" t="s">
        <v>39</v>
      </c>
      <c r="AX140" s="13" t="s">
        <v>85</v>
      </c>
      <c r="AY140" s="232" t="s">
        <v>160</v>
      </c>
    </row>
    <row r="141" s="2" customFormat="1" ht="21.75" customHeight="1">
      <c r="A141" s="40"/>
      <c r="B141" s="41"/>
      <c r="C141" s="208" t="s">
        <v>297</v>
      </c>
      <c r="D141" s="208" t="s">
        <v>162</v>
      </c>
      <c r="E141" s="209" t="s">
        <v>298</v>
      </c>
      <c r="F141" s="210" t="s">
        <v>299</v>
      </c>
      <c r="G141" s="211" t="s">
        <v>165</v>
      </c>
      <c r="H141" s="212">
        <v>2519</v>
      </c>
      <c r="I141" s="213"/>
      <c r="J141" s="214">
        <f>ROUND(I141*H141,2)</f>
        <v>0</v>
      </c>
      <c r="K141" s="210" t="s">
        <v>166</v>
      </c>
      <c r="L141" s="46"/>
      <c r="M141" s="215" t="s">
        <v>32</v>
      </c>
      <c r="N141" s="216" t="s">
        <v>48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167</v>
      </c>
      <c r="AT141" s="219" t="s">
        <v>162</v>
      </c>
      <c r="AU141" s="219" t="s">
        <v>87</v>
      </c>
      <c r="AY141" s="18" t="s">
        <v>160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8" t="s">
        <v>85</v>
      </c>
      <c r="BK141" s="220">
        <f>ROUND(I141*H141,2)</f>
        <v>0</v>
      </c>
      <c r="BL141" s="18" t="s">
        <v>167</v>
      </c>
      <c r="BM141" s="219" t="s">
        <v>300</v>
      </c>
    </row>
    <row r="142" s="13" customFormat="1">
      <c r="A142" s="13"/>
      <c r="B142" s="221"/>
      <c r="C142" s="222"/>
      <c r="D142" s="223" t="s">
        <v>176</v>
      </c>
      <c r="E142" s="224" t="s">
        <v>32</v>
      </c>
      <c r="F142" s="225" t="s">
        <v>301</v>
      </c>
      <c r="G142" s="222"/>
      <c r="H142" s="226">
        <v>2519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176</v>
      </c>
      <c r="AU142" s="232" t="s">
        <v>87</v>
      </c>
      <c r="AV142" s="13" t="s">
        <v>87</v>
      </c>
      <c r="AW142" s="13" t="s">
        <v>39</v>
      </c>
      <c r="AX142" s="13" t="s">
        <v>85</v>
      </c>
      <c r="AY142" s="232" t="s">
        <v>160</v>
      </c>
    </row>
    <row r="143" s="2" customFormat="1">
      <c r="A143" s="40"/>
      <c r="B143" s="41"/>
      <c r="C143" s="208" t="s">
        <v>302</v>
      </c>
      <c r="D143" s="208" t="s">
        <v>162</v>
      </c>
      <c r="E143" s="209" t="s">
        <v>303</v>
      </c>
      <c r="F143" s="210" t="s">
        <v>304</v>
      </c>
      <c r="G143" s="211" t="s">
        <v>165</v>
      </c>
      <c r="H143" s="212">
        <v>373.94</v>
      </c>
      <c r="I143" s="213"/>
      <c r="J143" s="214">
        <f>ROUND(I143*H143,2)</f>
        <v>0</v>
      </c>
      <c r="K143" s="210" t="s">
        <v>166</v>
      </c>
      <c r="L143" s="46"/>
      <c r="M143" s="215" t="s">
        <v>32</v>
      </c>
      <c r="N143" s="216" t="s">
        <v>48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167</v>
      </c>
      <c r="AT143" s="219" t="s">
        <v>162</v>
      </c>
      <c r="AU143" s="219" t="s">
        <v>87</v>
      </c>
      <c r="AY143" s="18" t="s">
        <v>160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8" t="s">
        <v>85</v>
      </c>
      <c r="BK143" s="220">
        <f>ROUND(I143*H143,2)</f>
        <v>0</v>
      </c>
      <c r="BL143" s="18" t="s">
        <v>167</v>
      </c>
      <c r="BM143" s="219" t="s">
        <v>305</v>
      </c>
    </row>
    <row r="144" s="12" customFormat="1" ht="22.8" customHeight="1">
      <c r="A144" s="12"/>
      <c r="B144" s="192"/>
      <c r="C144" s="193"/>
      <c r="D144" s="194" t="s">
        <v>76</v>
      </c>
      <c r="E144" s="206" t="s">
        <v>194</v>
      </c>
      <c r="F144" s="206" t="s">
        <v>306</v>
      </c>
      <c r="G144" s="193"/>
      <c r="H144" s="193"/>
      <c r="I144" s="196"/>
      <c r="J144" s="207">
        <f>BK144</f>
        <v>0</v>
      </c>
      <c r="K144" s="193"/>
      <c r="L144" s="198"/>
      <c r="M144" s="199"/>
      <c r="N144" s="200"/>
      <c r="O144" s="200"/>
      <c r="P144" s="201">
        <f>SUM(P145:P147)</f>
        <v>0</v>
      </c>
      <c r="Q144" s="200"/>
      <c r="R144" s="201">
        <f>SUM(R145:R147)</f>
        <v>0</v>
      </c>
      <c r="S144" s="200"/>
      <c r="T144" s="202">
        <f>SUM(T145:T147)</f>
        <v>18.600000000000001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3" t="s">
        <v>85</v>
      </c>
      <c r="AT144" s="204" t="s">
        <v>76</v>
      </c>
      <c r="AU144" s="204" t="s">
        <v>85</v>
      </c>
      <c r="AY144" s="203" t="s">
        <v>160</v>
      </c>
      <c r="BK144" s="205">
        <f>SUM(BK145:BK147)</f>
        <v>0</v>
      </c>
    </row>
    <row r="145" s="2" customFormat="1" ht="16.5" customHeight="1">
      <c r="A145" s="40"/>
      <c r="B145" s="41"/>
      <c r="C145" s="208" t="s">
        <v>307</v>
      </c>
      <c r="D145" s="208" t="s">
        <v>162</v>
      </c>
      <c r="E145" s="209" t="s">
        <v>308</v>
      </c>
      <c r="F145" s="210" t="s">
        <v>309</v>
      </c>
      <c r="G145" s="211" t="s">
        <v>310</v>
      </c>
      <c r="H145" s="212">
        <v>1</v>
      </c>
      <c r="I145" s="213"/>
      <c r="J145" s="214">
        <f>ROUND(I145*H145,2)</f>
        <v>0</v>
      </c>
      <c r="K145" s="210" t="s">
        <v>32</v>
      </c>
      <c r="L145" s="46"/>
      <c r="M145" s="215" t="s">
        <v>32</v>
      </c>
      <c r="N145" s="216" t="s">
        <v>48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167</v>
      </c>
      <c r="AT145" s="219" t="s">
        <v>162</v>
      </c>
      <c r="AU145" s="219" t="s">
        <v>87</v>
      </c>
      <c r="AY145" s="18" t="s">
        <v>160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8" t="s">
        <v>85</v>
      </c>
      <c r="BK145" s="220">
        <f>ROUND(I145*H145,2)</f>
        <v>0</v>
      </c>
      <c r="BL145" s="18" t="s">
        <v>167</v>
      </c>
      <c r="BM145" s="219" t="s">
        <v>311</v>
      </c>
    </row>
    <row r="146" s="2" customFormat="1" ht="16.5" customHeight="1">
      <c r="A146" s="40"/>
      <c r="B146" s="41"/>
      <c r="C146" s="208" t="s">
        <v>312</v>
      </c>
      <c r="D146" s="208" t="s">
        <v>162</v>
      </c>
      <c r="E146" s="209" t="s">
        <v>313</v>
      </c>
      <c r="F146" s="210" t="s">
        <v>314</v>
      </c>
      <c r="G146" s="211" t="s">
        <v>315</v>
      </c>
      <c r="H146" s="212">
        <v>120</v>
      </c>
      <c r="I146" s="213"/>
      <c r="J146" s="214">
        <f>ROUND(I146*H146,2)</f>
        <v>0</v>
      </c>
      <c r="K146" s="210" t="s">
        <v>166</v>
      </c>
      <c r="L146" s="46"/>
      <c r="M146" s="215" t="s">
        <v>32</v>
      </c>
      <c r="N146" s="216" t="s">
        <v>48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0.155</v>
      </c>
      <c r="T146" s="218">
        <f>S146*H146</f>
        <v>18.600000000000001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167</v>
      </c>
      <c r="AT146" s="219" t="s">
        <v>162</v>
      </c>
      <c r="AU146" s="219" t="s">
        <v>87</v>
      </c>
      <c r="AY146" s="18" t="s">
        <v>160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8" t="s">
        <v>85</v>
      </c>
      <c r="BK146" s="220">
        <f>ROUND(I146*H146,2)</f>
        <v>0</v>
      </c>
      <c r="BL146" s="18" t="s">
        <v>167</v>
      </c>
      <c r="BM146" s="219" t="s">
        <v>316</v>
      </c>
    </row>
    <row r="147" s="13" customFormat="1">
      <c r="A147" s="13"/>
      <c r="B147" s="221"/>
      <c r="C147" s="222"/>
      <c r="D147" s="223" t="s">
        <v>176</v>
      </c>
      <c r="E147" s="224" t="s">
        <v>32</v>
      </c>
      <c r="F147" s="225" t="s">
        <v>317</v>
      </c>
      <c r="G147" s="222"/>
      <c r="H147" s="226">
        <v>120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176</v>
      </c>
      <c r="AU147" s="232" t="s">
        <v>87</v>
      </c>
      <c r="AV147" s="13" t="s">
        <v>87</v>
      </c>
      <c r="AW147" s="13" t="s">
        <v>39</v>
      </c>
      <c r="AX147" s="13" t="s">
        <v>85</v>
      </c>
      <c r="AY147" s="232" t="s">
        <v>160</v>
      </c>
    </row>
    <row r="148" s="12" customFormat="1" ht="22.8" customHeight="1">
      <c r="A148" s="12"/>
      <c r="B148" s="192"/>
      <c r="C148" s="193"/>
      <c r="D148" s="194" t="s">
        <v>76</v>
      </c>
      <c r="E148" s="206" t="s">
        <v>318</v>
      </c>
      <c r="F148" s="206" t="s">
        <v>319</v>
      </c>
      <c r="G148" s="193"/>
      <c r="H148" s="193"/>
      <c r="I148" s="196"/>
      <c r="J148" s="207">
        <f>BK148</f>
        <v>0</v>
      </c>
      <c r="K148" s="193"/>
      <c r="L148" s="198"/>
      <c r="M148" s="199"/>
      <c r="N148" s="200"/>
      <c r="O148" s="200"/>
      <c r="P148" s="201">
        <f>SUM(P149:P153)</f>
        <v>0</v>
      </c>
      <c r="Q148" s="200"/>
      <c r="R148" s="201">
        <f>SUM(R149:R153)</f>
        <v>0</v>
      </c>
      <c r="S148" s="200"/>
      <c r="T148" s="202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85</v>
      </c>
      <c r="AT148" s="204" t="s">
        <v>76</v>
      </c>
      <c r="AU148" s="204" t="s">
        <v>85</v>
      </c>
      <c r="AY148" s="203" t="s">
        <v>160</v>
      </c>
      <c r="BK148" s="205">
        <f>SUM(BK149:BK153)</f>
        <v>0</v>
      </c>
    </row>
    <row r="149" s="2" customFormat="1">
      <c r="A149" s="40"/>
      <c r="B149" s="41"/>
      <c r="C149" s="208" t="s">
        <v>320</v>
      </c>
      <c r="D149" s="208" t="s">
        <v>162</v>
      </c>
      <c r="E149" s="209" t="s">
        <v>321</v>
      </c>
      <c r="F149" s="210" t="s">
        <v>322</v>
      </c>
      <c r="G149" s="211" t="s">
        <v>323</v>
      </c>
      <c r="H149" s="212">
        <v>18.600000000000001</v>
      </c>
      <c r="I149" s="213"/>
      <c r="J149" s="214">
        <f>ROUND(I149*H149,2)</f>
        <v>0</v>
      </c>
      <c r="K149" s="210" t="s">
        <v>166</v>
      </c>
      <c r="L149" s="46"/>
      <c r="M149" s="215" t="s">
        <v>32</v>
      </c>
      <c r="N149" s="216" t="s">
        <v>48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167</v>
      </c>
      <c r="AT149" s="219" t="s">
        <v>162</v>
      </c>
      <c r="AU149" s="219" t="s">
        <v>87</v>
      </c>
      <c r="AY149" s="18" t="s">
        <v>160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8" t="s">
        <v>85</v>
      </c>
      <c r="BK149" s="220">
        <f>ROUND(I149*H149,2)</f>
        <v>0</v>
      </c>
      <c r="BL149" s="18" t="s">
        <v>167</v>
      </c>
      <c r="BM149" s="219" t="s">
        <v>324</v>
      </c>
    </row>
    <row r="150" s="2" customFormat="1">
      <c r="A150" s="40"/>
      <c r="B150" s="41"/>
      <c r="C150" s="208" t="s">
        <v>325</v>
      </c>
      <c r="D150" s="208" t="s">
        <v>162</v>
      </c>
      <c r="E150" s="209" t="s">
        <v>326</v>
      </c>
      <c r="F150" s="210" t="s">
        <v>327</v>
      </c>
      <c r="G150" s="211" t="s">
        <v>323</v>
      </c>
      <c r="H150" s="212">
        <v>539.39999999999998</v>
      </c>
      <c r="I150" s="213"/>
      <c r="J150" s="214">
        <f>ROUND(I150*H150,2)</f>
        <v>0</v>
      </c>
      <c r="K150" s="210" t="s">
        <v>166</v>
      </c>
      <c r="L150" s="46"/>
      <c r="M150" s="215" t="s">
        <v>32</v>
      </c>
      <c r="N150" s="216" t="s">
        <v>48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167</v>
      </c>
      <c r="AT150" s="219" t="s">
        <v>162</v>
      </c>
      <c r="AU150" s="219" t="s">
        <v>87</v>
      </c>
      <c r="AY150" s="18" t="s">
        <v>160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8" t="s">
        <v>85</v>
      </c>
      <c r="BK150" s="220">
        <f>ROUND(I150*H150,2)</f>
        <v>0</v>
      </c>
      <c r="BL150" s="18" t="s">
        <v>167</v>
      </c>
      <c r="BM150" s="219" t="s">
        <v>328</v>
      </c>
    </row>
    <row r="151" s="13" customFormat="1">
      <c r="A151" s="13"/>
      <c r="B151" s="221"/>
      <c r="C151" s="222"/>
      <c r="D151" s="223" t="s">
        <v>176</v>
      </c>
      <c r="E151" s="224" t="s">
        <v>32</v>
      </c>
      <c r="F151" s="225" t="s">
        <v>329</v>
      </c>
      <c r="G151" s="222"/>
      <c r="H151" s="226">
        <v>539.39999999999998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176</v>
      </c>
      <c r="AU151" s="232" t="s">
        <v>87</v>
      </c>
      <c r="AV151" s="13" t="s">
        <v>87</v>
      </c>
      <c r="AW151" s="13" t="s">
        <v>39</v>
      </c>
      <c r="AX151" s="13" t="s">
        <v>85</v>
      </c>
      <c r="AY151" s="232" t="s">
        <v>160</v>
      </c>
    </row>
    <row r="152" s="2" customFormat="1" ht="16.5" customHeight="1">
      <c r="A152" s="40"/>
      <c r="B152" s="41"/>
      <c r="C152" s="208" t="s">
        <v>330</v>
      </c>
      <c r="D152" s="208" t="s">
        <v>162</v>
      </c>
      <c r="E152" s="209" t="s">
        <v>331</v>
      </c>
      <c r="F152" s="210" t="s">
        <v>332</v>
      </c>
      <c r="G152" s="211" t="s">
        <v>323</v>
      </c>
      <c r="H152" s="212">
        <v>18.600000000000001</v>
      </c>
      <c r="I152" s="213"/>
      <c r="J152" s="214">
        <f>ROUND(I152*H152,2)</f>
        <v>0</v>
      </c>
      <c r="K152" s="210" t="s">
        <v>166</v>
      </c>
      <c r="L152" s="46"/>
      <c r="M152" s="215" t="s">
        <v>32</v>
      </c>
      <c r="N152" s="216" t="s">
        <v>48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167</v>
      </c>
      <c r="AT152" s="219" t="s">
        <v>162</v>
      </c>
      <c r="AU152" s="219" t="s">
        <v>87</v>
      </c>
      <c r="AY152" s="18" t="s">
        <v>160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8" t="s">
        <v>85</v>
      </c>
      <c r="BK152" s="220">
        <f>ROUND(I152*H152,2)</f>
        <v>0</v>
      </c>
      <c r="BL152" s="18" t="s">
        <v>167</v>
      </c>
      <c r="BM152" s="219" t="s">
        <v>333</v>
      </c>
    </row>
    <row r="153" s="2" customFormat="1">
      <c r="A153" s="40"/>
      <c r="B153" s="41"/>
      <c r="C153" s="208" t="s">
        <v>334</v>
      </c>
      <c r="D153" s="208" t="s">
        <v>162</v>
      </c>
      <c r="E153" s="209" t="s">
        <v>335</v>
      </c>
      <c r="F153" s="210" t="s">
        <v>336</v>
      </c>
      <c r="G153" s="211" t="s">
        <v>323</v>
      </c>
      <c r="H153" s="212">
        <v>18.600000000000001</v>
      </c>
      <c r="I153" s="213"/>
      <c r="J153" s="214">
        <f>ROUND(I153*H153,2)</f>
        <v>0</v>
      </c>
      <c r="K153" s="210" t="s">
        <v>166</v>
      </c>
      <c r="L153" s="46"/>
      <c r="M153" s="215" t="s">
        <v>32</v>
      </c>
      <c r="N153" s="216" t="s">
        <v>48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167</v>
      </c>
      <c r="AT153" s="219" t="s">
        <v>162</v>
      </c>
      <c r="AU153" s="219" t="s">
        <v>87</v>
      </c>
      <c r="AY153" s="18" t="s">
        <v>160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8" t="s">
        <v>85</v>
      </c>
      <c r="BK153" s="220">
        <f>ROUND(I153*H153,2)</f>
        <v>0</v>
      </c>
      <c r="BL153" s="18" t="s">
        <v>167</v>
      </c>
      <c r="BM153" s="219" t="s">
        <v>337</v>
      </c>
    </row>
    <row r="154" s="12" customFormat="1" ht="22.8" customHeight="1">
      <c r="A154" s="12"/>
      <c r="B154" s="192"/>
      <c r="C154" s="193"/>
      <c r="D154" s="194" t="s">
        <v>76</v>
      </c>
      <c r="E154" s="206" t="s">
        <v>338</v>
      </c>
      <c r="F154" s="206" t="s">
        <v>339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P155</f>
        <v>0</v>
      </c>
      <c r="Q154" s="200"/>
      <c r="R154" s="201">
        <f>R155</f>
        <v>0</v>
      </c>
      <c r="S154" s="200"/>
      <c r="T154" s="202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85</v>
      </c>
      <c r="AT154" s="204" t="s">
        <v>76</v>
      </c>
      <c r="AU154" s="204" t="s">
        <v>85</v>
      </c>
      <c r="AY154" s="203" t="s">
        <v>160</v>
      </c>
      <c r="BK154" s="205">
        <f>BK155</f>
        <v>0</v>
      </c>
    </row>
    <row r="155" s="2" customFormat="1" ht="21.75" customHeight="1">
      <c r="A155" s="40"/>
      <c r="B155" s="41"/>
      <c r="C155" s="208" t="s">
        <v>340</v>
      </c>
      <c r="D155" s="208" t="s">
        <v>162</v>
      </c>
      <c r="E155" s="209" t="s">
        <v>341</v>
      </c>
      <c r="F155" s="210" t="s">
        <v>342</v>
      </c>
      <c r="G155" s="211" t="s">
        <v>323</v>
      </c>
      <c r="H155" s="212">
        <v>0.014</v>
      </c>
      <c r="I155" s="213"/>
      <c r="J155" s="214">
        <f>ROUND(I155*H155,2)</f>
        <v>0</v>
      </c>
      <c r="K155" s="210" t="s">
        <v>166</v>
      </c>
      <c r="L155" s="46"/>
      <c r="M155" s="265" t="s">
        <v>32</v>
      </c>
      <c r="N155" s="266" t="s">
        <v>48</v>
      </c>
      <c r="O155" s="267"/>
      <c r="P155" s="268">
        <f>O155*H155</f>
        <v>0</v>
      </c>
      <c r="Q155" s="268">
        <v>0</v>
      </c>
      <c r="R155" s="268">
        <f>Q155*H155</f>
        <v>0</v>
      </c>
      <c r="S155" s="268">
        <v>0</v>
      </c>
      <c r="T155" s="26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167</v>
      </c>
      <c r="AT155" s="219" t="s">
        <v>162</v>
      </c>
      <c r="AU155" s="219" t="s">
        <v>87</v>
      </c>
      <c r="AY155" s="18" t="s">
        <v>160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85</v>
      </c>
      <c r="BK155" s="220">
        <f>ROUND(I155*H155,2)</f>
        <v>0</v>
      </c>
      <c r="BL155" s="18" t="s">
        <v>167</v>
      </c>
      <c r="BM155" s="219" t="s">
        <v>343</v>
      </c>
    </row>
    <row r="156" s="2" customFormat="1" ht="6.96" customHeight="1">
      <c r="A156" s="40"/>
      <c r="B156" s="61"/>
      <c r="C156" s="62"/>
      <c r="D156" s="62"/>
      <c r="E156" s="62"/>
      <c r="F156" s="62"/>
      <c r="G156" s="62"/>
      <c r="H156" s="62"/>
      <c r="I156" s="62"/>
      <c r="J156" s="62"/>
      <c r="K156" s="62"/>
      <c r="L156" s="46"/>
      <c r="M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</sheetData>
  <sheetProtection sheet="1" autoFilter="0" formatColumns="0" formatRows="0" objects="1" scenarios="1" spinCount="100000" saltValue="0t4eYEoFdfwI9icgcZl2ETlBJ1WhDsCQZMl04DnhqznbmSr2hgHDARKIfes7Cbb559ugvrWdx3dklcFhGdGzMQ==" hashValue="qw8/xAk7YXFwLj4Qg6IfMmDmgj6LCKHrSWnxByI1Tuh6JzlbROAjCA32FvFqIivRYukzRjasNN5UMvbOm2jp5A==" algorithmName="SHA-512" password="CC35"/>
  <autoFilter ref="C83:K15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344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ROUND((SUM(BE83:BE132)),  2)</f>
        <v>0</v>
      </c>
      <c r="G33" s="40"/>
      <c r="H33" s="40"/>
      <c r="I33" s="152">
        <v>0.20999999999999999</v>
      </c>
      <c r="J33" s="151">
        <f>ROUND(((SUM(BE83:BE132))*I33),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ROUND((SUM(BF83:BF132)),  2)</f>
        <v>0</v>
      </c>
      <c r="G34" s="40"/>
      <c r="H34" s="40"/>
      <c r="I34" s="152">
        <v>0.14999999999999999</v>
      </c>
      <c r="J34" s="151">
        <f>ROUND(((SUM(BF83:BF132))*I34),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ROUND((SUM(BG83:BG132)),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ROUND((SUM(BH83:BH132)),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ROUND((SUM(BI83:BI132)),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Hráz rybníka Horní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345</v>
      </c>
      <c r="E62" s="178"/>
      <c r="F62" s="178"/>
      <c r="G62" s="178"/>
      <c r="H62" s="178"/>
      <c r="I62" s="178"/>
      <c r="J62" s="179">
        <f>J122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144</v>
      </c>
      <c r="E63" s="178"/>
      <c r="F63" s="178"/>
      <c r="G63" s="178"/>
      <c r="H63" s="178"/>
      <c r="I63" s="178"/>
      <c r="J63" s="179">
        <f>J131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145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4" t="str">
        <f>E7</f>
        <v>Revitalizační opatření v povodí Velmovického potoka v k.ú.Mašovice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134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02 - Hráz rybníka Horní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Mašovice</v>
      </c>
      <c r="G77" s="42"/>
      <c r="H77" s="42"/>
      <c r="I77" s="33" t="s">
        <v>24</v>
      </c>
      <c r="J77" s="74" t="str">
        <f>IF(J12="","",J12)</f>
        <v>19. 4. 2021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ČR - Státní pozemkový úřad</v>
      </c>
      <c r="G79" s="42"/>
      <c r="H79" s="42"/>
      <c r="I79" s="33" t="s">
        <v>37</v>
      </c>
      <c r="J79" s="38" t="str">
        <f>E21</f>
        <v>Ing.František Sedláček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Ing.František Sedláček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1"/>
      <c r="B82" s="182"/>
      <c r="C82" s="183" t="s">
        <v>146</v>
      </c>
      <c r="D82" s="184" t="s">
        <v>62</v>
      </c>
      <c r="E82" s="184" t="s">
        <v>58</v>
      </c>
      <c r="F82" s="184" t="s">
        <v>59</v>
      </c>
      <c r="G82" s="184" t="s">
        <v>147</v>
      </c>
      <c r="H82" s="184" t="s">
        <v>148</v>
      </c>
      <c r="I82" s="184" t="s">
        <v>149</v>
      </c>
      <c r="J82" s="184" t="s">
        <v>138</v>
      </c>
      <c r="K82" s="185" t="s">
        <v>150</v>
      </c>
      <c r="L82" s="186"/>
      <c r="M82" s="94" t="s">
        <v>32</v>
      </c>
      <c r="N82" s="95" t="s">
        <v>47</v>
      </c>
      <c r="O82" s="95" t="s">
        <v>151</v>
      </c>
      <c r="P82" s="95" t="s">
        <v>152</v>
      </c>
      <c r="Q82" s="95" t="s">
        <v>153</v>
      </c>
      <c r="R82" s="95" t="s">
        <v>154</v>
      </c>
      <c r="S82" s="95" t="s">
        <v>155</v>
      </c>
      <c r="T82" s="96" t="s">
        <v>156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0"/>
      <c r="B83" s="41"/>
      <c r="C83" s="101" t="s">
        <v>157</v>
      </c>
      <c r="D83" s="42"/>
      <c r="E83" s="42"/>
      <c r="F83" s="42"/>
      <c r="G83" s="42"/>
      <c r="H83" s="42"/>
      <c r="I83" s="42"/>
      <c r="J83" s="187">
        <f>BK83</f>
        <v>0</v>
      </c>
      <c r="K83" s="42"/>
      <c r="L83" s="46"/>
      <c r="M83" s="97"/>
      <c r="N83" s="188"/>
      <c r="O83" s="98"/>
      <c r="P83" s="189">
        <f>P84</f>
        <v>0</v>
      </c>
      <c r="Q83" s="98"/>
      <c r="R83" s="189">
        <f>R84</f>
        <v>453.28995100000003</v>
      </c>
      <c r="S83" s="98"/>
      <c r="T83" s="190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76</v>
      </c>
      <c r="AU83" s="18" t="s">
        <v>139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76</v>
      </c>
      <c r="E84" s="195" t="s">
        <v>158</v>
      </c>
      <c r="F84" s="195" t="s">
        <v>159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P85+P122+P131</f>
        <v>0</v>
      </c>
      <c r="Q84" s="200"/>
      <c r="R84" s="201">
        <f>R85+R122+R131</f>
        <v>453.28995100000003</v>
      </c>
      <c r="S84" s="200"/>
      <c r="T84" s="202">
        <f>T85+T122+T131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85</v>
      </c>
      <c r="AT84" s="204" t="s">
        <v>76</v>
      </c>
      <c r="AU84" s="204" t="s">
        <v>77</v>
      </c>
      <c r="AY84" s="203" t="s">
        <v>160</v>
      </c>
      <c r="BK84" s="205">
        <f>BK85+BK122+BK131</f>
        <v>0</v>
      </c>
    </row>
    <row r="85" s="12" customFormat="1" ht="22.8" customHeight="1">
      <c r="A85" s="12"/>
      <c r="B85" s="192"/>
      <c r="C85" s="193"/>
      <c r="D85" s="194" t="s">
        <v>76</v>
      </c>
      <c r="E85" s="206" t="s">
        <v>85</v>
      </c>
      <c r="F85" s="206" t="s">
        <v>161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SUM(P86:P121)</f>
        <v>0</v>
      </c>
      <c r="Q85" s="200"/>
      <c r="R85" s="201">
        <f>SUM(R86:R121)</f>
        <v>0.013171000000000002</v>
      </c>
      <c r="S85" s="200"/>
      <c r="T85" s="202">
        <f>SUM(T86:T121)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85</v>
      </c>
      <c r="AT85" s="204" t="s">
        <v>76</v>
      </c>
      <c r="AU85" s="204" t="s">
        <v>85</v>
      </c>
      <c r="AY85" s="203" t="s">
        <v>160</v>
      </c>
      <c r="BK85" s="205">
        <f>SUM(BK86:BK121)</f>
        <v>0</v>
      </c>
    </row>
    <row r="86" s="2" customFormat="1" ht="16.5" customHeight="1">
      <c r="A86" s="40"/>
      <c r="B86" s="41"/>
      <c r="C86" s="208" t="s">
        <v>85</v>
      </c>
      <c r="D86" s="208" t="s">
        <v>162</v>
      </c>
      <c r="E86" s="209" t="s">
        <v>173</v>
      </c>
      <c r="F86" s="210" t="s">
        <v>174</v>
      </c>
      <c r="G86" s="211" t="s">
        <v>165</v>
      </c>
      <c r="H86" s="212">
        <v>325</v>
      </c>
      <c r="I86" s="213"/>
      <c r="J86" s="214">
        <f>ROUND(I86*H86,2)</f>
        <v>0</v>
      </c>
      <c r="K86" s="210" t="s">
        <v>166</v>
      </c>
      <c r="L86" s="46"/>
      <c r="M86" s="215" t="s">
        <v>32</v>
      </c>
      <c r="N86" s="216" t="s">
        <v>48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167</v>
      </c>
      <c r="AT86" s="219" t="s">
        <v>162</v>
      </c>
      <c r="AU86" s="219" t="s">
        <v>87</v>
      </c>
      <c r="AY86" s="18" t="s">
        <v>160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85</v>
      </c>
      <c r="BK86" s="220">
        <f>ROUND(I86*H86,2)</f>
        <v>0</v>
      </c>
      <c r="BL86" s="18" t="s">
        <v>167</v>
      </c>
      <c r="BM86" s="219" t="s">
        <v>346</v>
      </c>
    </row>
    <row r="87" s="13" customFormat="1">
      <c r="A87" s="13"/>
      <c r="B87" s="221"/>
      <c r="C87" s="222"/>
      <c r="D87" s="223" t="s">
        <v>176</v>
      </c>
      <c r="E87" s="224" t="s">
        <v>32</v>
      </c>
      <c r="F87" s="225" t="s">
        <v>347</v>
      </c>
      <c r="G87" s="222"/>
      <c r="H87" s="226">
        <v>325</v>
      </c>
      <c r="I87" s="227"/>
      <c r="J87" s="222"/>
      <c r="K87" s="222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176</v>
      </c>
      <c r="AU87" s="232" t="s">
        <v>87</v>
      </c>
      <c r="AV87" s="13" t="s">
        <v>87</v>
      </c>
      <c r="AW87" s="13" t="s">
        <v>39</v>
      </c>
      <c r="AX87" s="13" t="s">
        <v>85</v>
      </c>
      <c r="AY87" s="232" t="s">
        <v>160</v>
      </c>
    </row>
    <row r="88" s="2" customFormat="1" ht="16.5" customHeight="1">
      <c r="A88" s="40"/>
      <c r="B88" s="41"/>
      <c r="C88" s="208" t="s">
        <v>87</v>
      </c>
      <c r="D88" s="208" t="s">
        <v>162</v>
      </c>
      <c r="E88" s="209" t="s">
        <v>211</v>
      </c>
      <c r="F88" s="210" t="s">
        <v>212</v>
      </c>
      <c r="G88" s="211" t="s">
        <v>165</v>
      </c>
      <c r="H88" s="212">
        <v>818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167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348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349</v>
      </c>
      <c r="G89" s="222"/>
      <c r="H89" s="226">
        <v>818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85</v>
      </c>
      <c r="AY89" s="232" t="s">
        <v>160</v>
      </c>
    </row>
    <row r="90" s="2" customFormat="1">
      <c r="A90" s="40"/>
      <c r="B90" s="41"/>
      <c r="C90" s="208" t="s">
        <v>172</v>
      </c>
      <c r="D90" s="208" t="s">
        <v>162</v>
      </c>
      <c r="E90" s="209" t="s">
        <v>350</v>
      </c>
      <c r="F90" s="210" t="s">
        <v>351</v>
      </c>
      <c r="G90" s="211" t="s">
        <v>218</v>
      </c>
      <c r="H90" s="212">
        <v>591.09799999999996</v>
      </c>
      <c r="I90" s="213"/>
      <c r="J90" s="214">
        <f>ROUND(I90*H90,2)</f>
        <v>0</v>
      </c>
      <c r="K90" s="210" t="s">
        <v>166</v>
      </c>
      <c r="L90" s="46"/>
      <c r="M90" s="215" t="s">
        <v>32</v>
      </c>
      <c r="N90" s="216" t="s">
        <v>48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167</v>
      </c>
      <c r="AT90" s="219" t="s">
        <v>162</v>
      </c>
      <c r="AU90" s="219" t="s">
        <v>87</v>
      </c>
      <c r="AY90" s="18" t="s">
        <v>160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85</v>
      </c>
      <c r="BK90" s="220">
        <f>ROUND(I90*H90,2)</f>
        <v>0</v>
      </c>
      <c r="BL90" s="18" t="s">
        <v>167</v>
      </c>
      <c r="BM90" s="219" t="s">
        <v>352</v>
      </c>
    </row>
    <row r="91" s="13" customFormat="1">
      <c r="A91" s="13"/>
      <c r="B91" s="221"/>
      <c r="C91" s="222"/>
      <c r="D91" s="223" t="s">
        <v>176</v>
      </c>
      <c r="E91" s="224" t="s">
        <v>32</v>
      </c>
      <c r="F91" s="225" t="s">
        <v>353</v>
      </c>
      <c r="G91" s="222"/>
      <c r="H91" s="226">
        <v>251.45400000000001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176</v>
      </c>
      <c r="AU91" s="232" t="s">
        <v>87</v>
      </c>
      <c r="AV91" s="13" t="s">
        <v>87</v>
      </c>
      <c r="AW91" s="13" t="s">
        <v>39</v>
      </c>
      <c r="AX91" s="13" t="s">
        <v>77</v>
      </c>
      <c r="AY91" s="232" t="s">
        <v>160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354</v>
      </c>
      <c r="G92" s="222"/>
      <c r="H92" s="226">
        <v>206.40100000000001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355</v>
      </c>
      <c r="G93" s="222"/>
      <c r="H93" s="226">
        <v>306.76299999999998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3" customFormat="1">
      <c r="A94" s="13"/>
      <c r="B94" s="221"/>
      <c r="C94" s="222"/>
      <c r="D94" s="223" t="s">
        <v>176</v>
      </c>
      <c r="E94" s="224" t="s">
        <v>32</v>
      </c>
      <c r="F94" s="225" t="s">
        <v>356</v>
      </c>
      <c r="G94" s="222"/>
      <c r="H94" s="226">
        <v>22.579999999999998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176</v>
      </c>
      <c r="AU94" s="232" t="s">
        <v>87</v>
      </c>
      <c r="AV94" s="13" t="s">
        <v>87</v>
      </c>
      <c r="AW94" s="13" t="s">
        <v>39</v>
      </c>
      <c r="AX94" s="13" t="s">
        <v>77</v>
      </c>
      <c r="AY94" s="232" t="s">
        <v>160</v>
      </c>
    </row>
    <row r="95" s="13" customFormat="1">
      <c r="A95" s="13"/>
      <c r="B95" s="221"/>
      <c r="C95" s="222"/>
      <c r="D95" s="223" t="s">
        <v>176</v>
      </c>
      <c r="E95" s="224" t="s">
        <v>32</v>
      </c>
      <c r="F95" s="225" t="s">
        <v>357</v>
      </c>
      <c r="G95" s="222"/>
      <c r="H95" s="226">
        <v>-163.59999999999999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176</v>
      </c>
      <c r="AU95" s="232" t="s">
        <v>87</v>
      </c>
      <c r="AV95" s="13" t="s">
        <v>87</v>
      </c>
      <c r="AW95" s="13" t="s">
        <v>39</v>
      </c>
      <c r="AX95" s="13" t="s">
        <v>77</v>
      </c>
      <c r="AY95" s="232" t="s">
        <v>160</v>
      </c>
    </row>
    <row r="96" s="13" customFormat="1">
      <c r="A96" s="13"/>
      <c r="B96" s="221"/>
      <c r="C96" s="222"/>
      <c r="D96" s="223" t="s">
        <v>176</v>
      </c>
      <c r="E96" s="224" t="s">
        <v>32</v>
      </c>
      <c r="F96" s="225" t="s">
        <v>358</v>
      </c>
      <c r="G96" s="222"/>
      <c r="H96" s="226">
        <v>-32.5</v>
      </c>
      <c r="I96" s="227"/>
      <c r="J96" s="222"/>
      <c r="K96" s="222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176</v>
      </c>
      <c r="AU96" s="232" t="s">
        <v>87</v>
      </c>
      <c r="AV96" s="13" t="s">
        <v>87</v>
      </c>
      <c r="AW96" s="13" t="s">
        <v>39</v>
      </c>
      <c r="AX96" s="13" t="s">
        <v>77</v>
      </c>
      <c r="AY96" s="232" t="s">
        <v>160</v>
      </c>
    </row>
    <row r="97" s="15" customFormat="1">
      <c r="A97" s="15"/>
      <c r="B97" s="244"/>
      <c r="C97" s="245"/>
      <c r="D97" s="223" t="s">
        <v>176</v>
      </c>
      <c r="E97" s="246" t="s">
        <v>32</v>
      </c>
      <c r="F97" s="247" t="s">
        <v>359</v>
      </c>
      <c r="G97" s="245"/>
      <c r="H97" s="248">
        <v>591.09799999999996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4" t="s">
        <v>176</v>
      </c>
      <c r="AU97" s="254" t="s">
        <v>87</v>
      </c>
      <c r="AV97" s="15" t="s">
        <v>167</v>
      </c>
      <c r="AW97" s="15" t="s">
        <v>39</v>
      </c>
      <c r="AX97" s="15" t="s">
        <v>85</v>
      </c>
      <c r="AY97" s="254" t="s">
        <v>160</v>
      </c>
    </row>
    <row r="98" s="2" customFormat="1">
      <c r="A98" s="40"/>
      <c r="B98" s="41"/>
      <c r="C98" s="208" t="s">
        <v>167</v>
      </c>
      <c r="D98" s="208" t="s">
        <v>162</v>
      </c>
      <c r="E98" s="209" t="s">
        <v>270</v>
      </c>
      <c r="F98" s="210" t="s">
        <v>271</v>
      </c>
      <c r="G98" s="211" t="s">
        <v>218</v>
      </c>
      <c r="H98" s="212">
        <v>1043.4780000000001</v>
      </c>
      <c r="I98" s="213"/>
      <c r="J98" s="214">
        <f>ROUND(I98*H98,2)</f>
        <v>0</v>
      </c>
      <c r="K98" s="210" t="s">
        <v>166</v>
      </c>
      <c r="L98" s="46"/>
      <c r="M98" s="215" t="s">
        <v>32</v>
      </c>
      <c r="N98" s="216" t="s">
        <v>48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167</v>
      </c>
      <c r="AT98" s="219" t="s">
        <v>162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360</v>
      </c>
    </row>
    <row r="99" s="13" customFormat="1">
      <c r="A99" s="13"/>
      <c r="B99" s="221"/>
      <c r="C99" s="222"/>
      <c r="D99" s="223" t="s">
        <v>176</v>
      </c>
      <c r="E99" s="224" t="s">
        <v>32</v>
      </c>
      <c r="F99" s="225" t="s">
        <v>361</v>
      </c>
      <c r="G99" s="222"/>
      <c r="H99" s="226">
        <v>1830.6759999999999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176</v>
      </c>
      <c r="AU99" s="232" t="s">
        <v>87</v>
      </c>
      <c r="AV99" s="13" t="s">
        <v>87</v>
      </c>
      <c r="AW99" s="13" t="s">
        <v>39</v>
      </c>
      <c r="AX99" s="13" t="s">
        <v>77</v>
      </c>
      <c r="AY99" s="232" t="s">
        <v>160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362</v>
      </c>
      <c r="G100" s="222"/>
      <c r="H100" s="226">
        <v>-591.09799999999996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77</v>
      </c>
      <c r="AY100" s="232" t="s">
        <v>160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363</v>
      </c>
      <c r="G101" s="222"/>
      <c r="H101" s="226">
        <v>-163.59999999999999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77</v>
      </c>
      <c r="AY101" s="232" t="s">
        <v>160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364</v>
      </c>
      <c r="G102" s="222"/>
      <c r="H102" s="226">
        <v>-32.5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77</v>
      </c>
      <c r="AY102" s="232" t="s">
        <v>160</v>
      </c>
    </row>
    <row r="103" s="15" customFormat="1">
      <c r="A103" s="15"/>
      <c r="B103" s="244"/>
      <c r="C103" s="245"/>
      <c r="D103" s="223" t="s">
        <v>176</v>
      </c>
      <c r="E103" s="246" t="s">
        <v>32</v>
      </c>
      <c r="F103" s="247" t="s">
        <v>365</v>
      </c>
      <c r="G103" s="245"/>
      <c r="H103" s="248">
        <v>1043.4780000000001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4" t="s">
        <v>176</v>
      </c>
      <c r="AU103" s="254" t="s">
        <v>87</v>
      </c>
      <c r="AV103" s="15" t="s">
        <v>167</v>
      </c>
      <c r="AW103" s="15" t="s">
        <v>39</v>
      </c>
      <c r="AX103" s="15" t="s">
        <v>85</v>
      </c>
      <c r="AY103" s="254" t="s">
        <v>160</v>
      </c>
    </row>
    <row r="104" s="2" customFormat="1">
      <c r="A104" s="40"/>
      <c r="B104" s="41"/>
      <c r="C104" s="208" t="s">
        <v>182</v>
      </c>
      <c r="D104" s="208" t="s">
        <v>162</v>
      </c>
      <c r="E104" s="209" t="s">
        <v>366</v>
      </c>
      <c r="F104" s="210" t="s">
        <v>367</v>
      </c>
      <c r="G104" s="211" t="s">
        <v>218</v>
      </c>
      <c r="H104" s="212">
        <v>1764.8230000000001</v>
      </c>
      <c r="I104" s="213"/>
      <c r="J104" s="214">
        <f>ROUND(I104*H104,2)</f>
        <v>0</v>
      </c>
      <c r="K104" s="210" t="s">
        <v>166</v>
      </c>
      <c r="L104" s="46"/>
      <c r="M104" s="215" t="s">
        <v>32</v>
      </c>
      <c r="N104" s="216" t="s">
        <v>48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167</v>
      </c>
      <c r="AT104" s="219" t="s">
        <v>162</v>
      </c>
      <c r="AU104" s="219" t="s">
        <v>87</v>
      </c>
      <c r="AY104" s="18" t="s">
        <v>160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8" t="s">
        <v>85</v>
      </c>
      <c r="BK104" s="220">
        <f>ROUND(I104*H104,2)</f>
        <v>0</v>
      </c>
      <c r="BL104" s="18" t="s">
        <v>167</v>
      </c>
      <c r="BM104" s="219" t="s">
        <v>368</v>
      </c>
    </row>
    <row r="105" s="13" customFormat="1">
      <c r="A105" s="13"/>
      <c r="B105" s="221"/>
      <c r="C105" s="222"/>
      <c r="D105" s="223" t="s">
        <v>176</v>
      </c>
      <c r="E105" s="224" t="s">
        <v>32</v>
      </c>
      <c r="F105" s="225" t="s">
        <v>369</v>
      </c>
      <c r="G105" s="222"/>
      <c r="H105" s="226">
        <v>319.46300000000002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176</v>
      </c>
      <c r="AU105" s="232" t="s">
        <v>87</v>
      </c>
      <c r="AV105" s="13" t="s">
        <v>87</v>
      </c>
      <c r="AW105" s="13" t="s">
        <v>39</v>
      </c>
      <c r="AX105" s="13" t="s">
        <v>77</v>
      </c>
      <c r="AY105" s="232" t="s">
        <v>160</v>
      </c>
    </row>
    <row r="106" s="13" customFormat="1">
      <c r="A106" s="13"/>
      <c r="B106" s="221"/>
      <c r="C106" s="222"/>
      <c r="D106" s="223" t="s">
        <v>176</v>
      </c>
      <c r="E106" s="224" t="s">
        <v>32</v>
      </c>
      <c r="F106" s="225" t="s">
        <v>370</v>
      </c>
      <c r="G106" s="222"/>
      <c r="H106" s="226">
        <v>630.822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176</v>
      </c>
      <c r="AU106" s="232" t="s">
        <v>87</v>
      </c>
      <c r="AV106" s="13" t="s">
        <v>87</v>
      </c>
      <c r="AW106" s="13" t="s">
        <v>39</v>
      </c>
      <c r="AX106" s="13" t="s">
        <v>77</v>
      </c>
      <c r="AY106" s="232" t="s">
        <v>160</v>
      </c>
    </row>
    <row r="107" s="13" customFormat="1">
      <c r="A107" s="13"/>
      <c r="B107" s="221"/>
      <c r="C107" s="222"/>
      <c r="D107" s="223" t="s">
        <v>176</v>
      </c>
      <c r="E107" s="224" t="s">
        <v>32</v>
      </c>
      <c r="F107" s="225" t="s">
        <v>371</v>
      </c>
      <c r="G107" s="222"/>
      <c r="H107" s="226">
        <v>911.71900000000005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176</v>
      </c>
      <c r="AU107" s="232" t="s">
        <v>87</v>
      </c>
      <c r="AV107" s="13" t="s">
        <v>87</v>
      </c>
      <c r="AW107" s="13" t="s">
        <v>39</v>
      </c>
      <c r="AX107" s="13" t="s">
        <v>77</v>
      </c>
      <c r="AY107" s="232" t="s">
        <v>160</v>
      </c>
    </row>
    <row r="108" s="13" customFormat="1">
      <c r="A108" s="13"/>
      <c r="B108" s="221"/>
      <c r="C108" s="222"/>
      <c r="D108" s="223" t="s">
        <v>176</v>
      </c>
      <c r="E108" s="224" t="s">
        <v>32</v>
      </c>
      <c r="F108" s="225" t="s">
        <v>372</v>
      </c>
      <c r="G108" s="222"/>
      <c r="H108" s="226">
        <v>34.524999999999999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176</v>
      </c>
      <c r="AU108" s="232" t="s">
        <v>87</v>
      </c>
      <c r="AV108" s="13" t="s">
        <v>87</v>
      </c>
      <c r="AW108" s="13" t="s">
        <v>39</v>
      </c>
      <c r="AX108" s="13" t="s">
        <v>77</v>
      </c>
      <c r="AY108" s="232" t="s">
        <v>160</v>
      </c>
    </row>
    <row r="109" s="13" customFormat="1">
      <c r="A109" s="13"/>
      <c r="B109" s="221"/>
      <c r="C109" s="222"/>
      <c r="D109" s="223" t="s">
        <v>176</v>
      </c>
      <c r="E109" s="224" t="s">
        <v>32</v>
      </c>
      <c r="F109" s="225" t="s">
        <v>373</v>
      </c>
      <c r="G109" s="222"/>
      <c r="H109" s="226">
        <v>-131.70599999999999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176</v>
      </c>
      <c r="AU109" s="232" t="s">
        <v>87</v>
      </c>
      <c r="AV109" s="13" t="s">
        <v>87</v>
      </c>
      <c r="AW109" s="13" t="s">
        <v>39</v>
      </c>
      <c r="AX109" s="13" t="s">
        <v>77</v>
      </c>
      <c r="AY109" s="232" t="s">
        <v>160</v>
      </c>
    </row>
    <row r="110" s="15" customFormat="1">
      <c r="A110" s="15"/>
      <c r="B110" s="244"/>
      <c r="C110" s="245"/>
      <c r="D110" s="223" t="s">
        <v>176</v>
      </c>
      <c r="E110" s="246" t="s">
        <v>32</v>
      </c>
      <c r="F110" s="247" t="s">
        <v>359</v>
      </c>
      <c r="G110" s="245"/>
      <c r="H110" s="248">
        <v>1764.8230000000003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4" t="s">
        <v>176</v>
      </c>
      <c r="AU110" s="254" t="s">
        <v>87</v>
      </c>
      <c r="AV110" s="15" t="s">
        <v>167</v>
      </c>
      <c r="AW110" s="15" t="s">
        <v>39</v>
      </c>
      <c r="AX110" s="15" t="s">
        <v>85</v>
      </c>
      <c r="AY110" s="254" t="s">
        <v>160</v>
      </c>
    </row>
    <row r="111" s="2" customFormat="1">
      <c r="A111" s="40"/>
      <c r="B111" s="41"/>
      <c r="C111" s="208" t="s">
        <v>186</v>
      </c>
      <c r="D111" s="208" t="s">
        <v>162</v>
      </c>
      <c r="E111" s="209" t="s">
        <v>374</v>
      </c>
      <c r="F111" s="210" t="s">
        <v>375</v>
      </c>
      <c r="G111" s="211" t="s">
        <v>165</v>
      </c>
      <c r="H111" s="212">
        <v>658.53200000000004</v>
      </c>
      <c r="I111" s="213"/>
      <c r="J111" s="214">
        <f>ROUND(I111*H111,2)</f>
        <v>0</v>
      </c>
      <c r="K111" s="210" t="s">
        <v>166</v>
      </c>
      <c r="L111" s="46"/>
      <c r="M111" s="215" t="s">
        <v>32</v>
      </c>
      <c r="N111" s="216" t="s">
        <v>48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167</v>
      </c>
      <c r="AT111" s="219" t="s">
        <v>162</v>
      </c>
      <c r="AU111" s="219" t="s">
        <v>87</v>
      </c>
      <c r="AY111" s="18" t="s">
        <v>160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85</v>
      </c>
      <c r="BK111" s="220">
        <f>ROUND(I111*H111,2)</f>
        <v>0</v>
      </c>
      <c r="BL111" s="18" t="s">
        <v>167</v>
      </c>
      <c r="BM111" s="219" t="s">
        <v>376</v>
      </c>
    </row>
    <row r="112" s="13" customFormat="1">
      <c r="A112" s="13"/>
      <c r="B112" s="221"/>
      <c r="C112" s="222"/>
      <c r="D112" s="223" t="s">
        <v>176</v>
      </c>
      <c r="E112" s="224" t="s">
        <v>32</v>
      </c>
      <c r="F112" s="225" t="s">
        <v>377</v>
      </c>
      <c r="G112" s="222"/>
      <c r="H112" s="226">
        <v>658.53200000000004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176</v>
      </c>
      <c r="AU112" s="232" t="s">
        <v>87</v>
      </c>
      <c r="AV112" s="13" t="s">
        <v>87</v>
      </c>
      <c r="AW112" s="13" t="s">
        <v>39</v>
      </c>
      <c r="AX112" s="13" t="s">
        <v>85</v>
      </c>
      <c r="AY112" s="232" t="s">
        <v>160</v>
      </c>
    </row>
    <row r="113" s="2" customFormat="1">
      <c r="A113" s="40"/>
      <c r="B113" s="41"/>
      <c r="C113" s="208" t="s">
        <v>190</v>
      </c>
      <c r="D113" s="208" t="s">
        <v>162</v>
      </c>
      <c r="E113" s="209" t="s">
        <v>287</v>
      </c>
      <c r="F113" s="210" t="s">
        <v>288</v>
      </c>
      <c r="G113" s="211" t="s">
        <v>165</v>
      </c>
      <c r="H113" s="212">
        <v>658.53200000000004</v>
      </c>
      <c r="I113" s="213"/>
      <c r="J113" s="214">
        <f>ROUND(I113*H113,2)</f>
        <v>0</v>
      </c>
      <c r="K113" s="210" t="s">
        <v>166</v>
      </c>
      <c r="L113" s="46"/>
      <c r="M113" s="215" t="s">
        <v>32</v>
      </c>
      <c r="N113" s="216" t="s">
        <v>48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167</v>
      </c>
      <c r="AT113" s="219" t="s">
        <v>162</v>
      </c>
      <c r="AU113" s="219" t="s">
        <v>87</v>
      </c>
      <c r="AY113" s="18" t="s">
        <v>160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85</v>
      </c>
      <c r="BK113" s="220">
        <f>ROUND(I113*H113,2)</f>
        <v>0</v>
      </c>
      <c r="BL113" s="18" t="s">
        <v>167</v>
      </c>
      <c r="BM113" s="219" t="s">
        <v>378</v>
      </c>
    </row>
    <row r="114" s="2" customFormat="1" ht="16.5" customHeight="1">
      <c r="A114" s="40"/>
      <c r="B114" s="41"/>
      <c r="C114" s="255" t="s">
        <v>194</v>
      </c>
      <c r="D114" s="255" t="s">
        <v>291</v>
      </c>
      <c r="E114" s="256" t="s">
        <v>379</v>
      </c>
      <c r="F114" s="257" t="s">
        <v>380</v>
      </c>
      <c r="G114" s="258" t="s">
        <v>294</v>
      </c>
      <c r="H114" s="259">
        <v>4.1079999999999997</v>
      </c>
      <c r="I114" s="260"/>
      <c r="J114" s="261">
        <f>ROUND(I114*H114,2)</f>
        <v>0</v>
      </c>
      <c r="K114" s="257" t="s">
        <v>166</v>
      </c>
      <c r="L114" s="262"/>
      <c r="M114" s="263" t="s">
        <v>32</v>
      </c>
      <c r="N114" s="264" t="s">
        <v>48</v>
      </c>
      <c r="O114" s="86"/>
      <c r="P114" s="217">
        <f>O114*H114</f>
        <v>0</v>
      </c>
      <c r="Q114" s="217">
        <v>0.001</v>
      </c>
      <c r="R114" s="217">
        <f>Q114*H114</f>
        <v>0.0041079999999999997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194</v>
      </c>
      <c r="AT114" s="219" t="s">
        <v>291</v>
      </c>
      <c r="AU114" s="219" t="s">
        <v>87</v>
      </c>
      <c r="AY114" s="18" t="s">
        <v>160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8" t="s">
        <v>85</v>
      </c>
      <c r="BK114" s="220">
        <f>ROUND(I114*H114,2)</f>
        <v>0</v>
      </c>
      <c r="BL114" s="18" t="s">
        <v>167</v>
      </c>
      <c r="BM114" s="219" t="s">
        <v>381</v>
      </c>
    </row>
    <row r="115" s="13" customFormat="1">
      <c r="A115" s="13"/>
      <c r="B115" s="221"/>
      <c r="C115" s="222"/>
      <c r="D115" s="223" t="s">
        <v>176</v>
      </c>
      <c r="E115" s="224" t="s">
        <v>32</v>
      </c>
      <c r="F115" s="225" t="s">
        <v>382</v>
      </c>
      <c r="G115" s="222"/>
      <c r="H115" s="226">
        <v>4.1079999999999997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176</v>
      </c>
      <c r="AU115" s="232" t="s">
        <v>87</v>
      </c>
      <c r="AV115" s="13" t="s">
        <v>87</v>
      </c>
      <c r="AW115" s="13" t="s">
        <v>39</v>
      </c>
      <c r="AX115" s="13" t="s">
        <v>85</v>
      </c>
      <c r="AY115" s="232" t="s">
        <v>160</v>
      </c>
    </row>
    <row r="116" s="2" customFormat="1" ht="16.5" customHeight="1">
      <c r="A116" s="40"/>
      <c r="B116" s="41"/>
      <c r="C116" s="255" t="s">
        <v>198</v>
      </c>
      <c r="D116" s="255" t="s">
        <v>291</v>
      </c>
      <c r="E116" s="256" t="s">
        <v>292</v>
      </c>
      <c r="F116" s="257" t="s">
        <v>293</v>
      </c>
      <c r="G116" s="258" t="s">
        <v>294</v>
      </c>
      <c r="H116" s="259">
        <v>9.0630000000000006</v>
      </c>
      <c r="I116" s="260"/>
      <c r="J116" s="261">
        <f>ROUND(I116*H116,2)</f>
        <v>0</v>
      </c>
      <c r="K116" s="257" t="s">
        <v>166</v>
      </c>
      <c r="L116" s="262"/>
      <c r="M116" s="263" t="s">
        <v>32</v>
      </c>
      <c r="N116" s="264" t="s">
        <v>48</v>
      </c>
      <c r="O116" s="86"/>
      <c r="P116" s="217">
        <f>O116*H116</f>
        <v>0</v>
      </c>
      <c r="Q116" s="217">
        <v>0.001</v>
      </c>
      <c r="R116" s="217">
        <f>Q116*H116</f>
        <v>0.0090630000000000016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194</v>
      </c>
      <c r="AT116" s="219" t="s">
        <v>291</v>
      </c>
      <c r="AU116" s="219" t="s">
        <v>87</v>
      </c>
      <c r="AY116" s="18" t="s">
        <v>160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85</v>
      </c>
      <c r="BK116" s="220">
        <f>ROUND(I116*H116,2)</f>
        <v>0</v>
      </c>
      <c r="BL116" s="18" t="s">
        <v>167</v>
      </c>
      <c r="BM116" s="219" t="s">
        <v>383</v>
      </c>
    </row>
    <row r="117" s="13" customFormat="1">
      <c r="A117" s="13"/>
      <c r="B117" s="221"/>
      <c r="C117" s="222"/>
      <c r="D117" s="223" t="s">
        <v>176</v>
      </c>
      <c r="E117" s="224" t="s">
        <v>32</v>
      </c>
      <c r="F117" s="225" t="s">
        <v>384</v>
      </c>
      <c r="G117" s="222"/>
      <c r="H117" s="226">
        <v>9.0630000000000006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176</v>
      </c>
      <c r="AU117" s="232" t="s">
        <v>87</v>
      </c>
      <c r="AV117" s="13" t="s">
        <v>87</v>
      </c>
      <c r="AW117" s="13" t="s">
        <v>39</v>
      </c>
      <c r="AX117" s="13" t="s">
        <v>85</v>
      </c>
      <c r="AY117" s="232" t="s">
        <v>160</v>
      </c>
    </row>
    <row r="118" s="2" customFormat="1" ht="21.75" customHeight="1">
      <c r="A118" s="40"/>
      <c r="B118" s="41"/>
      <c r="C118" s="208" t="s">
        <v>202</v>
      </c>
      <c r="D118" s="208" t="s">
        <v>162</v>
      </c>
      <c r="E118" s="209" t="s">
        <v>298</v>
      </c>
      <c r="F118" s="210" t="s">
        <v>299</v>
      </c>
      <c r="G118" s="211" t="s">
        <v>165</v>
      </c>
      <c r="H118" s="212">
        <v>205.40000000000001</v>
      </c>
      <c r="I118" s="213"/>
      <c r="J118" s="214">
        <f>ROUND(I118*H118,2)</f>
        <v>0</v>
      </c>
      <c r="K118" s="210" t="s">
        <v>166</v>
      </c>
      <c r="L118" s="46"/>
      <c r="M118" s="215" t="s">
        <v>32</v>
      </c>
      <c r="N118" s="216" t="s">
        <v>48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167</v>
      </c>
      <c r="AT118" s="219" t="s">
        <v>162</v>
      </c>
      <c r="AU118" s="219" t="s">
        <v>87</v>
      </c>
      <c r="AY118" s="18" t="s">
        <v>160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8" t="s">
        <v>85</v>
      </c>
      <c r="BK118" s="220">
        <f>ROUND(I118*H118,2)</f>
        <v>0</v>
      </c>
      <c r="BL118" s="18" t="s">
        <v>167</v>
      </c>
      <c r="BM118" s="219" t="s">
        <v>385</v>
      </c>
    </row>
    <row r="119" s="13" customFormat="1">
      <c r="A119" s="13"/>
      <c r="B119" s="221"/>
      <c r="C119" s="222"/>
      <c r="D119" s="223" t="s">
        <v>176</v>
      </c>
      <c r="E119" s="224" t="s">
        <v>32</v>
      </c>
      <c r="F119" s="225" t="s">
        <v>386</v>
      </c>
      <c r="G119" s="222"/>
      <c r="H119" s="226">
        <v>205.40000000000001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176</v>
      </c>
      <c r="AU119" s="232" t="s">
        <v>87</v>
      </c>
      <c r="AV119" s="13" t="s">
        <v>87</v>
      </c>
      <c r="AW119" s="13" t="s">
        <v>39</v>
      </c>
      <c r="AX119" s="13" t="s">
        <v>85</v>
      </c>
      <c r="AY119" s="232" t="s">
        <v>160</v>
      </c>
    </row>
    <row r="120" s="2" customFormat="1">
      <c r="A120" s="40"/>
      <c r="B120" s="41"/>
      <c r="C120" s="208" t="s">
        <v>206</v>
      </c>
      <c r="D120" s="208" t="s">
        <v>162</v>
      </c>
      <c r="E120" s="209" t="s">
        <v>303</v>
      </c>
      <c r="F120" s="210" t="s">
        <v>304</v>
      </c>
      <c r="G120" s="211" t="s">
        <v>165</v>
      </c>
      <c r="H120" s="212">
        <v>937.91999999999996</v>
      </c>
      <c r="I120" s="213"/>
      <c r="J120" s="214">
        <f>ROUND(I120*H120,2)</f>
        <v>0</v>
      </c>
      <c r="K120" s="210" t="s">
        <v>166</v>
      </c>
      <c r="L120" s="46"/>
      <c r="M120" s="215" t="s">
        <v>32</v>
      </c>
      <c r="N120" s="216" t="s">
        <v>48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167</v>
      </c>
      <c r="AT120" s="219" t="s">
        <v>162</v>
      </c>
      <c r="AU120" s="219" t="s">
        <v>87</v>
      </c>
      <c r="AY120" s="18" t="s">
        <v>160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8" t="s">
        <v>85</v>
      </c>
      <c r="BK120" s="220">
        <f>ROUND(I120*H120,2)</f>
        <v>0</v>
      </c>
      <c r="BL120" s="18" t="s">
        <v>167</v>
      </c>
      <c r="BM120" s="219" t="s">
        <v>387</v>
      </c>
    </row>
    <row r="121" s="13" customFormat="1">
      <c r="A121" s="13"/>
      <c r="B121" s="221"/>
      <c r="C121" s="222"/>
      <c r="D121" s="223" t="s">
        <v>176</v>
      </c>
      <c r="E121" s="224" t="s">
        <v>32</v>
      </c>
      <c r="F121" s="225" t="s">
        <v>388</v>
      </c>
      <c r="G121" s="222"/>
      <c r="H121" s="226">
        <v>937.91999999999996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176</v>
      </c>
      <c r="AU121" s="232" t="s">
        <v>87</v>
      </c>
      <c r="AV121" s="13" t="s">
        <v>87</v>
      </c>
      <c r="AW121" s="13" t="s">
        <v>39</v>
      </c>
      <c r="AX121" s="13" t="s">
        <v>85</v>
      </c>
      <c r="AY121" s="232" t="s">
        <v>160</v>
      </c>
    </row>
    <row r="122" s="12" customFormat="1" ht="22.8" customHeight="1">
      <c r="A122" s="12"/>
      <c r="B122" s="192"/>
      <c r="C122" s="193"/>
      <c r="D122" s="194" t="s">
        <v>76</v>
      </c>
      <c r="E122" s="206" t="s">
        <v>167</v>
      </c>
      <c r="F122" s="206" t="s">
        <v>389</v>
      </c>
      <c r="G122" s="193"/>
      <c r="H122" s="193"/>
      <c r="I122" s="196"/>
      <c r="J122" s="207">
        <f>BK122</f>
        <v>0</v>
      </c>
      <c r="K122" s="193"/>
      <c r="L122" s="198"/>
      <c r="M122" s="199"/>
      <c r="N122" s="200"/>
      <c r="O122" s="200"/>
      <c r="P122" s="201">
        <f>SUM(P123:P130)</f>
        <v>0</v>
      </c>
      <c r="Q122" s="200"/>
      <c r="R122" s="201">
        <f>SUM(R123:R130)</f>
        <v>453.27678000000003</v>
      </c>
      <c r="S122" s="200"/>
      <c r="T122" s="20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85</v>
      </c>
      <c r="AT122" s="204" t="s">
        <v>76</v>
      </c>
      <c r="AU122" s="204" t="s">
        <v>85</v>
      </c>
      <c r="AY122" s="203" t="s">
        <v>160</v>
      </c>
      <c r="BK122" s="205">
        <f>SUM(BK123:BK130)</f>
        <v>0</v>
      </c>
    </row>
    <row r="123" s="2" customFormat="1">
      <c r="A123" s="40"/>
      <c r="B123" s="41"/>
      <c r="C123" s="208" t="s">
        <v>210</v>
      </c>
      <c r="D123" s="208" t="s">
        <v>162</v>
      </c>
      <c r="E123" s="209" t="s">
        <v>390</v>
      </c>
      <c r="F123" s="210" t="s">
        <v>391</v>
      </c>
      <c r="G123" s="211" t="s">
        <v>218</v>
      </c>
      <c r="H123" s="212">
        <v>242.39400000000001</v>
      </c>
      <c r="I123" s="213"/>
      <c r="J123" s="214">
        <f>ROUND(I123*H123,2)</f>
        <v>0</v>
      </c>
      <c r="K123" s="210" t="s">
        <v>166</v>
      </c>
      <c r="L123" s="46"/>
      <c r="M123" s="215" t="s">
        <v>32</v>
      </c>
      <c r="N123" s="216" t="s">
        <v>48</v>
      </c>
      <c r="O123" s="86"/>
      <c r="P123" s="217">
        <f>O123*H123</f>
        <v>0</v>
      </c>
      <c r="Q123" s="217">
        <v>1.8700000000000001</v>
      </c>
      <c r="R123" s="217">
        <f>Q123*H123</f>
        <v>453.27678000000003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167</v>
      </c>
      <c r="AT123" s="219" t="s">
        <v>162</v>
      </c>
      <c r="AU123" s="219" t="s">
        <v>87</v>
      </c>
      <c r="AY123" s="18" t="s">
        <v>160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8" t="s">
        <v>85</v>
      </c>
      <c r="BK123" s="220">
        <f>ROUND(I123*H123,2)</f>
        <v>0</v>
      </c>
      <c r="BL123" s="18" t="s">
        <v>167</v>
      </c>
      <c r="BM123" s="219" t="s">
        <v>392</v>
      </c>
    </row>
    <row r="124" s="13" customFormat="1">
      <c r="A124" s="13"/>
      <c r="B124" s="221"/>
      <c r="C124" s="222"/>
      <c r="D124" s="223" t="s">
        <v>176</v>
      </c>
      <c r="E124" s="224" t="s">
        <v>32</v>
      </c>
      <c r="F124" s="225" t="s">
        <v>393</v>
      </c>
      <c r="G124" s="222"/>
      <c r="H124" s="226">
        <v>44.825000000000003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176</v>
      </c>
      <c r="AU124" s="232" t="s">
        <v>87</v>
      </c>
      <c r="AV124" s="13" t="s">
        <v>87</v>
      </c>
      <c r="AW124" s="13" t="s">
        <v>39</v>
      </c>
      <c r="AX124" s="13" t="s">
        <v>77</v>
      </c>
      <c r="AY124" s="232" t="s">
        <v>160</v>
      </c>
    </row>
    <row r="125" s="13" customFormat="1">
      <c r="A125" s="13"/>
      <c r="B125" s="221"/>
      <c r="C125" s="222"/>
      <c r="D125" s="223" t="s">
        <v>176</v>
      </c>
      <c r="E125" s="224" t="s">
        <v>32</v>
      </c>
      <c r="F125" s="225" t="s">
        <v>394</v>
      </c>
      <c r="G125" s="222"/>
      <c r="H125" s="226">
        <v>80.439999999999998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176</v>
      </c>
      <c r="AU125" s="232" t="s">
        <v>87</v>
      </c>
      <c r="AV125" s="13" t="s">
        <v>87</v>
      </c>
      <c r="AW125" s="13" t="s">
        <v>39</v>
      </c>
      <c r="AX125" s="13" t="s">
        <v>77</v>
      </c>
      <c r="AY125" s="232" t="s">
        <v>160</v>
      </c>
    </row>
    <row r="126" s="13" customFormat="1">
      <c r="A126" s="13"/>
      <c r="B126" s="221"/>
      <c r="C126" s="222"/>
      <c r="D126" s="223" t="s">
        <v>176</v>
      </c>
      <c r="E126" s="224" t="s">
        <v>32</v>
      </c>
      <c r="F126" s="225" t="s">
        <v>395</v>
      </c>
      <c r="G126" s="222"/>
      <c r="H126" s="226">
        <v>112.62300000000001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176</v>
      </c>
      <c r="AU126" s="232" t="s">
        <v>87</v>
      </c>
      <c r="AV126" s="13" t="s">
        <v>87</v>
      </c>
      <c r="AW126" s="13" t="s">
        <v>39</v>
      </c>
      <c r="AX126" s="13" t="s">
        <v>77</v>
      </c>
      <c r="AY126" s="232" t="s">
        <v>160</v>
      </c>
    </row>
    <row r="127" s="13" customFormat="1">
      <c r="A127" s="13"/>
      <c r="B127" s="221"/>
      <c r="C127" s="222"/>
      <c r="D127" s="223" t="s">
        <v>176</v>
      </c>
      <c r="E127" s="224" t="s">
        <v>32</v>
      </c>
      <c r="F127" s="225" t="s">
        <v>396</v>
      </c>
      <c r="G127" s="222"/>
      <c r="H127" s="226">
        <v>4.5060000000000002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176</v>
      </c>
      <c r="AU127" s="232" t="s">
        <v>87</v>
      </c>
      <c r="AV127" s="13" t="s">
        <v>87</v>
      </c>
      <c r="AW127" s="13" t="s">
        <v>39</v>
      </c>
      <c r="AX127" s="13" t="s">
        <v>77</v>
      </c>
      <c r="AY127" s="232" t="s">
        <v>160</v>
      </c>
    </row>
    <row r="128" s="15" customFormat="1">
      <c r="A128" s="15"/>
      <c r="B128" s="244"/>
      <c r="C128" s="245"/>
      <c r="D128" s="223" t="s">
        <v>176</v>
      </c>
      <c r="E128" s="246" t="s">
        <v>32</v>
      </c>
      <c r="F128" s="247" t="s">
        <v>359</v>
      </c>
      <c r="G128" s="245"/>
      <c r="H128" s="248">
        <v>242.39400000000001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4" t="s">
        <v>176</v>
      </c>
      <c r="AU128" s="254" t="s">
        <v>87</v>
      </c>
      <c r="AV128" s="15" t="s">
        <v>167</v>
      </c>
      <c r="AW128" s="15" t="s">
        <v>39</v>
      </c>
      <c r="AX128" s="15" t="s">
        <v>85</v>
      </c>
      <c r="AY128" s="254" t="s">
        <v>160</v>
      </c>
    </row>
    <row r="129" s="2" customFormat="1" ht="33" customHeight="1">
      <c r="A129" s="40"/>
      <c r="B129" s="41"/>
      <c r="C129" s="208" t="s">
        <v>215</v>
      </c>
      <c r="D129" s="208" t="s">
        <v>162</v>
      </c>
      <c r="E129" s="209" t="s">
        <v>397</v>
      </c>
      <c r="F129" s="210" t="s">
        <v>398</v>
      </c>
      <c r="G129" s="211" t="s">
        <v>165</v>
      </c>
      <c r="H129" s="212">
        <v>484.78800000000001</v>
      </c>
      <c r="I129" s="213"/>
      <c r="J129" s="214">
        <f>ROUND(I129*H129,2)</f>
        <v>0</v>
      </c>
      <c r="K129" s="210" t="s">
        <v>166</v>
      </c>
      <c r="L129" s="46"/>
      <c r="M129" s="215" t="s">
        <v>32</v>
      </c>
      <c r="N129" s="216" t="s">
        <v>48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167</v>
      </c>
      <c r="AT129" s="219" t="s">
        <v>162</v>
      </c>
      <c r="AU129" s="219" t="s">
        <v>87</v>
      </c>
      <c r="AY129" s="18" t="s">
        <v>160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8" t="s">
        <v>85</v>
      </c>
      <c r="BK129" s="220">
        <f>ROUND(I129*H129,2)</f>
        <v>0</v>
      </c>
      <c r="BL129" s="18" t="s">
        <v>167</v>
      </c>
      <c r="BM129" s="219" t="s">
        <v>399</v>
      </c>
    </row>
    <row r="130" s="13" customFormat="1">
      <c r="A130" s="13"/>
      <c r="B130" s="221"/>
      <c r="C130" s="222"/>
      <c r="D130" s="223" t="s">
        <v>176</v>
      </c>
      <c r="E130" s="224" t="s">
        <v>32</v>
      </c>
      <c r="F130" s="225" t="s">
        <v>400</v>
      </c>
      <c r="G130" s="222"/>
      <c r="H130" s="226">
        <v>484.78800000000001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176</v>
      </c>
      <c r="AU130" s="232" t="s">
        <v>87</v>
      </c>
      <c r="AV130" s="13" t="s">
        <v>87</v>
      </c>
      <c r="AW130" s="13" t="s">
        <v>39</v>
      </c>
      <c r="AX130" s="13" t="s">
        <v>85</v>
      </c>
      <c r="AY130" s="232" t="s">
        <v>160</v>
      </c>
    </row>
    <row r="131" s="12" customFormat="1" ht="22.8" customHeight="1">
      <c r="A131" s="12"/>
      <c r="B131" s="192"/>
      <c r="C131" s="193"/>
      <c r="D131" s="194" t="s">
        <v>76</v>
      </c>
      <c r="E131" s="206" t="s">
        <v>338</v>
      </c>
      <c r="F131" s="206" t="s">
        <v>339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P132</f>
        <v>0</v>
      </c>
      <c r="Q131" s="200"/>
      <c r="R131" s="201">
        <f>R132</f>
        <v>0</v>
      </c>
      <c r="S131" s="200"/>
      <c r="T131" s="202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3" t="s">
        <v>85</v>
      </c>
      <c r="AT131" s="204" t="s">
        <v>76</v>
      </c>
      <c r="AU131" s="204" t="s">
        <v>85</v>
      </c>
      <c r="AY131" s="203" t="s">
        <v>160</v>
      </c>
      <c r="BK131" s="205">
        <f>BK132</f>
        <v>0</v>
      </c>
    </row>
    <row r="132" s="2" customFormat="1" ht="21.75" customHeight="1">
      <c r="A132" s="40"/>
      <c r="B132" s="41"/>
      <c r="C132" s="208" t="s">
        <v>239</v>
      </c>
      <c r="D132" s="208" t="s">
        <v>162</v>
      </c>
      <c r="E132" s="209" t="s">
        <v>341</v>
      </c>
      <c r="F132" s="210" t="s">
        <v>342</v>
      </c>
      <c r="G132" s="211" t="s">
        <v>323</v>
      </c>
      <c r="H132" s="212">
        <v>453.29000000000002</v>
      </c>
      <c r="I132" s="213"/>
      <c r="J132" s="214">
        <f>ROUND(I132*H132,2)</f>
        <v>0</v>
      </c>
      <c r="K132" s="210" t="s">
        <v>166</v>
      </c>
      <c r="L132" s="46"/>
      <c r="M132" s="265" t="s">
        <v>32</v>
      </c>
      <c r="N132" s="266" t="s">
        <v>48</v>
      </c>
      <c r="O132" s="267"/>
      <c r="P132" s="268">
        <f>O132*H132</f>
        <v>0</v>
      </c>
      <c r="Q132" s="268">
        <v>0</v>
      </c>
      <c r="R132" s="268">
        <f>Q132*H132</f>
        <v>0</v>
      </c>
      <c r="S132" s="268">
        <v>0</v>
      </c>
      <c r="T132" s="26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167</v>
      </c>
      <c r="AT132" s="219" t="s">
        <v>162</v>
      </c>
      <c r="AU132" s="219" t="s">
        <v>87</v>
      </c>
      <c r="AY132" s="18" t="s">
        <v>160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8" t="s">
        <v>85</v>
      </c>
      <c r="BK132" s="220">
        <f>ROUND(I132*H132,2)</f>
        <v>0</v>
      </c>
      <c r="BL132" s="18" t="s">
        <v>167</v>
      </c>
      <c r="BM132" s="219" t="s">
        <v>401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w1yuQ0pt/Kb/XuURUJRUtl4ZmK2nksGaw/oCYz9M4HINSJ0zxvut4/8Rs8aBTQSb3HR+QHuLnxFKBubC7edkuw==" hashValue="K5S5B6uAwUlFrLiSpdZ5JqA6YaGnq3VlBs6ezBlrkUS062LmLJV9KanAC9qnEJhGvO+fMtj2DQ9j2YnylFsgFA==" algorithmName="SHA-512" password="CC35"/>
  <autoFilter ref="C82:K13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402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ROUND((SUM(BE85:BE129)),  2)</f>
        <v>0</v>
      </c>
      <c r="G33" s="40"/>
      <c r="H33" s="40"/>
      <c r="I33" s="152">
        <v>0.20999999999999999</v>
      </c>
      <c r="J33" s="151">
        <f>ROUND(((SUM(BE85:BE129))*I33),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ROUND((SUM(BF85:BF129)),  2)</f>
        <v>0</v>
      </c>
      <c r="G34" s="40"/>
      <c r="H34" s="40"/>
      <c r="I34" s="152">
        <v>0.14999999999999999</v>
      </c>
      <c r="J34" s="151">
        <f>ROUND(((SUM(BF85:BF129))*I34),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ROUND((SUM(BG85:BG129)),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ROUND((SUM(BH85:BH129)),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ROUND((SUM(BI85:BI129)),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Bezpečnostní přeliv rybníka Horní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403</v>
      </c>
      <c r="E62" s="178"/>
      <c r="F62" s="178"/>
      <c r="G62" s="178"/>
      <c r="H62" s="178"/>
      <c r="I62" s="178"/>
      <c r="J62" s="179">
        <f>J105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404</v>
      </c>
      <c r="E63" s="178"/>
      <c r="F63" s="178"/>
      <c r="G63" s="178"/>
      <c r="H63" s="178"/>
      <c r="I63" s="178"/>
      <c r="J63" s="179">
        <f>J111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345</v>
      </c>
      <c r="E64" s="178"/>
      <c r="F64" s="178"/>
      <c r="G64" s="178"/>
      <c r="H64" s="178"/>
      <c r="I64" s="178"/>
      <c r="J64" s="179">
        <f>J119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144</v>
      </c>
      <c r="E65" s="178"/>
      <c r="F65" s="178"/>
      <c r="G65" s="178"/>
      <c r="H65" s="178"/>
      <c r="I65" s="178"/>
      <c r="J65" s="179">
        <f>J128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4" t="str">
        <f>E7</f>
        <v>Revitalizační opatření v povodí Velmovického potoka v k.ú.Mašovice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134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03 - Bezpečnostní přeliv rybníka Horní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Mašovice</v>
      </c>
      <c r="G79" s="42"/>
      <c r="H79" s="42"/>
      <c r="I79" s="33" t="s">
        <v>24</v>
      </c>
      <c r="J79" s="74" t="str">
        <f>IF(J12="","",J12)</f>
        <v>19. 4. 2021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30</v>
      </c>
      <c r="D81" s="42"/>
      <c r="E81" s="42"/>
      <c r="F81" s="28" t="str">
        <f>E15</f>
        <v>ČR - Státní pozemkový úřad</v>
      </c>
      <c r="G81" s="42"/>
      <c r="H81" s="42"/>
      <c r="I81" s="33" t="s">
        <v>37</v>
      </c>
      <c r="J81" s="38" t="str">
        <f>E21</f>
        <v>Ing.František Sedláček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>Ing.František Sedláček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1"/>
      <c r="B84" s="182"/>
      <c r="C84" s="183" t="s">
        <v>146</v>
      </c>
      <c r="D84" s="184" t="s">
        <v>62</v>
      </c>
      <c r="E84" s="184" t="s">
        <v>58</v>
      </c>
      <c r="F84" s="184" t="s">
        <v>59</v>
      </c>
      <c r="G84" s="184" t="s">
        <v>147</v>
      </c>
      <c r="H84" s="184" t="s">
        <v>148</v>
      </c>
      <c r="I84" s="184" t="s">
        <v>149</v>
      </c>
      <c r="J84" s="184" t="s">
        <v>138</v>
      </c>
      <c r="K84" s="185" t="s">
        <v>150</v>
      </c>
      <c r="L84" s="186"/>
      <c r="M84" s="94" t="s">
        <v>32</v>
      </c>
      <c r="N84" s="95" t="s">
        <v>47</v>
      </c>
      <c r="O84" s="95" t="s">
        <v>151</v>
      </c>
      <c r="P84" s="95" t="s">
        <v>152</v>
      </c>
      <c r="Q84" s="95" t="s">
        <v>153</v>
      </c>
      <c r="R84" s="95" t="s">
        <v>154</v>
      </c>
      <c r="S84" s="95" t="s">
        <v>155</v>
      </c>
      <c r="T84" s="96" t="s">
        <v>156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0"/>
      <c r="B85" s="41"/>
      <c r="C85" s="101" t="s">
        <v>157</v>
      </c>
      <c r="D85" s="42"/>
      <c r="E85" s="42"/>
      <c r="F85" s="42"/>
      <c r="G85" s="42"/>
      <c r="H85" s="42"/>
      <c r="I85" s="42"/>
      <c r="J85" s="187">
        <f>BK85</f>
        <v>0</v>
      </c>
      <c r="K85" s="42"/>
      <c r="L85" s="46"/>
      <c r="M85" s="97"/>
      <c r="N85" s="188"/>
      <c r="O85" s="98"/>
      <c r="P85" s="189">
        <f>P86</f>
        <v>0</v>
      </c>
      <c r="Q85" s="98"/>
      <c r="R85" s="189">
        <f>R86</f>
        <v>327.13078127999995</v>
      </c>
      <c r="S85" s="98"/>
      <c r="T85" s="190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76</v>
      </c>
      <c r="AU85" s="18" t="s">
        <v>139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76</v>
      </c>
      <c r="E86" s="195" t="s">
        <v>158</v>
      </c>
      <c r="F86" s="195" t="s">
        <v>159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P87+P105+P111+P119+P128</f>
        <v>0</v>
      </c>
      <c r="Q86" s="200"/>
      <c r="R86" s="201">
        <f>R87+R105+R111+R119+R128</f>
        <v>327.13078127999995</v>
      </c>
      <c r="S86" s="200"/>
      <c r="T86" s="202">
        <f>T87+T105+T111+T119+T128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85</v>
      </c>
      <c r="AT86" s="204" t="s">
        <v>76</v>
      </c>
      <c r="AU86" s="204" t="s">
        <v>77</v>
      </c>
      <c r="AY86" s="203" t="s">
        <v>160</v>
      </c>
      <c r="BK86" s="205">
        <f>BK87+BK105+BK111+BK119+BK128</f>
        <v>0</v>
      </c>
    </row>
    <row r="87" s="12" customFormat="1" ht="22.8" customHeight="1">
      <c r="A87" s="12"/>
      <c r="B87" s="192"/>
      <c r="C87" s="193"/>
      <c r="D87" s="194" t="s">
        <v>76</v>
      </c>
      <c r="E87" s="206" t="s">
        <v>85</v>
      </c>
      <c r="F87" s="206" t="s">
        <v>161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SUM(P88:P104)</f>
        <v>0</v>
      </c>
      <c r="Q87" s="200"/>
      <c r="R87" s="201">
        <f>SUM(R88:R104)</f>
        <v>0</v>
      </c>
      <c r="S87" s="200"/>
      <c r="T87" s="202">
        <f>SUM(T88:T104)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85</v>
      </c>
      <c r="AT87" s="204" t="s">
        <v>76</v>
      </c>
      <c r="AU87" s="204" t="s">
        <v>85</v>
      </c>
      <c r="AY87" s="203" t="s">
        <v>160</v>
      </c>
      <c r="BK87" s="205">
        <f>SUM(BK88:BK104)</f>
        <v>0</v>
      </c>
    </row>
    <row r="88" s="2" customFormat="1" ht="16.5" customHeight="1">
      <c r="A88" s="40"/>
      <c r="B88" s="41"/>
      <c r="C88" s="208" t="s">
        <v>85</v>
      </c>
      <c r="D88" s="208" t="s">
        <v>162</v>
      </c>
      <c r="E88" s="209" t="s">
        <v>173</v>
      </c>
      <c r="F88" s="210" t="s">
        <v>174</v>
      </c>
      <c r="G88" s="211" t="s">
        <v>165</v>
      </c>
      <c r="H88" s="212">
        <v>105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167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405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406</v>
      </c>
      <c r="G89" s="222"/>
      <c r="H89" s="226">
        <v>105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85</v>
      </c>
      <c r="AY89" s="232" t="s">
        <v>160</v>
      </c>
    </row>
    <row r="90" s="2" customFormat="1" ht="16.5" customHeight="1">
      <c r="A90" s="40"/>
      <c r="B90" s="41"/>
      <c r="C90" s="208" t="s">
        <v>87</v>
      </c>
      <c r="D90" s="208" t="s">
        <v>162</v>
      </c>
      <c r="E90" s="209" t="s">
        <v>407</v>
      </c>
      <c r="F90" s="210" t="s">
        <v>408</v>
      </c>
      <c r="G90" s="211" t="s">
        <v>165</v>
      </c>
      <c r="H90" s="212">
        <v>25</v>
      </c>
      <c r="I90" s="213"/>
      <c r="J90" s="214">
        <f>ROUND(I90*H90,2)</f>
        <v>0</v>
      </c>
      <c r="K90" s="210" t="s">
        <v>166</v>
      </c>
      <c r="L90" s="46"/>
      <c r="M90" s="215" t="s">
        <v>32</v>
      </c>
      <c r="N90" s="216" t="s">
        <v>48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167</v>
      </c>
      <c r="AT90" s="219" t="s">
        <v>162</v>
      </c>
      <c r="AU90" s="219" t="s">
        <v>87</v>
      </c>
      <c r="AY90" s="18" t="s">
        <v>160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85</v>
      </c>
      <c r="BK90" s="220">
        <f>ROUND(I90*H90,2)</f>
        <v>0</v>
      </c>
      <c r="BL90" s="18" t="s">
        <v>167</v>
      </c>
      <c r="BM90" s="219" t="s">
        <v>409</v>
      </c>
    </row>
    <row r="91" s="13" customFormat="1">
      <c r="A91" s="13"/>
      <c r="B91" s="221"/>
      <c r="C91" s="222"/>
      <c r="D91" s="223" t="s">
        <v>176</v>
      </c>
      <c r="E91" s="224" t="s">
        <v>32</v>
      </c>
      <c r="F91" s="225" t="s">
        <v>410</v>
      </c>
      <c r="G91" s="222"/>
      <c r="H91" s="226">
        <v>25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176</v>
      </c>
      <c r="AU91" s="232" t="s">
        <v>87</v>
      </c>
      <c r="AV91" s="13" t="s">
        <v>87</v>
      </c>
      <c r="AW91" s="13" t="s">
        <v>39</v>
      </c>
      <c r="AX91" s="13" t="s">
        <v>85</v>
      </c>
      <c r="AY91" s="232" t="s">
        <v>160</v>
      </c>
    </row>
    <row r="92" s="2" customFormat="1">
      <c r="A92" s="40"/>
      <c r="B92" s="41"/>
      <c r="C92" s="208" t="s">
        <v>172</v>
      </c>
      <c r="D92" s="208" t="s">
        <v>162</v>
      </c>
      <c r="E92" s="209" t="s">
        <v>411</v>
      </c>
      <c r="F92" s="210" t="s">
        <v>412</v>
      </c>
      <c r="G92" s="211" t="s">
        <v>218</v>
      </c>
      <c r="H92" s="212">
        <v>210.08199999999999</v>
      </c>
      <c r="I92" s="213"/>
      <c r="J92" s="214">
        <f>ROUND(I92*H92,2)</f>
        <v>0</v>
      </c>
      <c r="K92" s="210" t="s">
        <v>166</v>
      </c>
      <c r="L92" s="46"/>
      <c r="M92" s="215" t="s">
        <v>32</v>
      </c>
      <c r="N92" s="216" t="s">
        <v>48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167</v>
      </c>
      <c r="AT92" s="219" t="s">
        <v>162</v>
      </c>
      <c r="AU92" s="219" t="s">
        <v>87</v>
      </c>
      <c r="AY92" s="18" t="s">
        <v>160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85</v>
      </c>
      <c r="BK92" s="220">
        <f>ROUND(I92*H92,2)</f>
        <v>0</v>
      </c>
      <c r="BL92" s="18" t="s">
        <v>167</v>
      </c>
      <c r="BM92" s="219" t="s">
        <v>413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414</v>
      </c>
      <c r="G93" s="222"/>
      <c r="H93" s="226">
        <v>225.58199999999999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3" customFormat="1">
      <c r="A94" s="13"/>
      <c r="B94" s="221"/>
      <c r="C94" s="222"/>
      <c r="D94" s="223" t="s">
        <v>176</v>
      </c>
      <c r="E94" s="224" t="s">
        <v>32</v>
      </c>
      <c r="F94" s="225" t="s">
        <v>415</v>
      </c>
      <c r="G94" s="222"/>
      <c r="H94" s="226">
        <v>-5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176</v>
      </c>
      <c r="AU94" s="232" t="s">
        <v>87</v>
      </c>
      <c r="AV94" s="13" t="s">
        <v>87</v>
      </c>
      <c r="AW94" s="13" t="s">
        <v>39</v>
      </c>
      <c r="AX94" s="13" t="s">
        <v>77</v>
      </c>
      <c r="AY94" s="232" t="s">
        <v>160</v>
      </c>
    </row>
    <row r="95" s="13" customFormat="1">
      <c r="A95" s="13"/>
      <c r="B95" s="221"/>
      <c r="C95" s="222"/>
      <c r="D95" s="223" t="s">
        <v>176</v>
      </c>
      <c r="E95" s="224" t="s">
        <v>32</v>
      </c>
      <c r="F95" s="225" t="s">
        <v>416</v>
      </c>
      <c r="G95" s="222"/>
      <c r="H95" s="226">
        <v>-10.5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176</v>
      </c>
      <c r="AU95" s="232" t="s">
        <v>87</v>
      </c>
      <c r="AV95" s="13" t="s">
        <v>87</v>
      </c>
      <c r="AW95" s="13" t="s">
        <v>39</v>
      </c>
      <c r="AX95" s="13" t="s">
        <v>77</v>
      </c>
      <c r="AY95" s="232" t="s">
        <v>160</v>
      </c>
    </row>
    <row r="96" s="15" customFormat="1">
      <c r="A96" s="15"/>
      <c r="B96" s="244"/>
      <c r="C96" s="245"/>
      <c r="D96" s="223" t="s">
        <v>176</v>
      </c>
      <c r="E96" s="246" t="s">
        <v>32</v>
      </c>
      <c r="F96" s="247" t="s">
        <v>238</v>
      </c>
      <c r="G96" s="245"/>
      <c r="H96" s="248">
        <v>210.08199999999999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4" t="s">
        <v>176</v>
      </c>
      <c r="AU96" s="254" t="s">
        <v>87</v>
      </c>
      <c r="AV96" s="15" t="s">
        <v>167</v>
      </c>
      <c r="AW96" s="15" t="s">
        <v>39</v>
      </c>
      <c r="AX96" s="15" t="s">
        <v>85</v>
      </c>
      <c r="AY96" s="254" t="s">
        <v>160</v>
      </c>
    </row>
    <row r="97" s="2" customFormat="1">
      <c r="A97" s="40"/>
      <c r="B97" s="41"/>
      <c r="C97" s="208" t="s">
        <v>167</v>
      </c>
      <c r="D97" s="208" t="s">
        <v>162</v>
      </c>
      <c r="E97" s="209" t="s">
        <v>270</v>
      </c>
      <c r="F97" s="210" t="s">
        <v>271</v>
      </c>
      <c r="G97" s="211" t="s">
        <v>218</v>
      </c>
      <c r="H97" s="212">
        <v>36.572000000000003</v>
      </c>
      <c r="I97" s="213"/>
      <c r="J97" s="214">
        <f>ROUND(I97*H97,2)</f>
        <v>0</v>
      </c>
      <c r="K97" s="210" t="s">
        <v>166</v>
      </c>
      <c r="L97" s="46"/>
      <c r="M97" s="215" t="s">
        <v>32</v>
      </c>
      <c r="N97" s="216" t="s">
        <v>48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167</v>
      </c>
      <c r="AT97" s="219" t="s">
        <v>162</v>
      </c>
      <c r="AU97" s="219" t="s">
        <v>87</v>
      </c>
      <c r="AY97" s="18" t="s">
        <v>160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8" t="s">
        <v>85</v>
      </c>
      <c r="BK97" s="220">
        <f>ROUND(I97*H97,2)</f>
        <v>0</v>
      </c>
      <c r="BL97" s="18" t="s">
        <v>167</v>
      </c>
      <c r="BM97" s="219" t="s">
        <v>417</v>
      </c>
    </row>
    <row r="98" s="13" customFormat="1">
      <c r="A98" s="13"/>
      <c r="B98" s="221"/>
      <c r="C98" s="222"/>
      <c r="D98" s="223" t="s">
        <v>176</v>
      </c>
      <c r="E98" s="224" t="s">
        <v>32</v>
      </c>
      <c r="F98" s="225" t="s">
        <v>418</v>
      </c>
      <c r="G98" s="222"/>
      <c r="H98" s="226">
        <v>262.154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176</v>
      </c>
      <c r="AU98" s="232" t="s">
        <v>87</v>
      </c>
      <c r="AV98" s="13" t="s">
        <v>87</v>
      </c>
      <c r="AW98" s="13" t="s">
        <v>39</v>
      </c>
      <c r="AX98" s="13" t="s">
        <v>77</v>
      </c>
      <c r="AY98" s="232" t="s">
        <v>160</v>
      </c>
    </row>
    <row r="99" s="13" customFormat="1">
      <c r="A99" s="13"/>
      <c r="B99" s="221"/>
      <c r="C99" s="222"/>
      <c r="D99" s="223" t="s">
        <v>176</v>
      </c>
      <c r="E99" s="224" t="s">
        <v>32</v>
      </c>
      <c r="F99" s="225" t="s">
        <v>419</v>
      </c>
      <c r="G99" s="222"/>
      <c r="H99" s="226">
        <v>-210.08199999999999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176</v>
      </c>
      <c r="AU99" s="232" t="s">
        <v>87</v>
      </c>
      <c r="AV99" s="13" t="s">
        <v>87</v>
      </c>
      <c r="AW99" s="13" t="s">
        <v>39</v>
      </c>
      <c r="AX99" s="13" t="s">
        <v>77</v>
      </c>
      <c r="AY99" s="232" t="s">
        <v>160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420</v>
      </c>
      <c r="G100" s="222"/>
      <c r="H100" s="226">
        <v>-10.5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77</v>
      </c>
      <c r="AY100" s="232" t="s">
        <v>160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421</v>
      </c>
      <c r="G101" s="222"/>
      <c r="H101" s="226">
        <v>-5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77</v>
      </c>
      <c r="AY101" s="232" t="s">
        <v>160</v>
      </c>
    </row>
    <row r="102" s="15" customFormat="1">
      <c r="A102" s="15"/>
      <c r="B102" s="244"/>
      <c r="C102" s="245"/>
      <c r="D102" s="223" t="s">
        <v>176</v>
      </c>
      <c r="E102" s="246" t="s">
        <v>32</v>
      </c>
      <c r="F102" s="247" t="s">
        <v>238</v>
      </c>
      <c r="G102" s="245"/>
      <c r="H102" s="248">
        <v>36.572000000000003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4" t="s">
        <v>176</v>
      </c>
      <c r="AU102" s="254" t="s">
        <v>87</v>
      </c>
      <c r="AV102" s="15" t="s">
        <v>167</v>
      </c>
      <c r="AW102" s="15" t="s">
        <v>39</v>
      </c>
      <c r="AX102" s="15" t="s">
        <v>85</v>
      </c>
      <c r="AY102" s="254" t="s">
        <v>160</v>
      </c>
    </row>
    <row r="103" s="2" customFormat="1">
      <c r="A103" s="40"/>
      <c r="B103" s="41"/>
      <c r="C103" s="208" t="s">
        <v>182</v>
      </c>
      <c r="D103" s="208" t="s">
        <v>162</v>
      </c>
      <c r="E103" s="209" t="s">
        <v>366</v>
      </c>
      <c r="F103" s="210" t="s">
        <v>367</v>
      </c>
      <c r="G103" s="211" t="s">
        <v>218</v>
      </c>
      <c r="H103" s="212">
        <v>262.154</v>
      </c>
      <c r="I103" s="213"/>
      <c r="J103" s="214">
        <f>ROUND(I103*H103,2)</f>
        <v>0</v>
      </c>
      <c r="K103" s="210" t="s">
        <v>166</v>
      </c>
      <c r="L103" s="46"/>
      <c r="M103" s="215" t="s">
        <v>32</v>
      </c>
      <c r="N103" s="216" t="s">
        <v>48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167</v>
      </c>
      <c r="AT103" s="219" t="s">
        <v>162</v>
      </c>
      <c r="AU103" s="219" t="s">
        <v>87</v>
      </c>
      <c r="AY103" s="18" t="s">
        <v>160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85</v>
      </c>
      <c r="BK103" s="220">
        <f>ROUND(I103*H103,2)</f>
        <v>0</v>
      </c>
      <c r="BL103" s="18" t="s">
        <v>167</v>
      </c>
      <c r="BM103" s="219" t="s">
        <v>422</v>
      </c>
    </row>
    <row r="104" s="13" customFormat="1">
      <c r="A104" s="13"/>
      <c r="B104" s="221"/>
      <c r="C104" s="222"/>
      <c r="D104" s="223" t="s">
        <v>176</v>
      </c>
      <c r="E104" s="224" t="s">
        <v>32</v>
      </c>
      <c r="F104" s="225" t="s">
        <v>423</v>
      </c>
      <c r="G104" s="222"/>
      <c r="H104" s="226">
        <v>262.154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176</v>
      </c>
      <c r="AU104" s="232" t="s">
        <v>87</v>
      </c>
      <c r="AV104" s="13" t="s">
        <v>87</v>
      </c>
      <c r="AW104" s="13" t="s">
        <v>39</v>
      </c>
      <c r="AX104" s="13" t="s">
        <v>85</v>
      </c>
      <c r="AY104" s="232" t="s">
        <v>160</v>
      </c>
    </row>
    <row r="105" s="12" customFormat="1" ht="22.8" customHeight="1">
      <c r="A105" s="12"/>
      <c r="B105" s="192"/>
      <c r="C105" s="193"/>
      <c r="D105" s="194" t="s">
        <v>76</v>
      </c>
      <c r="E105" s="206" t="s">
        <v>87</v>
      </c>
      <c r="F105" s="206" t="s">
        <v>424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SUM(P106:P110)</f>
        <v>0</v>
      </c>
      <c r="Q105" s="200"/>
      <c r="R105" s="201">
        <f>SUM(R106:R110)</f>
        <v>25.104872539999999</v>
      </c>
      <c r="S105" s="200"/>
      <c r="T105" s="202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85</v>
      </c>
      <c r="AT105" s="204" t="s">
        <v>76</v>
      </c>
      <c r="AU105" s="204" t="s">
        <v>85</v>
      </c>
      <c r="AY105" s="203" t="s">
        <v>160</v>
      </c>
      <c r="BK105" s="205">
        <f>SUM(BK106:BK110)</f>
        <v>0</v>
      </c>
    </row>
    <row r="106" s="2" customFormat="1" ht="21.75" customHeight="1">
      <c r="A106" s="40"/>
      <c r="B106" s="41"/>
      <c r="C106" s="208" t="s">
        <v>186</v>
      </c>
      <c r="D106" s="208" t="s">
        <v>162</v>
      </c>
      <c r="E106" s="209" t="s">
        <v>425</v>
      </c>
      <c r="F106" s="210" t="s">
        <v>426</v>
      </c>
      <c r="G106" s="211" t="s">
        <v>218</v>
      </c>
      <c r="H106" s="212">
        <v>11.111000000000001</v>
      </c>
      <c r="I106" s="213"/>
      <c r="J106" s="214">
        <f>ROUND(I106*H106,2)</f>
        <v>0</v>
      </c>
      <c r="K106" s="210" t="s">
        <v>166</v>
      </c>
      <c r="L106" s="46"/>
      <c r="M106" s="215" t="s">
        <v>32</v>
      </c>
      <c r="N106" s="216" t="s">
        <v>48</v>
      </c>
      <c r="O106" s="86"/>
      <c r="P106" s="217">
        <f>O106*H106</f>
        <v>0</v>
      </c>
      <c r="Q106" s="217">
        <v>2.2563399999999998</v>
      </c>
      <c r="R106" s="217">
        <f>Q106*H106</f>
        <v>25.070193740000001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167</v>
      </c>
      <c r="AT106" s="219" t="s">
        <v>162</v>
      </c>
      <c r="AU106" s="219" t="s">
        <v>87</v>
      </c>
      <c r="AY106" s="18" t="s">
        <v>160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8" t="s">
        <v>85</v>
      </c>
      <c r="BK106" s="220">
        <f>ROUND(I106*H106,2)</f>
        <v>0</v>
      </c>
      <c r="BL106" s="18" t="s">
        <v>167</v>
      </c>
      <c r="BM106" s="219" t="s">
        <v>427</v>
      </c>
    </row>
    <row r="107" s="13" customFormat="1">
      <c r="A107" s="13"/>
      <c r="B107" s="221"/>
      <c r="C107" s="222"/>
      <c r="D107" s="223" t="s">
        <v>176</v>
      </c>
      <c r="E107" s="224" t="s">
        <v>32</v>
      </c>
      <c r="F107" s="225" t="s">
        <v>428</v>
      </c>
      <c r="G107" s="222"/>
      <c r="H107" s="226">
        <v>11.111000000000001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176</v>
      </c>
      <c r="AU107" s="232" t="s">
        <v>87</v>
      </c>
      <c r="AV107" s="13" t="s">
        <v>87</v>
      </c>
      <c r="AW107" s="13" t="s">
        <v>39</v>
      </c>
      <c r="AX107" s="13" t="s">
        <v>85</v>
      </c>
      <c r="AY107" s="232" t="s">
        <v>160</v>
      </c>
    </row>
    <row r="108" s="2" customFormat="1" ht="16.5" customHeight="1">
      <c r="A108" s="40"/>
      <c r="B108" s="41"/>
      <c r="C108" s="208" t="s">
        <v>190</v>
      </c>
      <c r="D108" s="208" t="s">
        <v>162</v>
      </c>
      <c r="E108" s="209" t="s">
        <v>429</v>
      </c>
      <c r="F108" s="210" t="s">
        <v>430</v>
      </c>
      <c r="G108" s="211" t="s">
        <v>165</v>
      </c>
      <c r="H108" s="212">
        <v>14.039999999999999</v>
      </c>
      <c r="I108" s="213"/>
      <c r="J108" s="214">
        <f>ROUND(I108*H108,2)</f>
        <v>0</v>
      </c>
      <c r="K108" s="210" t="s">
        <v>166</v>
      </c>
      <c r="L108" s="46"/>
      <c r="M108" s="215" t="s">
        <v>32</v>
      </c>
      <c r="N108" s="216" t="s">
        <v>48</v>
      </c>
      <c r="O108" s="86"/>
      <c r="P108" s="217">
        <f>O108*H108</f>
        <v>0</v>
      </c>
      <c r="Q108" s="217">
        <v>0.00247</v>
      </c>
      <c r="R108" s="217">
        <f>Q108*H108</f>
        <v>0.034678799999999996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167</v>
      </c>
      <c r="AT108" s="219" t="s">
        <v>162</v>
      </c>
      <c r="AU108" s="219" t="s">
        <v>87</v>
      </c>
      <c r="AY108" s="18" t="s">
        <v>160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8" t="s">
        <v>85</v>
      </c>
      <c r="BK108" s="220">
        <f>ROUND(I108*H108,2)</f>
        <v>0</v>
      </c>
      <c r="BL108" s="18" t="s">
        <v>167</v>
      </c>
      <c r="BM108" s="219" t="s">
        <v>431</v>
      </c>
    </row>
    <row r="109" s="13" customFormat="1">
      <c r="A109" s="13"/>
      <c r="B109" s="221"/>
      <c r="C109" s="222"/>
      <c r="D109" s="223" t="s">
        <v>176</v>
      </c>
      <c r="E109" s="224" t="s">
        <v>32</v>
      </c>
      <c r="F109" s="225" t="s">
        <v>432</v>
      </c>
      <c r="G109" s="222"/>
      <c r="H109" s="226">
        <v>14.039999999999999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176</v>
      </c>
      <c r="AU109" s="232" t="s">
        <v>87</v>
      </c>
      <c r="AV109" s="13" t="s">
        <v>87</v>
      </c>
      <c r="AW109" s="13" t="s">
        <v>39</v>
      </c>
      <c r="AX109" s="13" t="s">
        <v>85</v>
      </c>
      <c r="AY109" s="232" t="s">
        <v>160</v>
      </c>
    </row>
    <row r="110" s="2" customFormat="1" ht="16.5" customHeight="1">
      <c r="A110" s="40"/>
      <c r="B110" s="41"/>
      <c r="C110" s="208" t="s">
        <v>194</v>
      </c>
      <c r="D110" s="208" t="s">
        <v>162</v>
      </c>
      <c r="E110" s="209" t="s">
        <v>433</v>
      </c>
      <c r="F110" s="210" t="s">
        <v>434</v>
      </c>
      <c r="G110" s="211" t="s">
        <v>165</v>
      </c>
      <c r="H110" s="212">
        <v>14.039999999999999</v>
      </c>
      <c r="I110" s="213"/>
      <c r="J110" s="214">
        <f>ROUND(I110*H110,2)</f>
        <v>0</v>
      </c>
      <c r="K110" s="210" t="s">
        <v>166</v>
      </c>
      <c r="L110" s="46"/>
      <c r="M110" s="215" t="s">
        <v>32</v>
      </c>
      <c r="N110" s="216" t="s">
        <v>48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167</v>
      </c>
      <c r="AT110" s="219" t="s">
        <v>162</v>
      </c>
      <c r="AU110" s="219" t="s">
        <v>87</v>
      </c>
      <c r="AY110" s="18" t="s">
        <v>160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8" t="s">
        <v>85</v>
      </c>
      <c r="BK110" s="220">
        <f>ROUND(I110*H110,2)</f>
        <v>0</v>
      </c>
      <c r="BL110" s="18" t="s">
        <v>167</v>
      </c>
      <c r="BM110" s="219" t="s">
        <v>435</v>
      </c>
    </row>
    <row r="111" s="12" customFormat="1" ht="22.8" customHeight="1">
      <c r="A111" s="12"/>
      <c r="B111" s="192"/>
      <c r="C111" s="193"/>
      <c r="D111" s="194" t="s">
        <v>76</v>
      </c>
      <c r="E111" s="206" t="s">
        <v>172</v>
      </c>
      <c r="F111" s="206" t="s">
        <v>436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SUM(P112:P118)</f>
        <v>0</v>
      </c>
      <c r="Q111" s="200"/>
      <c r="R111" s="201">
        <f>SUM(R112:R118)</f>
        <v>200.31958053999995</v>
      </c>
      <c r="S111" s="200"/>
      <c r="T111" s="202">
        <f>SUM(T112:T118)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85</v>
      </c>
      <c r="AT111" s="204" t="s">
        <v>76</v>
      </c>
      <c r="AU111" s="204" t="s">
        <v>85</v>
      </c>
      <c r="AY111" s="203" t="s">
        <v>160</v>
      </c>
      <c r="BK111" s="205">
        <f>SUM(BK112:BK118)</f>
        <v>0</v>
      </c>
    </row>
    <row r="112" s="2" customFormat="1">
      <c r="A112" s="40"/>
      <c r="B112" s="41"/>
      <c r="C112" s="208" t="s">
        <v>198</v>
      </c>
      <c r="D112" s="208" t="s">
        <v>162</v>
      </c>
      <c r="E112" s="209" t="s">
        <v>437</v>
      </c>
      <c r="F112" s="210" t="s">
        <v>438</v>
      </c>
      <c r="G112" s="211" t="s">
        <v>218</v>
      </c>
      <c r="H112" s="212">
        <v>67.444999999999993</v>
      </c>
      <c r="I112" s="213"/>
      <c r="J112" s="214">
        <f>ROUND(I112*H112,2)</f>
        <v>0</v>
      </c>
      <c r="K112" s="210" t="s">
        <v>166</v>
      </c>
      <c r="L112" s="46"/>
      <c r="M112" s="215" t="s">
        <v>32</v>
      </c>
      <c r="N112" s="216" t="s">
        <v>48</v>
      </c>
      <c r="O112" s="86"/>
      <c r="P112" s="217">
        <f>O112*H112</f>
        <v>0</v>
      </c>
      <c r="Q112" s="217">
        <v>2.8089400000000002</v>
      </c>
      <c r="R112" s="217">
        <f>Q112*H112</f>
        <v>189.44895829999999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167</v>
      </c>
      <c r="AT112" s="219" t="s">
        <v>162</v>
      </c>
      <c r="AU112" s="219" t="s">
        <v>87</v>
      </c>
      <c r="AY112" s="18" t="s">
        <v>160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8" t="s">
        <v>85</v>
      </c>
      <c r="BK112" s="220">
        <f>ROUND(I112*H112,2)</f>
        <v>0</v>
      </c>
      <c r="BL112" s="18" t="s">
        <v>167</v>
      </c>
      <c r="BM112" s="219" t="s">
        <v>439</v>
      </c>
    </row>
    <row r="113" s="13" customFormat="1">
      <c r="A113" s="13"/>
      <c r="B113" s="221"/>
      <c r="C113" s="222"/>
      <c r="D113" s="223" t="s">
        <v>176</v>
      </c>
      <c r="E113" s="224" t="s">
        <v>32</v>
      </c>
      <c r="F113" s="225" t="s">
        <v>440</v>
      </c>
      <c r="G113" s="222"/>
      <c r="H113" s="226">
        <v>67.444999999999993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176</v>
      </c>
      <c r="AU113" s="232" t="s">
        <v>87</v>
      </c>
      <c r="AV113" s="13" t="s">
        <v>87</v>
      </c>
      <c r="AW113" s="13" t="s">
        <v>39</v>
      </c>
      <c r="AX113" s="13" t="s">
        <v>85</v>
      </c>
      <c r="AY113" s="232" t="s">
        <v>160</v>
      </c>
    </row>
    <row r="114" s="2" customFormat="1">
      <c r="A114" s="40"/>
      <c r="B114" s="41"/>
      <c r="C114" s="208" t="s">
        <v>202</v>
      </c>
      <c r="D114" s="208" t="s">
        <v>162</v>
      </c>
      <c r="E114" s="209" t="s">
        <v>441</v>
      </c>
      <c r="F114" s="210" t="s">
        <v>442</v>
      </c>
      <c r="G114" s="211" t="s">
        <v>165</v>
      </c>
      <c r="H114" s="212">
        <v>156.06</v>
      </c>
      <c r="I114" s="213"/>
      <c r="J114" s="214">
        <f>ROUND(I114*H114,2)</f>
        <v>0</v>
      </c>
      <c r="K114" s="210" t="s">
        <v>166</v>
      </c>
      <c r="L114" s="46"/>
      <c r="M114" s="215" t="s">
        <v>32</v>
      </c>
      <c r="N114" s="216" t="s">
        <v>48</v>
      </c>
      <c r="O114" s="86"/>
      <c r="P114" s="217">
        <f>O114*H114</f>
        <v>0</v>
      </c>
      <c r="Q114" s="217">
        <v>0.00726</v>
      </c>
      <c r="R114" s="217">
        <f>Q114*H114</f>
        <v>1.1329956000000001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167</v>
      </c>
      <c r="AT114" s="219" t="s">
        <v>162</v>
      </c>
      <c r="AU114" s="219" t="s">
        <v>87</v>
      </c>
      <c r="AY114" s="18" t="s">
        <v>160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8" t="s">
        <v>85</v>
      </c>
      <c r="BK114" s="220">
        <f>ROUND(I114*H114,2)</f>
        <v>0</v>
      </c>
      <c r="BL114" s="18" t="s">
        <v>167</v>
      </c>
      <c r="BM114" s="219" t="s">
        <v>443</v>
      </c>
    </row>
    <row r="115" s="13" customFormat="1">
      <c r="A115" s="13"/>
      <c r="B115" s="221"/>
      <c r="C115" s="222"/>
      <c r="D115" s="223" t="s">
        <v>176</v>
      </c>
      <c r="E115" s="224" t="s">
        <v>32</v>
      </c>
      <c r="F115" s="225" t="s">
        <v>444</v>
      </c>
      <c r="G115" s="222"/>
      <c r="H115" s="226">
        <v>156.06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176</v>
      </c>
      <c r="AU115" s="232" t="s">
        <v>87</v>
      </c>
      <c r="AV115" s="13" t="s">
        <v>87</v>
      </c>
      <c r="AW115" s="13" t="s">
        <v>39</v>
      </c>
      <c r="AX115" s="13" t="s">
        <v>85</v>
      </c>
      <c r="AY115" s="232" t="s">
        <v>160</v>
      </c>
    </row>
    <row r="116" s="2" customFormat="1">
      <c r="A116" s="40"/>
      <c r="B116" s="41"/>
      <c r="C116" s="208" t="s">
        <v>206</v>
      </c>
      <c r="D116" s="208" t="s">
        <v>162</v>
      </c>
      <c r="E116" s="209" t="s">
        <v>445</v>
      </c>
      <c r="F116" s="210" t="s">
        <v>446</v>
      </c>
      <c r="G116" s="211" t="s">
        <v>165</v>
      </c>
      <c r="H116" s="212">
        <v>156.06</v>
      </c>
      <c r="I116" s="213"/>
      <c r="J116" s="214">
        <f>ROUND(I116*H116,2)</f>
        <v>0</v>
      </c>
      <c r="K116" s="210" t="s">
        <v>166</v>
      </c>
      <c r="L116" s="46"/>
      <c r="M116" s="215" t="s">
        <v>32</v>
      </c>
      <c r="N116" s="216" t="s">
        <v>48</v>
      </c>
      <c r="O116" s="86"/>
      <c r="P116" s="217">
        <f>O116*H116</f>
        <v>0</v>
      </c>
      <c r="Q116" s="217">
        <v>0.00085999999999999998</v>
      </c>
      <c r="R116" s="217">
        <f>Q116*H116</f>
        <v>0.13421159999999999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167</v>
      </c>
      <c r="AT116" s="219" t="s">
        <v>162</v>
      </c>
      <c r="AU116" s="219" t="s">
        <v>87</v>
      </c>
      <c r="AY116" s="18" t="s">
        <v>160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85</v>
      </c>
      <c r="BK116" s="220">
        <f>ROUND(I116*H116,2)</f>
        <v>0</v>
      </c>
      <c r="BL116" s="18" t="s">
        <v>167</v>
      </c>
      <c r="BM116" s="219" t="s">
        <v>447</v>
      </c>
    </row>
    <row r="117" s="2" customFormat="1" ht="44.25" customHeight="1">
      <c r="A117" s="40"/>
      <c r="B117" s="41"/>
      <c r="C117" s="208" t="s">
        <v>210</v>
      </c>
      <c r="D117" s="208" t="s">
        <v>162</v>
      </c>
      <c r="E117" s="209" t="s">
        <v>448</v>
      </c>
      <c r="F117" s="210" t="s">
        <v>449</v>
      </c>
      <c r="G117" s="211" t="s">
        <v>323</v>
      </c>
      <c r="H117" s="212">
        <v>8.7680000000000007</v>
      </c>
      <c r="I117" s="213"/>
      <c r="J117" s="214">
        <f>ROUND(I117*H117,2)</f>
        <v>0</v>
      </c>
      <c r="K117" s="210" t="s">
        <v>166</v>
      </c>
      <c r="L117" s="46"/>
      <c r="M117" s="215" t="s">
        <v>32</v>
      </c>
      <c r="N117" s="216" t="s">
        <v>48</v>
      </c>
      <c r="O117" s="86"/>
      <c r="P117" s="217">
        <f>O117*H117</f>
        <v>0</v>
      </c>
      <c r="Q117" s="217">
        <v>1.09528</v>
      </c>
      <c r="R117" s="217">
        <f>Q117*H117</f>
        <v>9.6034150400000016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167</v>
      </c>
      <c r="AT117" s="219" t="s">
        <v>162</v>
      </c>
      <c r="AU117" s="219" t="s">
        <v>87</v>
      </c>
      <c r="AY117" s="18" t="s">
        <v>160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8" t="s">
        <v>85</v>
      </c>
      <c r="BK117" s="220">
        <f>ROUND(I117*H117,2)</f>
        <v>0</v>
      </c>
      <c r="BL117" s="18" t="s">
        <v>167</v>
      </c>
      <c r="BM117" s="219" t="s">
        <v>450</v>
      </c>
    </row>
    <row r="118" s="13" customFormat="1">
      <c r="A118" s="13"/>
      <c r="B118" s="221"/>
      <c r="C118" s="222"/>
      <c r="D118" s="223" t="s">
        <v>176</v>
      </c>
      <c r="E118" s="224" t="s">
        <v>32</v>
      </c>
      <c r="F118" s="225" t="s">
        <v>451</v>
      </c>
      <c r="G118" s="222"/>
      <c r="H118" s="226">
        <v>8.7680000000000007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176</v>
      </c>
      <c r="AU118" s="232" t="s">
        <v>87</v>
      </c>
      <c r="AV118" s="13" t="s">
        <v>87</v>
      </c>
      <c r="AW118" s="13" t="s">
        <v>39</v>
      </c>
      <c r="AX118" s="13" t="s">
        <v>85</v>
      </c>
      <c r="AY118" s="232" t="s">
        <v>160</v>
      </c>
    </row>
    <row r="119" s="12" customFormat="1" ht="22.8" customHeight="1">
      <c r="A119" s="12"/>
      <c r="B119" s="192"/>
      <c r="C119" s="193"/>
      <c r="D119" s="194" t="s">
        <v>76</v>
      </c>
      <c r="E119" s="206" t="s">
        <v>167</v>
      </c>
      <c r="F119" s="206" t="s">
        <v>389</v>
      </c>
      <c r="G119" s="193"/>
      <c r="H119" s="193"/>
      <c r="I119" s="196"/>
      <c r="J119" s="207">
        <f>BK119</f>
        <v>0</v>
      </c>
      <c r="K119" s="193"/>
      <c r="L119" s="198"/>
      <c r="M119" s="199"/>
      <c r="N119" s="200"/>
      <c r="O119" s="200"/>
      <c r="P119" s="201">
        <f>SUM(P120:P127)</f>
        <v>0</v>
      </c>
      <c r="Q119" s="200"/>
      <c r="R119" s="201">
        <f>SUM(R120:R127)</f>
        <v>101.7063282</v>
      </c>
      <c r="S119" s="200"/>
      <c r="T119" s="202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85</v>
      </c>
      <c r="AT119" s="204" t="s">
        <v>76</v>
      </c>
      <c r="AU119" s="204" t="s">
        <v>85</v>
      </c>
      <c r="AY119" s="203" t="s">
        <v>160</v>
      </c>
      <c r="BK119" s="205">
        <f>SUM(BK120:BK127)</f>
        <v>0</v>
      </c>
    </row>
    <row r="120" s="2" customFormat="1">
      <c r="A120" s="40"/>
      <c r="B120" s="41"/>
      <c r="C120" s="208" t="s">
        <v>215</v>
      </c>
      <c r="D120" s="208" t="s">
        <v>162</v>
      </c>
      <c r="E120" s="209" t="s">
        <v>390</v>
      </c>
      <c r="F120" s="210" t="s">
        <v>391</v>
      </c>
      <c r="G120" s="211" t="s">
        <v>218</v>
      </c>
      <c r="H120" s="212">
        <v>22.280000000000001</v>
      </c>
      <c r="I120" s="213"/>
      <c r="J120" s="214">
        <f>ROUND(I120*H120,2)</f>
        <v>0</v>
      </c>
      <c r="K120" s="210" t="s">
        <v>166</v>
      </c>
      <c r="L120" s="46"/>
      <c r="M120" s="215" t="s">
        <v>32</v>
      </c>
      <c r="N120" s="216" t="s">
        <v>48</v>
      </c>
      <c r="O120" s="86"/>
      <c r="P120" s="217">
        <f>O120*H120</f>
        <v>0</v>
      </c>
      <c r="Q120" s="217">
        <v>1.8700000000000001</v>
      </c>
      <c r="R120" s="217">
        <f>Q120*H120</f>
        <v>41.663600000000002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167</v>
      </c>
      <c r="AT120" s="219" t="s">
        <v>162</v>
      </c>
      <c r="AU120" s="219" t="s">
        <v>87</v>
      </c>
      <c r="AY120" s="18" t="s">
        <v>160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8" t="s">
        <v>85</v>
      </c>
      <c r="BK120" s="220">
        <f>ROUND(I120*H120,2)</f>
        <v>0</v>
      </c>
      <c r="BL120" s="18" t="s">
        <v>167</v>
      </c>
      <c r="BM120" s="219" t="s">
        <v>392</v>
      </c>
    </row>
    <row r="121" s="13" customFormat="1">
      <c r="A121" s="13"/>
      <c r="B121" s="221"/>
      <c r="C121" s="222"/>
      <c r="D121" s="223" t="s">
        <v>176</v>
      </c>
      <c r="E121" s="224" t="s">
        <v>32</v>
      </c>
      <c r="F121" s="225" t="s">
        <v>452</v>
      </c>
      <c r="G121" s="222"/>
      <c r="H121" s="226">
        <v>22.280000000000001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176</v>
      </c>
      <c r="AU121" s="232" t="s">
        <v>87</v>
      </c>
      <c r="AV121" s="13" t="s">
        <v>87</v>
      </c>
      <c r="AW121" s="13" t="s">
        <v>39</v>
      </c>
      <c r="AX121" s="13" t="s">
        <v>85</v>
      </c>
      <c r="AY121" s="232" t="s">
        <v>160</v>
      </c>
    </row>
    <row r="122" s="2" customFormat="1" ht="33" customHeight="1">
      <c r="A122" s="40"/>
      <c r="B122" s="41"/>
      <c r="C122" s="208" t="s">
        <v>239</v>
      </c>
      <c r="D122" s="208" t="s">
        <v>162</v>
      </c>
      <c r="E122" s="209" t="s">
        <v>397</v>
      </c>
      <c r="F122" s="210" t="s">
        <v>398</v>
      </c>
      <c r="G122" s="211" t="s">
        <v>165</v>
      </c>
      <c r="H122" s="212">
        <v>37.133000000000003</v>
      </c>
      <c r="I122" s="213"/>
      <c r="J122" s="214">
        <f>ROUND(I122*H122,2)</f>
        <v>0</v>
      </c>
      <c r="K122" s="210" t="s">
        <v>166</v>
      </c>
      <c r="L122" s="46"/>
      <c r="M122" s="215" t="s">
        <v>32</v>
      </c>
      <c r="N122" s="216" t="s">
        <v>48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167</v>
      </c>
      <c r="AT122" s="219" t="s">
        <v>162</v>
      </c>
      <c r="AU122" s="219" t="s">
        <v>87</v>
      </c>
      <c r="AY122" s="18" t="s">
        <v>160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85</v>
      </c>
      <c r="BK122" s="220">
        <f>ROUND(I122*H122,2)</f>
        <v>0</v>
      </c>
      <c r="BL122" s="18" t="s">
        <v>167</v>
      </c>
      <c r="BM122" s="219" t="s">
        <v>399</v>
      </c>
    </row>
    <row r="123" s="13" customFormat="1">
      <c r="A123" s="13"/>
      <c r="B123" s="221"/>
      <c r="C123" s="222"/>
      <c r="D123" s="223" t="s">
        <v>176</v>
      </c>
      <c r="E123" s="224" t="s">
        <v>32</v>
      </c>
      <c r="F123" s="225" t="s">
        <v>453</v>
      </c>
      <c r="G123" s="222"/>
      <c r="H123" s="226">
        <v>37.133000000000003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176</v>
      </c>
      <c r="AU123" s="232" t="s">
        <v>87</v>
      </c>
      <c r="AV123" s="13" t="s">
        <v>87</v>
      </c>
      <c r="AW123" s="13" t="s">
        <v>39</v>
      </c>
      <c r="AX123" s="13" t="s">
        <v>85</v>
      </c>
      <c r="AY123" s="232" t="s">
        <v>160</v>
      </c>
    </row>
    <row r="124" s="2" customFormat="1" ht="33" customHeight="1">
      <c r="A124" s="40"/>
      <c r="B124" s="41"/>
      <c r="C124" s="208" t="s">
        <v>8</v>
      </c>
      <c r="D124" s="208" t="s">
        <v>162</v>
      </c>
      <c r="E124" s="209" t="s">
        <v>454</v>
      </c>
      <c r="F124" s="210" t="s">
        <v>455</v>
      </c>
      <c r="G124" s="211" t="s">
        <v>165</v>
      </c>
      <c r="H124" s="212">
        <v>98.734999999999999</v>
      </c>
      <c r="I124" s="213"/>
      <c r="J124" s="214">
        <f>ROUND(I124*H124,2)</f>
        <v>0</v>
      </c>
      <c r="K124" s="210" t="s">
        <v>166</v>
      </c>
      <c r="L124" s="46"/>
      <c r="M124" s="215" t="s">
        <v>32</v>
      </c>
      <c r="N124" s="216" t="s">
        <v>48</v>
      </c>
      <c r="O124" s="86"/>
      <c r="P124" s="217">
        <f>O124*H124</f>
        <v>0</v>
      </c>
      <c r="Q124" s="217">
        <v>0.60811999999999999</v>
      </c>
      <c r="R124" s="217">
        <f>Q124*H124</f>
        <v>60.042728199999999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167</v>
      </c>
      <c r="AT124" s="219" t="s">
        <v>162</v>
      </c>
      <c r="AU124" s="219" t="s">
        <v>87</v>
      </c>
      <c r="AY124" s="18" t="s">
        <v>160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8" t="s">
        <v>85</v>
      </c>
      <c r="BK124" s="220">
        <f>ROUND(I124*H124,2)</f>
        <v>0</v>
      </c>
      <c r="BL124" s="18" t="s">
        <v>167</v>
      </c>
      <c r="BM124" s="219" t="s">
        <v>456</v>
      </c>
    </row>
    <row r="125" s="13" customFormat="1">
      <c r="A125" s="13"/>
      <c r="B125" s="221"/>
      <c r="C125" s="222"/>
      <c r="D125" s="223" t="s">
        <v>176</v>
      </c>
      <c r="E125" s="224" t="s">
        <v>32</v>
      </c>
      <c r="F125" s="225" t="s">
        <v>457</v>
      </c>
      <c r="G125" s="222"/>
      <c r="H125" s="226">
        <v>86.450000000000003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176</v>
      </c>
      <c r="AU125" s="232" t="s">
        <v>87</v>
      </c>
      <c r="AV125" s="13" t="s">
        <v>87</v>
      </c>
      <c r="AW125" s="13" t="s">
        <v>39</v>
      </c>
      <c r="AX125" s="13" t="s">
        <v>77</v>
      </c>
      <c r="AY125" s="232" t="s">
        <v>160</v>
      </c>
    </row>
    <row r="126" s="13" customFormat="1">
      <c r="A126" s="13"/>
      <c r="B126" s="221"/>
      <c r="C126" s="222"/>
      <c r="D126" s="223" t="s">
        <v>176</v>
      </c>
      <c r="E126" s="224" t="s">
        <v>32</v>
      </c>
      <c r="F126" s="225" t="s">
        <v>458</v>
      </c>
      <c r="G126" s="222"/>
      <c r="H126" s="226">
        <v>12.285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176</v>
      </c>
      <c r="AU126" s="232" t="s">
        <v>87</v>
      </c>
      <c r="AV126" s="13" t="s">
        <v>87</v>
      </c>
      <c r="AW126" s="13" t="s">
        <v>39</v>
      </c>
      <c r="AX126" s="13" t="s">
        <v>77</v>
      </c>
      <c r="AY126" s="232" t="s">
        <v>160</v>
      </c>
    </row>
    <row r="127" s="15" customFormat="1">
      <c r="A127" s="15"/>
      <c r="B127" s="244"/>
      <c r="C127" s="245"/>
      <c r="D127" s="223" t="s">
        <v>176</v>
      </c>
      <c r="E127" s="246" t="s">
        <v>32</v>
      </c>
      <c r="F127" s="247" t="s">
        <v>238</v>
      </c>
      <c r="G127" s="245"/>
      <c r="H127" s="248">
        <v>98.734999999999999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4" t="s">
        <v>176</v>
      </c>
      <c r="AU127" s="254" t="s">
        <v>87</v>
      </c>
      <c r="AV127" s="15" t="s">
        <v>167</v>
      </c>
      <c r="AW127" s="15" t="s">
        <v>39</v>
      </c>
      <c r="AX127" s="15" t="s">
        <v>85</v>
      </c>
      <c r="AY127" s="254" t="s">
        <v>160</v>
      </c>
    </row>
    <row r="128" s="12" customFormat="1" ht="22.8" customHeight="1">
      <c r="A128" s="12"/>
      <c r="B128" s="192"/>
      <c r="C128" s="193"/>
      <c r="D128" s="194" t="s">
        <v>76</v>
      </c>
      <c r="E128" s="206" t="s">
        <v>338</v>
      </c>
      <c r="F128" s="206" t="s">
        <v>339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P129</f>
        <v>0</v>
      </c>
      <c r="Q128" s="200"/>
      <c r="R128" s="201">
        <f>R129</f>
        <v>0</v>
      </c>
      <c r="S128" s="200"/>
      <c r="T128" s="20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3" t="s">
        <v>85</v>
      </c>
      <c r="AT128" s="204" t="s">
        <v>76</v>
      </c>
      <c r="AU128" s="204" t="s">
        <v>85</v>
      </c>
      <c r="AY128" s="203" t="s">
        <v>160</v>
      </c>
      <c r="BK128" s="205">
        <f>BK129</f>
        <v>0</v>
      </c>
    </row>
    <row r="129" s="2" customFormat="1" ht="21.75" customHeight="1">
      <c r="A129" s="40"/>
      <c r="B129" s="41"/>
      <c r="C129" s="208" t="s">
        <v>246</v>
      </c>
      <c r="D129" s="208" t="s">
        <v>162</v>
      </c>
      <c r="E129" s="209" t="s">
        <v>341</v>
      </c>
      <c r="F129" s="210" t="s">
        <v>342</v>
      </c>
      <c r="G129" s="211" t="s">
        <v>323</v>
      </c>
      <c r="H129" s="212">
        <v>327.13099999999997</v>
      </c>
      <c r="I129" s="213"/>
      <c r="J129" s="214">
        <f>ROUND(I129*H129,2)</f>
        <v>0</v>
      </c>
      <c r="K129" s="210" t="s">
        <v>166</v>
      </c>
      <c r="L129" s="46"/>
      <c r="M129" s="265" t="s">
        <v>32</v>
      </c>
      <c r="N129" s="266" t="s">
        <v>48</v>
      </c>
      <c r="O129" s="267"/>
      <c r="P129" s="268">
        <f>O129*H129</f>
        <v>0</v>
      </c>
      <c r="Q129" s="268">
        <v>0</v>
      </c>
      <c r="R129" s="268">
        <f>Q129*H129</f>
        <v>0</v>
      </c>
      <c r="S129" s="268">
        <v>0</v>
      </c>
      <c r="T129" s="26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167</v>
      </c>
      <c r="AT129" s="219" t="s">
        <v>162</v>
      </c>
      <c r="AU129" s="219" t="s">
        <v>87</v>
      </c>
      <c r="AY129" s="18" t="s">
        <v>160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8" t="s">
        <v>85</v>
      </c>
      <c r="BK129" s="220">
        <f>ROUND(I129*H129,2)</f>
        <v>0</v>
      </c>
      <c r="BL129" s="18" t="s">
        <v>167</v>
      </c>
      <c r="BM129" s="219" t="s">
        <v>401</v>
      </c>
    </row>
    <row r="130" s="2" customFormat="1" ht="6.96" customHeight="1">
      <c r="A130" s="40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AUYdDYbtJAR3P6Y6N3wKDs4GsoJn6WfA6tZuz7rKvcn8Fg+UgsAc2vtrgLdAiRJ/2/4MXf6gwImEY8PIehcPXw==" hashValue="qEf851AoU5LZA+v6uCXXFAgYdMs4jUh8oDEh/lshSg6vLndBtBSc9yO2miDw+ejA0mG//6/47yz6huLqY0Z4OQ==" algorithmName="SHA-512" password="CC35"/>
  <autoFilter ref="C84:K12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459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ROUND((SUM(BE91:BE174)),  2)</f>
        <v>0</v>
      </c>
      <c r="G33" s="40"/>
      <c r="H33" s="40"/>
      <c r="I33" s="152">
        <v>0.20999999999999999</v>
      </c>
      <c r="J33" s="151">
        <f>ROUND(((SUM(BE91:BE174))*I33),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ROUND((SUM(BF91:BF174)),  2)</f>
        <v>0</v>
      </c>
      <c r="G34" s="40"/>
      <c r="H34" s="40"/>
      <c r="I34" s="152">
        <v>0.14999999999999999</v>
      </c>
      <c r="J34" s="151">
        <f>ROUND(((SUM(BF91:BF174))*I34),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ROUND((SUM(BG91:BG174)),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ROUND((SUM(BH91:BH174)),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ROUND((SUM(BI91:BI174)),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04 - Vypouštěcí zařízení rybníka Horní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J92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J93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403</v>
      </c>
      <c r="E62" s="178"/>
      <c r="F62" s="178"/>
      <c r="G62" s="178"/>
      <c r="H62" s="178"/>
      <c r="I62" s="178"/>
      <c r="J62" s="179">
        <f>J103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404</v>
      </c>
      <c r="E63" s="178"/>
      <c r="F63" s="178"/>
      <c r="G63" s="178"/>
      <c r="H63" s="178"/>
      <c r="I63" s="178"/>
      <c r="J63" s="179">
        <f>J109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345</v>
      </c>
      <c r="E64" s="178"/>
      <c r="F64" s="178"/>
      <c r="G64" s="178"/>
      <c r="H64" s="178"/>
      <c r="I64" s="178"/>
      <c r="J64" s="179">
        <f>J131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142</v>
      </c>
      <c r="E65" s="178"/>
      <c r="F65" s="178"/>
      <c r="G65" s="178"/>
      <c r="H65" s="178"/>
      <c r="I65" s="178"/>
      <c r="J65" s="179">
        <f>J135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460</v>
      </c>
      <c r="E66" s="178"/>
      <c r="F66" s="178"/>
      <c r="G66" s="178"/>
      <c r="H66" s="178"/>
      <c r="I66" s="178"/>
      <c r="J66" s="179">
        <f>J138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144</v>
      </c>
      <c r="E67" s="178"/>
      <c r="F67" s="178"/>
      <c r="G67" s="178"/>
      <c r="H67" s="178"/>
      <c r="I67" s="178"/>
      <c r="J67" s="179">
        <f>J142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461</v>
      </c>
      <c r="E68" s="172"/>
      <c r="F68" s="172"/>
      <c r="G68" s="172"/>
      <c r="H68" s="172"/>
      <c r="I68" s="172"/>
      <c r="J68" s="173">
        <f>J144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76"/>
      <c r="D69" s="177" t="s">
        <v>462</v>
      </c>
      <c r="E69" s="178"/>
      <c r="F69" s="178"/>
      <c r="G69" s="178"/>
      <c r="H69" s="178"/>
      <c r="I69" s="178"/>
      <c r="J69" s="179">
        <f>J145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463</v>
      </c>
      <c r="E70" s="178"/>
      <c r="F70" s="178"/>
      <c r="G70" s="178"/>
      <c r="H70" s="178"/>
      <c r="I70" s="178"/>
      <c r="J70" s="179">
        <f>J154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464</v>
      </c>
      <c r="E71" s="178"/>
      <c r="F71" s="178"/>
      <c r="G71" s="178"/>
      <c r="H71" s="178"/>
      <c r="I71" s="178"/>
      <c r="J71" s="179">
        <f>J170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4" t="s">
        <v>145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4" t="str">
        <f>E7</f>
        <v>Revitalizační opatření v povodí Velmovického potoka v k.ú.Mašovice</v>
      </c>
      <c r="F81" s="33"/>
      <c r="G81" s="33"/>
      <c r="H81" s="33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134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04 - Vypouštěcí zařízení rybníka Horní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F12</f>
        <v>Mašovice</v>
      </c>
      <c r="G85" s="42"/>
      <c r="H85" s="42"/>
      <c r="I85" s="33" t="s">
        <v>24</v>
      </c>
      <c r="J85" s="74" t="str">
        <f>IF(J12="","",J12)</f>
        <v>19. 4. 2021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3" t="s">
        <v>30</v>
      </c>
      <c r="D87" s="42"/>
      <c r="E87" s="42"/>
      <c r="F87" s="28" t="str">
        <f>E15</f>
        <v>ČR - Státní pozemkový úřad</v>
      </c>
      <c r="G87" s="42"/>
      <c r="H87" s="42"/>
      <c r="I87" s="33" t="s">
        <v>37</v>
      </c>
      <c r="J87" s="38" t="str">
        <f>E21</f>
        <v>Ing.František Sedláček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3" t="s">
        <v>35</v>
      </c>
      <c r="D88" s="42"/>
      <c r="E88" s="42"/>
      <c r="F88" s="28" t="str">
        <f>IF(E18="","",E18)</f>
        <v>Vyplň údaj</v>
      </c>
      <c r="G88" s="42"/>
      <c r="H88" s="42"/>
      <c r="I88" s="33" t="s">
        <v>40</v>
      </c>
      <c r="J88" s="38" t="str">
        <f>E24</f>
        <v>Ing.František Sedláček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1"/>
      <c r="B90" s="182"/>
      <c r="C90" s="183" t="s">
        <v>146</v>
      </c>
      <c r="D90" s="184" t="s">
        <v>62</v>
      </c>
      <c r="E90" s="184" t="s">
        <v>58</v>
      </c>
      <c r="F90" s="184" t="s">
        <v>59</v>
      </c>
      <c r="G90" s="184" t="s">
        <v>147</v>
      </c>
      <c r="H90" s="184" t="s">
        <v>148</v>
      </c>
      <c r="I90" s="184" t="s">
        <v>149</v>
      </c>
      <c r="J90" s="184" t="s">
        <v>138</v>
      </c>
      <c r="K90" s="185" t="s">
        <v>150</v>
      </c>
      <c r="L90" s="186"/>
      <c r="M90" s="94" t="s">
        <v>32</v>
      </c>
      <c r="N90" s="95" t="s">
        <v>47</v>
      </c>
      <c r="O90" s="95" t="s">
        <v>151</v>
      </c>
      <c r="P90" s="95" t="s">
        <v>152</v>
      </c>
      <c r="Q90" s="95" t="s">
        <v>153</v>
      </c>
      <c r="R90" s="95" t="s">
        <v>154</v>
      </c>
      <c r="S90" s="95" t="s">
        <v>155</v>
      </c>
      <c r="T90" s="96" t="s">
        <v>156</v>
      </c>
      <c r="U90" s="18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</row>
    <row r="91" s="2" customFormat="1" ht="22.8" customHeight="1">
      <c r="A91" s="40"/>
      <c r="B91" s="41"/>
      <c r="C91" s="101" t="s">
        <v>157</v>
      </c>
      <c r="D91" s="42"/>
      <c r="E91" s="42"/>
      <c r="F91" s="42"/>
      <c r="G91" s="42"/>
      <c r="H91" s="42"/>
      <c r="I91" s="42"/>
      <c r="J91" s="187">
        <f>BK91</f>
        <v>0</v>
      </c>
      <c r="K91" s="42"/>
      <c r="L91" s="46"/>
      <c r="M91" s="97"/>
      <c r="N91" s="188"/>
      <c r="O91" s="98"/>
      <c r="P91" s="189">
        <f>P92+P144</f>
        <v>0</v>
      </c>
      <c r="Q91" s="98"/>
      <c r="R91" s="189">
        <f>R92+R144</f>
        <v>189.72263403000005</v>
      </c>
      <c r="S91" s="98"/>
      <c r="T91" s="190">
        <f>T92+T144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76</v>
      </c>
      <c r="AU91" s="18" t="s">
        <v>139</v>
      </c>
      <c r="BK91" s="191">
        <f>BK92+BK144</f>
        <v>0</v>
      </c>
    </row>
    <row r="92" s="12" customFormat="1" ht="25.92" customHeight="1">
      <c r="A92" s="12"/>
      <c r="B92" s="192"/>
      <c r="C92" s="193"/>
      <c r="D92" s="194" t="s">
        <v>76</v>
      </c>
      <c r="E92" s="195" t="s">
        <v>158</v>
      </c>
      <c r="F92" s="195" t="s">
        <v>159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P93+P103+P109+P131+P135+P138+P142</f>
        <v>0</v>
      </c>
      <c r="Q92" s="200"/>
      <c r="R92" s="201">
        <f>R93+R103+R109+R131+R135+R138+R142</f>
        <v>189.05794596000004</v>
      </c>
      <c r="S92" s="200"/>
      <c r="T92" s="202">
        <f>T93+T103+T109+T131+T135+T138+T142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85</v>
      </c>
      <c r="AT92" s="204" t="s">
        <v>76</v>
      </c>
      <c r="AU92" s="204" t="s">
        <v>77</v>
      </c>
      <c r="AY92" s="203" t="s">
        <v>160</v>
      </c>
      <c r="BK92" s="205">
        <f>BK93+BK103+BK109+BK131+BK135+BK138+BK142</f>
        <v>0</v>
      </c>
    </row>
    <row r="93" s="12" customFormat="1" ht="22.8" customHeight="1">
      <c r="A93" s="12"/>
      <c r="B93" s="192"/>
      <c r="C93" s="193"/>
      <c r="D93" s="194" t="s">
        <v>76</v>
      </c>
      <c r="E93" s="206" t="s">
        <v>85</v>
      </c>
      <c r="F93" s="206" t="s">
        <v>161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SUM(P94:P102)</f>
        <v>0</v>
      </c>
      <c r="Q93" s="200"/>
      <c r="R93" s="201">
        <f>SUM(R94:R102)</f>
        <v>0</v>
      </c>
      <c r="S93" s="200"/>
      <c r="T93" s="202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85</v>
      </c>
      <c r="AT93" s="204" t="s">
        <v>76</v>
      </c>
      <c r="AU93" s="204" t="s">
        <v>85</v>
      </c>
      <c r="AY93" s="203" t="s">
        <v>160</v>
      </c>
      <c r="BK93" s="205">
        <f>SUM(BK94:BK102)</f>
        <v>0</v>
      </c>
    </row>
    <row r="94" s="2" customFormat="1" ht="16.5" customHeight="1">
      <c r="A94" s="40"/>
      <c r="B94" s="41"/>
      <c r="C94" s="208" t="s">
        <v>85</v>
      </c>
      <c r="D94" s="208" t="s">
        <v>162</v>
      </c>
      <c r="E94" s="209" t="s">
        <v>173</v>
      </c>
      <c r="F94" s="210" t="s">
        <v>174</v>
      </c>
      <c r="G94" s="211" t="s">
        <v>165</v>
      </c>
      <c r="H94" s="212">
        <v>100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167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167</v>
      </c>
      <c r="BM94" s="219" t="s">
        <v>465</v>
      </c>
    </row>
    <row r="95" s="13" customFormat="1">
      <c r="A95" s="13"/>
      <c r="B95" s="221"/>
      <c r="C95" s="222"/>
      <c r="D95" s="223" t="s">
        <v>176</v>
      </c>
      <c r="E95" s="224" t="s">
        <v>32</v>
      </c>
      <c r="F95" s="225" t="s">
        <v>466</v>
      </c>
      <c r="G95" s="222"/>
      <c r="H95" s="226">
        <v>100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176</v>
      </c>
      <c r="AU95" s="232" t="s">
        <v>87</v>
      </c>
      <c r="AV95" s="13" t="s">
        <v>87</v>
      </c>
      <c r="AW95" s="13" t="s">
        <v>39</v>
      </c>
      <c r="AX95" s="13" t="s">
        <v>85</v>
      </c>
      <c r="AY95" s="232" t="s">
        <v>160</v>
      </c>
    </row>
    <row r="96" s="2" customFormat="1">
      <c r="A96" s="40"/>
      <c r="B96" s="41"/>
      <c r="C96" s="208" t="s">
        <v>87</v>
      </c>
      <c r="D96" s="208" t="s">
        <v>162</v>
      </c>
      <c r="E96" s="209" t="s">
        <v>467</v>
      </c>
      <c r="F96" s="210" t="s">
        <v>468</v>
      </c>
      <c r="G96" s="211" t="s">
        <v>218</v>
      </c>
      <c r="H96" s="212">
        <v>72.260000000000005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167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469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470</v>
      </c>
      <c r="G97" s="222"/>
      <c r="H97" s="226">
        <v>82.260000000000005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77</v>
      </c>
      <c r="AY97" s="232" t="s">
        <v>160</v>
      </c>
    </row>
    <row r="98" s="13" customFormat="1">
      <c r="A98" s="13"/>
      <c r="B98" s="221"/>
      <c r="C98" s="222"/>
      <c r="D98" s="223" t="s">
        <v>176</v>
      </c>
      <c r="E98" s="224" t="s">
        <v>32</v>
      </c>
      <c r="F98" s="225" t="s">
        <v>471</v>
      </c>
      <c r="G98" s="222"/>
      <c r="H98" s="226">
        <v>-10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176</v>
      </c>
      <c r="AU98" s="232" t="s">
        <v>87</v>
      </c>
      <c r="AV98" s="13" t="s">
        <v>87</v>
      </c>
      <c r="AW98" s="13" t="s">
        <v>39</v>
      </c>
      <c r="AX98" s="13" t="s">
        <v>77</v>
      </c>
      <c r="AY98" s="232" t="s">
        <v>160</v>
      </c>
    </row>
    <row r="99" s="15" customFormat="1">
      <c r="A99" s="15"/>
      <c r="B99" s="244"/>
      <c r="C99" s="245"/>
      <c r="D99" s="223" t="s">
        <v>176</v>
      </c>
      <c r="E99" s="246" t="s">
        <v>32</v>
      </c>
      <c r="F99" s="247" t="s">
        <v>238</v>
      </c>
      <c r="G99" s="245"/>
      <c r="H99" s="248">
        <v>72.260000000000005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4" t="s">
        <v>176</v>
      </c>
      <c r="AU99" s="254" t="s">
        <v>87</v>
      </c>
      <c r="AV99" s="15" t="s">
        <v>167</v>
      </c>
      <c r="AW99" s="15" t="s">
        <v>39</v>
      </c>
      <c r="AX99" s="15" t="s">
        <v>85</v>
      </c>
      <c r="AY99" s="254" t="s">
        <v>160</v>
      </c>
    </row>
    <row r="100" s="2" customFormat="1">
      <c r="A100" s="40"/>
      <c r="B100" s="41"/>
      <c r="C100" s="208" t="s">
        <v>172</v>
      </c>
      <c r="D100" s="208" t="s">
        <v>162</v>
      </c>
      <c r="E100" s="209" t="s">
        <v>270</v>
      </c>
      <c r="F100" s="210" t="s">
        <v>271</v>
      </c>
      <c r="G100" s="211" t="s">
        <v>218</v>
      </c>
      <c r="H100" s="212">
        <v>82.260000000000005</v>
      </c>
      <c r="I100" s="213"/>
      <c r="J100" s="214">
        <f>ROUND(I100*H100,2)</f>
        <v>0</v>
      </c>
      <c r="K100" s="210" t="s">
        <v>166</v>
      </c>
      <c r="L100" s="46"/>
      <c r="M100" s="215" t="s">
        <v>32</v>
      </c>
      <c r="N100" s="216" t="s">
        <v>48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167</v>
      </c>
      <c r="AT100" s="219" t="s">
        <v>162</v>
      </c>
      <c r="AU100" s="219" t="s">
        <v>87</v>
      </c>
      <c r="AY100" s="18" t="s">
        <v>160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85</v>
      </c>
      <c r="BK100" s="220">
        <f>ROUND(I100*H100,2)</f>
        <v>0</v>
      </c>
      <c r="BL100" s="18" t="s">
        <v>167</v>
      </c>
      <c r="BM100" s="219" t="s">
        <v>472</v>
      </c>
    </row>
    <row r="101" s="13" customFormat="1">
      <c r="A101" s="13"/>
      <c r="B101" s="221"/>
      <c r="C101" s="222"/>
      <c r="D101" s="223" t="s">
        <v>176</v>
      </c>
      <c r="E101" s="224" t="s">
        <v>32</v>
      </c>
      <c r="F101" s="225" t="s">
        <v>473</v>
      </c>
      <c r="G101" s="222"/>
      <c r="H101" s="226">
        <v>82.260000000000005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176</v>
      </c>
      <c r="AU101" s="232" t="s">
        <v>87</v>
      </c>
      <c r="AV101" s="13" t="s">
        <v>87</v>
      </c>
      <c r="AW101" s="13" t="s">
        <v>39</v>
      </c>
      <c r="AX101" s="13" t="s">
        <v>85</v>
      </c>
      <c r="AY101" s="232" t="s">
        <v>160</v>
      </c>
    </row>
    <row r="102" s="2" customFormat="1">
      <c r="A102" s="40"/>
      <c r="B102" s="41"/>
      <c r="C102" s="208" t="s">
        <v>167</v>
      </c>
      <c r="D102" s="208" t="s">
        <v>162</v>
      </c>
      <c r="E102" s="209" t="s">
        <v>278</v>
      </c>
      <c r="F102" s="210" t="s">
        <v>279</v>
      </c>
      <c r="G102" s="211" t="s">
        <v>218</v>
      </c>
      <c r="H102" s="212">
        <v>82.260000000000005</v>
      </c>
      <c r="I102" s="213"/>
      <c r="J102" s="214">
        <f>ROUND(I102*H102,2)</f>
        <v>0</v>
      </c>
      <c r="K102" s="210" t="s">
        <v>166</v>
      </c>
      <c r="L102" s="46"/>
      <c r="M102" s="215" t="s">
        <v>32</v>
      </c>
      <c r="N102" s="216" t="s">
        <v>48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167</v>
      </c>
      <c r="AT102" s="219" t="s">
        <v>162</v>
      </c>
      <c r="AU102" s="219" t="s">
        <v>87</v>
      </c>
      <c r="AY102" s="18" t="s">
        <v>160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8" t="s">
        <v>85</v>
      </c>
      <c r="BK102" s="220">
        <f>ROUND(I102*H102,2)</f>
        <v>0</v>
      </c>
      <c r="BL102" s="18" t="s">
        <v>167</v>
      </c>
      <c r="BM102" s="219" t="s">
        <v>474</v>
      </c>
    </row>
    <row r="103" s="12" customFormat="1" ht="22.8" customHeight="1">
      <c r="A103" s="12"/>
      <c r="B103" s="192"/>
      <c r="C103" s="193"/>
      <c r="D103" s="194" t="s">
        <v>76</v>
      </c>
      <c r="E103" s="206" t="s">
        <v>87</v>
      </c>
      <c r="F103" s="206" t="s">
        <v>424</v>
      </c>
      <c r="G103" s="193"/>
      <c r="H103" s="193"/>
      <c r="I103" s="196"/>
      <c r="J103" s="207">
        <f>BK103</f>
        <v>0</v>
      </c>
      <c r="K103" s="193"/>
      <c r="L103" s="198"/>
      <c r="M103" s="199"/>
      <c r="N103" s="200"/>
      <c r="O103" s="200"/>
      <c r="P103" s="201">
        <f>SUM(P104:P108)</f>
        <v>0</v>
      </c>
      <c r="Q103" s="200"/>
      <c r="R103" s="201">
        <f>SUM(R104:R108)</f>
        <v>3.4644266999999997</v>
      </c>
      <c r="S103" s="200"/>
      <c r="T103" s="202">
        <f>SUM(T104:T108)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3" t="s">
        <v>85</v>
      </c>
      <c r="AT103" s="204" t="s">
        <v>76</v>
      </c>
      <c r="AU103" s="204" t="s">
        <v>85</v>
      </c>
      <c r="AY103" s="203" t="s">
        <v>160</v>
      </c>
      <c r="BK103" s="205">
        <f>SUM(BK104:BK108)</f>
        <v>0</v>
      </c>
    </row>
    <row r="104" s="2" customFormat="1" ht="21.75" customHeight="1">
      <c r="A104" s="40"/>
      <c r="B104" s="41"/>
      <c r="C104" s="208" t="s">
        <v>182</v>
      </c>
      <c r="D104" s="208" t="s">
        <v>162</v>
      </c>
      <c r="E104" s="209" t="s">
        <v>425</v>
      </c>
      <c r="F104" s="210" t="s">
        <v>426</v>
      </c>
      <c r="G104" s="211" t="s">
        <v>218</v>
      </c>
      <c r="H104" s="212">
        <v>1.53</v>
      </c>
      <c r="I104" s="213"/>
      <c r="J104" s="214">
        <f>ROUND(I104*H104,2)</f>
        <v>0</v>
      </c>
      <c r="K104" s="210" t="s">
        <v>166</v>
      </c>
      <c r="L104" s="46"/>
      <c r="M104" s="215" t="s">
        <v>32</v>
      </c>
      <c r="N104" s="216" t="s">
        <v>48</v>
      </c>
      <c r="O104" s="86"/>
      <c r="P104" s="217">
        <f>O104*H104</f>
        <v>0</v>
      </c>
      <c r="Q104" s="217">
        <v>2.2563399999999998</v>
      </c>
      <c r="R104" s="217">
        <f>Q104*H104</f>
        <v>3.4522001999999996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167</v>
      </c>
      <c r="AT104" s="219" t="s">
        <v>162</v>
      </c>
      <c r="AU104" s="219" t="s">
        <v>87</v>
      </c>
      <c r="AY104" s="18" t="s">
        <v>160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8" t="s">
        <v>85</v>
      </c>
      <c r="BK104" s="220">
        <f>ROUND(I104*H104,2)</f>
        <v>0</v>
      </c>
      <c r="BL104" s="18" t="s">
        <v>167</v>
      </c>
      <c r="BM104" s="219" t="s">
        <v>475</v>
      </c>
    </row>
    <row r="105" s="13" customFormat="1">
      <c r="A105" s="13"/>
      <c r="B105" s="221"/>
      <c r="C105" s="222"/>
      <c r="D105" s="223" t="s">
        <v>176</v>
      </c>
      <c r="E105" s="224" t="s">
        <v>32</v>
      </c>
      <c r="F105" s="225" t="s">
        <v>476</v>
      </c>
      <c r="G105" s="222"/>
      <c r="H105" s="226">
        <v>1.53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176</v>
      </c>
      <c r="AU105" s="232" t="s">
        <v>87</v>
      </c>
      <c r="AV105" s="13" t="s">
        <v>87</v>
      </c>
      <c r="AW105" s="13" t="s">
        <v>39</v>
      </c>
      <c r="AX105" s="13" t="s">
        <v>85</v>
      </c>
      <c r="AY105" s="232" t="s">
        <v>160</v>
      </c>
    </row>
    <row r="106" s="2" customFormat="1" ht="16.5" customHeight="1">
      <c r="A106" s="40"/>
      <c r="B106" s="41"/>
      <c r="C106" s="208" t="s">
        <v>186</v>
      </c>
      <c r="D106" s="208" t="s">
        <v>162</v>
      </c>
      <c r="E106" s="209" t="s">
        <v>429</v>
      </c>
      <c r="F106" s="210" t="s">
        <v>430</v>
      </c>
      <c r="G106" s="211" t="s">
        <v>165</v>
      </c>
      <c r="H106" s="212">
        <v>4.9500000000000002</v>
      </c>
      <c r="I106" s="213"/>
      <c r="J106" s="214">
        <f>ROUND(I106*H106,2)</f>
        <v>0</v>
      </c>
      <c r="K106" s="210" t="s">
        <v>166</v>
      </c>
      <c r="L106" s="46"/>
      <c r="M106" s="215" t="s">
        <v>32</v>
      </c>
      <c r="N106" s="216" t="s">
        <v>48</v>
      </c>
      <c r="O106" s="86"/>
      <c r="P106" s="217">
        <f>O106*H106</f>
        <v>0</v>
      </c>
      <c r="Q106" s="217">
        <v>0.00247</v>
      </c>
      <c r="R106" s="217">
        <f>Q106*H106</f>
        <v>0.0122265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167</v>
      </c>
      <c r="AT106" s="219" t="s">
        <v>162</v>
      </c>
      <c r="AU106" s="219" t="s">
        <v>87</v>
      </c>
      <c r="AY106" s="18" t="s">
        <v>160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8" t="s">
        <v>85</v>
      </c>
      <c r="BK106" s="220">
        <f>ROUND(I106*H106,2)</f>
        <v>0</v>
      </c>
      <c r="BL106" s="18" t="s">
        <v>167</v>
      </c>
      <c r="BM106" s="219" t="s">
        <v>477</v>
      </c>
    </row>
    <row r="107" s="13" customFormat="1">
      <c r="A107" s="13"/>
      <c r="B107" s="221"/>
      <c r="C107" s="222"/>
      <c r="D107" s="223" t="s">
        <v>176</v>
      </c>
      <c r="E107" s="224" t="s">
        <v>32</v>
      </c>
      <c r="F107" s="225" t="s">
        <v>478</v>
      </c>
      <c r="G107" s="222"/>
      <c r="H107" s="226">
        <v>4.9500000000000002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176</v>
      </c>
      <c r="AU107" s="232" t="s">
        <v>87</v>
      </c>
      <c r="AV107" s="13" t="s">
        <v>87</v>
      </c>
      <c r="AW107" s="13" t="s">
        <v>39</v>
      </c>
      <c r="AX107" s="13" t="s">
        <v>85</v>
      </c>
      <c r="AY107" s="232" t="s">
        <v>160</v>
      </c>
    </row>
    <row r="108" s="2" customFormat="1" ht="16.5" customHeight="1">
      <c r="A108" s="40"/>
      <c r="B108" s="41"/>
      <c r="C108" s="208" t="s">
        <v>190</v>
      </c>
      <c r="D108" s="208" t="s">
        <v>162</v>
      </c>
      <c r="E108" s="209" t="s">
        <v>433</v>
      </c>
      <c r="F108" s="210" t="s">
        <v>434</v>
      </c>
      <c r="G108" s="211" t="s">
        <v>165</v>
      </c>
      <c r="H108" s="212">
        <v>4.9500000000000002</v>
      </c>
      <c r="I108" s="213"/>
      <c r="J108" s="214">
        <f>ROUND(I108*H108,2)</f>
        <v>0</v>
      </c>
      <c r="K108" s="210" t="s">
        <v>166</v>
      </c>
      <c r="L108" s="46"/>
      <c r="M108" s="215" t="s">
        <v>32</v>
      </c>
      <c r="N108" s="216" t="s">
        <v>48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167</v>
      </c>
      <c r="AT108" s="219" t="s">
        <v>162</v>
      </c>
      <c r="AU108" s="219" t="s">
        <v>87</v>
      </c>
      <c r="AY108" s="18" t="s">
        <v>160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8" t="s">
        <v>85</v>
      </c>
      <c r="BK108" s="220">
        <f>ROUND(I108*H108,2)</f>
        <v>0</v>
      </c>
      <c r="BL108" s="18" t="s">
        <v>167</v>
      </c>
      <c r="BM108" s="219" t="s">
        <v>479</v>
      </c>
    </row>
    <row r="109" s="12" customFormat="1" ht="22.8" customHeight="1">
      <c r="A109" s="12"/>
      <c r="B109" s="192"/>
      <c r="C109" s="193"/>
      <c r="D109" s="194" t="s">
        <v>76</v>
      </c>
      <c r="E109" s="206" t="s">
        <v>172</v>
      </c>
      <c r="F109" s="206" t="s">
        <v>436</v>
      </c>
      <c r="G109" s="193"/>
      <c r="H109" s="193"/>
      <c r="I109" s="196"/>
      <c r="J109" s="207">
        <f>BK109</f>
        <v>0</v>
      </c>
      <c r="K109" s="193"/>
      <c r="L109" s="198"/>
      <c r="M109" s="199"/>
      <c r="N109" s="200"/>
      <c r="O109" s="200"/>
      <c r="P109" s="201">
        <f>SUM(P110:P130)</f>
        <v>0</v>
      </c>
      <c r="Q109" s="200"/>
      <c r="R109" s="201">
        <f>SUM(R110:R130)</f>
        <v>88.515475460000005</v>
      </c>
      <c r="S109" s="200"/>
      <c r="T109" s="202">
        <f>SUM(T110:T130)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3" t="s">
        <v>85</v>
      </c>
      <c r="AT109" s="204" t="s">
        <v>76</v>
      </c>
      <c r="AU109" s="204" t="s">
        <v>85</v>
      </c>
      <c r="AY109" s="203" t="s">
        <v>160</v>
      </c>
      <c r="BK109" s="205">
        <f>SUM(BK110:BK130)</f>
        <v>0</v>
      </c>
    </row>
    <row r="110" s="2" customFormat="1" ht="16.5" customHeight="1">
      <c r="A110" s="40"/>
      <c r="B110" s="41"/>
      <c r="C110" s="208" t="s">
        <v>194</v>
      </c>
      <c r="D110" s="208" t="s">
        <v>162</v>
      </c>
      <c r="E110" s="209" t="s">
        <v>480</v>
      </c>
      <c r="F110" s="210" t="s">
        <v>481</v>
      </c>
      <c r="G110" s="211" t="s">
        <v>218</v>
      </c>
      <c r="H110" s="212">
        <v>1.476</v>
      </c>
      <c r="I110" s="213"/>
      <c r="J110" s="214">
        <f>ROUND(I110*H110,2)</f>
        <v>0</v>
      </c>
      <c r="K110" s="210" t="s">
        <v>166</v>
      </c>
      <c r="L110" s="46"/>
      <c r="M110" s="215" t="s">
        <v>32</v>
      </c>
      <c r="N110" s="216" t="s">
        <v>48</v>
      </c>
      <c r="O110" s="86"/>
      <c r="P110" s="217">
        <f>O110*H110</f>
        <v>0</v>
      </c>
      <c r="Q110" s="217">
        <v>0.25080999999999998</v>
      </c>
      <c r="R110" s="217">
        <f>Q110*H110</f>
        <v>0.37019555999999998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167</v>
      </c>
      <c r="AT110" s="219" t="s">
        <v>162</v>
      </c>
      <c r="AU110" s="219" t="s">
        <v>87</v>
      </c>
      <c r="AY110" s="18" t="s">
        <v>160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8" t="s">
        <v>85</v>
      </c>
      <c r="BK110" s="220">
        <f>ROUND(I110*H110,2)</f>
        <v>0</v>
      </c>
      <c r="BL110" s="18" t="s">
        <v>167</v>
      </c>
      <c r="BM110" s="219" t="s">
        <v>482</v>
      </c>
    </row>
    <row r="111" s="13" customFormat="1">
      <c r="A111" s="13"/>
      <c r="B111" s="221"/>
      <c r="C111" s="222"/>
      <c r="D111" s="223" t="s">
        <v>176</v>
      </c>
      <c r="E111" s="224" t="s">
        <v>32</v>
      </c>
      <c r="F111" s="225" t="s">
        <v>483</v>
      </c>
      <c r="G111" s="222"/>
      <c r="H111" s="226">
        <v>1.476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176</v>
      </c>
      <c r="AU111" s="232" t="s">
        <v>87</v>
      </c>
      <c r="AV111" s="13" t="s">
        <v>87</v>
      </c>
      <c r="AW111" s="13" t="s">
        <v>39</v>
      </c>
      <c r="AX111" s="13" t="s">
        <v>85</v>
      </c>
      <c r="AY111" s="232" t="s">
        <v>160</v>
      </c>
    </row>
    <row r="112" s="2" customFormat="1">
      <c r="A112" s="40"/>
      <c r="B112" s="41"/>
      <c r="C112" s="255" t="s">
        <v>198</v>
      </c>
      <c r="D112" s="255" t="s">
        <v>291</v>
      </c>
      <c r="E112" s="256" t="s">
        <v>484</v>
      </c>
      <c r="F112" s="257" t="s">
        <v>485</v>
      </c>
      <c r="G112" s="258" t="s">
        <v>32</v>
      </c>
      <c r="H112" s="259">
        <v>1</v>
      </c>
      <c r="I112" s="260"/>
      <c r="J112" s="261">
        <f>ROUND(I112*H112,2)</f>
        <v>0</v>
      </c>
      <c r="K112" s="257" t="s">
        <v>32</v>
      </c>
      <c r="L112" s="262"/>
      <c r="M112" s="263" t="s">
        <v>32</v>
      </c>
      <c r="N112" s="264" t="s">
        <v>48</v>
      </c>
      <c r="O112" s="86"/>
      <c r="P112" s="217">
        <f>O112*H112</f>
        <v>0</v>
      </c>
      <c r="Q112" s="217">
        <v>2.0171999999999999</v>
      </c>
      <c r="R112" s="217">
        <f>Q112*H112</f>
        <v>2.0171999999999999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194</v>
      </c>
      <c r="AT112" s="219" t="s">
        <v>291</v>
      </c>
      <c r="AU112" s="219" t="s">
        <v>87</v>
      </c>
      <c r="AY112" s="18" t="s">
        <v>160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8" t="s">
        <v>85</v>
      </c>
      <c r="BK112" s="220">
        <f>ROUND(I112*H112,2)</f>
        <v>0</v>
      </c>
      <c r="BL112" s="18" t="s">
        <v>167</v>
      </c>
      <c r="BM112" s="219" t="s">
        <v>486</v>
      </c>
    </row>
    <row r="113" s="2" customFormat="1" ht="44.25" customHeight="1">
      <c r="A113" s="40"/>
      <c r="B113" s="41"/>
      <c r="C113" s="208" t="s">
        <v>202</v>
      </c>
      <c r="D113" s="208" t="s">
        <v>162</v>
      </c>
      <c r="E113" s="209" t="s">
        <v>487</v>
      </c>
      <c r="F113" s="210" t="s">
        <v>488</v>
      </c>
      <c r="G113" s="211" t="s">
        <v>218</v>
      </c>
      <c r="H113" s="212">
        <v>8.6880000000000006</v>
      </c>
      <c r="I113" s="213"/>
      <c r="J113" s="214">
        <f>ROUND(I113*H113,2)</f>
        <v>0</v>
      </c>
      <c r="K113" s="210" t="s">
        <v>166</v>
      </c>
      <c r="L113" s="46"/>
      <c r="M113" s="215" t="s">
        <v>32</v>
      </c>
      <c r="N113" s="216" t="s">
        <v>48</v>
      </c>
      <c r="O113" s="86"/>
      <c r="P113" s="217">
        <f>O113*H113</f>
        <v>0</v>
      </c>
      <c r="Q113" s="217">
        <v>3.11388</v>
      </c>
      <c r="R113" s="217">
        <f>Q113*H113</f>
        <v>27.05338944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167</v>
      </c>
      <c r="AT113" s="219" t="s">
        <v>162</v>
      </c>
      <c r="AU113" s="219" t="s">
        <v>87</v>
      </c>
      <c r="AY113" s="18" t="s">
        <v>160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85</v>
      </c>
      <c r="BK113" s="220">
        <f>ROUND(I113*H113,2)</f>
        <v>0</v>
      </c>
      <c r="BL113" s="18" t="s">
        <v>167</v>
      </c>
      <c r="BM113" s="219" t="s">
        <v>489</v>
      </c>
    </row>
    <row r="114" s="13" customFormat="1">
      <c r="A114" s="13"/>
      <c r="B114" s="221"/>
      <c r="C114" s="222"/>
      <c r="D114" s="223" t="s">
        <v>176</v>
      </c>
      <c r="E114" s="224" t="s">
        <v>32</v>
      </c>
      <c r="F114" s="225" t="s">
        <v>490</v>
      </c>
      <c r="G114" s="222"/>
      <c r="H114" s="226">
        <v>1.6819999999999999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176</v>
      </c>
      <c r="AU114" s="232" t="s">
        <v>87</v>
      </c>
      <c r="AV114" s="13" t="s">
        <v>87</v>
      </c>
      <c r="AW114" s="13" t="s">
        <v>39</v>
      </c>
      <c r="AX114" s="13" t="s">
        <v>77</v>
      </c>
      <c r="AY114" s="232" t="s">
        <v>160</v>
      </c>
    </row>
    <row r="115" s="13" customFormat="1">
      <c r="A115" s="13"/>
      <c r="B115" s="221"/>
      <c r="C115" s="222"/>
      <c r="D115" s="223" t="s">
        <v>176</v>
      </c>
      <c r="E115" s="224" t="s">
        <v>32</v>
      </c>
      <c r="F115" s="225" t="s">
        <v>491</v>
      </c>
      <c r="G115" s="222"/>
      <c r="H115" s="226">
        <v>7.0060000000000002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176</v>
      </c>
      <c r="AU115" s="232" t="s">
        <v>87</v>
      </c>
      <c r="AV115" s="13" t="s">
        <v>87</v>
      </c>
      <c r="AW115" s="13" t="s">
        <v>39</v>
      </c>
      <c r="AX115" s="13" t="s">
        <v>77</v>
      </c>
      <c r="AY115" s="232" t="s">
        <v>160</v>
      </c>
    </row>
    <row r="116" s="15" customFormat="1">
      <c r="A116" s="15"/>
      <c r="B116" s="244"/>
      <c r="C116" s="245"/>
      <c r="D116" s="223" t="s">
        <v>176</v>
      </c>
      <c r="E116" s="246" t="s">
        <v>32</v>
      </c>
      <c r="F116" s="247" t="s">
        <v>238</v>
      </c>
      <c r="G116" s="245"/>
      <c r="H116" s="248">
        <v>8.6880000000000006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4" t="s">
        <v>176</v>
      </c>
      <c r="AU116" s="254" t="s">
        <v>87</v>
      </c>
      <c r="AV116" s="15" t="s">
        <v>167</v>
      </c>
      <c r="AW116" s="15" t="s">
        <v>39</v>
      </c>
      <c r="AX116" s="15" t="s">
        <v>85</v>
      </c>
      <c r="AY116" s="254" t="s">
        <v>160</v>
      </c>
    </row>
    <row r="117" s="2" customFormat="1">
      <c r="A117" s="40"/>
      <c r="B117" s="41"/>
      <c r="C117" s="208" t="s">
        <v>206</v>
      </c>
      <c r="D117" s="208" t="s">
        <v>162</v>
      </c>
      <c r="E117" s="209" t="s">
        <v>437</v>
      </c>
      <c r="F117" s="210" t="s">
        <v>438</v>
      </c>
      <c r="G117" s="211" t="s">
        <v>218</v>
      </c>
      <c r="H117" s="212">
        <v>19.625</v>
      </c>
      <c r="I117" s="213"/>
      <c r="J117" s="214">
        <f>ROUND(I117*H117,2)</f>
        <v>0</v>
      </c>
      <c r="K117" s="210" t="s">
        <v>166</v>
      </c>
      <c r="L117" s="46"/>
      <c r="M117" s="215" t="s">
        <v>32</v>
      </c>
      <c r="N117" s="216" t="s">
        <v>48</v>
      </c>
      <c r="O117" s="86"/>
      <c r="P117" s="217">
        <f>O117*H117</f>
        <v>0</v>
      </c>
      <c r="Q117" s="217">
        <v>2.8089400000000002</v>
      </c>
      <c r="R117" s="217">
        <f>Q117*H117</f>
        <v>55.125447500000007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167</v>
      </c>
      <c r="AT117" s="219" t="s">
        <v>162</v>
      </c>
      <c r="AU117" s="219" t="s">
        <v>87</v>
      </c>
      <c r="AY117" s="18" t="s">
        <v>160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8" t="s">
        <v>85</v>
      </c>
      <c r="BK117" s="220">
        <f>ROUND(I117*H117,2)</f>
        <v>0</v>
      </c>
      <c r="BL117" s="18" t="s">
        <v>167</v>
      </c>
      <c r="BM117" s="219" t="s">
        <v>492</v>
      </c>
    </row>
    <row r="118" s="13" customFormat="1">
      <c r="A118" s="13"/>
      <c r="B118" s="221"/>
      <c r="C118" s="222"/>
      <c r="D118" s="223" t="s">
        <v>176</v>
      </c>
      <c r="E118" s="224" t="s">
        <v>32</v>
      </c>
      <c r="F118" s="225" t="s">
        <v>493</v>
      </c>
      <c r="G118" s="222"/>
      <c r="H118" s="226">
        <v>1.619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176</v>
      </c>
      <c r="AU118" s="232" t="s">
        <v>87</v>
      </c>
      <c r="AV118" s="13" t="s">
        <v>87</v>
      </c>
      <c r="AW118" s="13" t="s">
        <v>39</v>
      </c>
      <c r="AX118" s="13" t="s">
        <v>77</v>
      </c>
      <c r="AY118" s="232" t="s">
        <v>160</v>
      </c>
    </row>
    <row r="119" s="13" customFormat="1">
      <c r="A119" s="13"/>
      <c r="B119" s="221"/>
      <c r="C119" s="222"/>
      <c r="D119" s="223" t="s">
        <v>176</v>
      </c>
      <c r="E119" s="224" t="s">
        <v>32</v>
      </c>
      <c r="F119" s="225" t="s">
        <v>494</v>
      </c>
      <c r="G119" s="222"/>
      <c r="H119" s="226">
        <v>12.218999999999999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176</v>
      </c>
      <c r="AU119" s="232" t="s">
        <v>87</v>
      </c>
      <c r="AV119" s="13" t="s">
        <v>87</v>
      </c>
      <c r="AW119" s="13" t="s">
        <v>39</v>
      </c>
      <c r="AX119" s="13" t="s">
        <v>77</v>
      </c>
      <c r="AY119" s="232" t="s">
        <v>160</v>
      </c>
    </row>
    <row r="120" s="13" customFormat="1">
      <c r="A120" s="13"/>
      <c r="B120" s="221"/>
      <c r="C120" s="222"/>
      <c r="D120" s="223" t="s">
        <v>176</v>
      </c>
      <c r="E120" s="224" t="s">
        <v>32</v>
      </c>
      <c r="F120" s="225" t="s">
        <v>495</v>
      </c>
      <c r="G120" s="222"/>
      <c r="H120" s="226">
        <v>5.7869999999999999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176</v>
      </c>
      <c r="AU120" s="232" t="s">
        <v>87</v>
      </c>
      <c r="AV120" s="13" t="s">
        <v>87</v>
      </c>
      <c r="AW120" s="13" t="s">
        <v>39</v>
      </c>
      <c r="AX120" s="13" t="s">
        <v>77</v>
      </c>
      <c r="AY120" s="232" t="s">
        <v>160</v>
      </c>
    </row>
    <row r="121" s="15" customFormat="1">
      <c r="A121" s="15"/>
      <c r="B121" s="244"/>
      <c r="C121" s="245"/>
      <c r="D121" s="223" t="s">
        <v>176</v>
      </c>
      <c r="E121" s="246" t="s">
        <v>32</v>
      </c>
      <c r="F121" s="247" t="s">
        <v>238</v>
      </c>
      <c r="G121" s="245"/>
      <c r="H121" s="248">
        <v>19.625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4" t="s">
        <v>176</v>
      </c>
      <c r="AU121" s="254" t="s">
        <v>87</v>
      </c>
      <c r="AV121" s="15" t="s">
        <v>167</v>
      </c>
      <c r="AW121" s="15" t="s">
        <v>39</v>
      </c>
      <c r="AX121" s="15" t="s">
        <v>85</v>
      </c>
      <c r="AY121" s="254" t="s">
        <v>160</v>
      </c>
    </row>
    <row r="122" s="2" customFormat="1">
      <c r="A122" s="40"/>
      <c r="B122" s="41"/>
      <c r="C122" s="208" t="s">
        <v>210</v>
      </c>
      <c r="D122" s="208" t="s">
        <v>162</v>
      </c>
      <c r="E122" s="209" t="s">
        <v>441</v>
      </c>
      <c r="F122" s="210" t="s">
        <v>442</v>
      </c>
      <c r="G122" s="211" t="s">
        <v>165</v>
      </c>
      <c r="H122" s="212">
        <v>142.26400000000001</v>
      </c>
      <c r="I122" s="213"/>
      <c r="J122" s="214">
        <f>ROUND(I122*H122,2)</f>
        <v>0</v>
      </c>
      <c r="K122" s="210" t="s">
        <v>166</v>
      </c>
      <c r="L122" s="46"/>
      <c r="M122" s="215" t="s">
        <v>32</v>
      </c>
      <c r="N122" s="216" t="s">
        <v>48</v>
      </c>
      <c r="O122" s="86"/>
      <c r="P122" s="217">
        <f>O122*H122</f>
        <v>0</v>
      </c>
      <c r="Q122" s="217">
        <v>0.00726</v>
      </c>
      <c r="R122" s="217">
        <f>Q122*H122</f>
        <v>1.03283664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167</v>
      </c>
      <c r="AT122" s="219" t="s">
        <v>162</v>
      </c>
      <c r="AU122" s="219" t="s">
        <v>87</v>
      </c>
      <c r="AY122" s="18" t="s">
        <v>160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85</v>
      </c>
      <c r="BK122" s="220">
        <f>ROUND(I122*H122,2)</f>
        <v>0</v>
      </c>
      <c r="BL122" s="18" t="s">
        <v>167</v>
      </c>
      <c r="BM122" s="219" t="s">
        <v>443</v>
      </c>
    </row>
    <row r="123" s="13" customFormat="1">
      <c r="A123" s="13"/>
      <c r="B123" s="221"/>
      <c r="C123" s="222"/>
      <c r="D123" s="223" t="s">
        <v>176</v>
      </c>
      <c r="E123" s="224" t="s">
        <v>32</v>
      </c>
      <c r="F123" s="225" t="s">
        <v>496</v>
      </c>
      <c r="G123" s="222"/>
      <c r="H123" s="226">
        <v>58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176</v>
      </c>
      <c r="AU123" s="232" t="s">
        <v>87</v>
      </c>
      <c r="AV123" s="13" t="s">
        <v>87</v>
      </c>
      <c r="AW123" s="13" t="s">
        <v>39</v>
      </c>
      <c r="AX123" s="13" t="s">
        <v>77</v>
      </c>
      <c r="AY123" s="232" t="s">
        <v>160</v>
      </c>
    </row>
    <row r="124" s="13" customFormat="1">
      <c r="A124" s="13"/>
      <c r="B124" s="221"/>
      <c r="C124" s="222"/>
      <c r="D124" s="223" t="s">
        <v>176</v>
      </c>
      <c r="E124" s="224" t="s">
        <v>32</v>
      </c>
      <c r="F124" s="225" t="s">
        <v>497</v>
      </c>
      <c r="G124" s="222"/>
      <c r="H124" s="226">
        <v>6.5199999999999996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176</v>
      </c>
      <c r="AU124" s="232" t="s">
        <v>87</v>
      </c>
      <c r="AV124" s="13" t="s">
        <v>87</v>
      </c>
      <c r="AW124" s="13" t="s">
        <v>39</v>
      </c>
      <c r="AX124" s="13" t="s">
        <v>77</v>
      </c>
      <c r="AY124" s="232" t="s">
        <v>160</v>
      </c>
    </row>
    <row r="125" s="13" customFormat="1">
      <c r="A125" s="13"/>
      <c r="B125" s="221"/>
      <c r="C125" s="222"/>
      <c r="D125" s="223" t="s">
        <v>176</v>
      </c>
      <c r="E125" s="224" t="s">
        <v>32</v>
      </c>
      <c r="F125" s="225" t="s">
        <v>498</v>
      </c>
      <c r="G125" s="222"/>
      <c r="H125" s="226">
        <v>53.744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176</v>
      </c>
      <c r="AU125" s="232" t="s">
        <v>87</v>
      </c>
      <c r="AV125" s="13" t="s">
        <v>87</v>
      </c>
      <c r="AW125" s="13" t="s">
        <v>39</v>
      </c>
      <c r="AX125" s="13" t="s">
        <v>77</v>
      </c>
      <c r="AY125" s="232" t="s">
        <v>160</v>
      </c>
    </row>
    <row r="126" s="13" customFormat="1">
      <c r="A126" s="13"/>
      <c r="B126" s="221"/>
      <c r="C126" s="222"/>
      <c r="D126" s="223" t="s">
        <v>176</v>
      </c>
      <c r="E126" s="224" t="s">
        <v>32</v>
      </c>
      <c r="F126" s="225" t="s">
        <v>499</v>
      </c>
      <c r="G126" s="222"/>
      <c r="H126" s="226">
        <v>24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176</v>
      </c>
      <c r="AU126" s="232" t="s">
        <v>87</v>
      </c>
      <c r="AV126" s="13" t="s">
        <v>87</v>
      </c>
      <c r="AW126" s="13" t="s">
        <v>39</v>
      </c>
      <c r="AX126" s="13" t="s">
        <v>77</v>
      </c>
      <c r="AY126" s="232" t="s">
        <v>160</v>
      </c>
    </row>
    <row r="127" s="15" customFormat="1">
      <c r="A127" s="15"/>
      <c r="B127" s="244"/>
      <c r="C127" s="245"/>
      <c r="D127" s="223" t="s">
        <v>176</v>
      </c>
      <c r="E127" s="246" t="s">
        <v>32</v>
      </c>
      <c r="F127" s="247" t="s">
        <v>238</v>
      </c>
      <c r="G127" s="245"/>
      <c r="H127" s="248">
        <v>142.26400000000001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4" t="s">
        <v>176</v>
      </c>
      <c r="AU127" s="254" t="s">
        <v>87</v>
      </c>
      <c r="AV127" s="15" t="s">
        <v>167</v>
      </c>
      <c r="AW127" s="15" t="s">
        <v>39</v>
      </c>
      <c r="AX127" s="15" t="s">
        <v>85</v>
      </c>
      <c r="AY127" s="254" t="s">
        <v>160</v>
      </c>
    </row>
    <row r="128" s="2" customFormat="1">
      <c r="A128" s="40"/>
      <c r="B128" s="41"/>
      <c r="C128" s="208" t="s">
        <v>215</v>
      </c>
      <c r="D128" s="208" t="s">
        <v>162</v>
      </c>
      <c r="E128" s="209" t="s">
        <v>445</v>
      </c>
      <c r="F128" s="210" t="s">
        <v>446</v>
      </c>
      <c r="G128" s="211" t="s">
        <v>165</v>
      </c>
      <c r="H128" s="212">
        <v>142.26400000000001</v>
      </c>
      <c r="I128" s="213"/>
      <c r="J128" s="214">
        <f>ROUND(I128*H128,2)</f>
        <v>0</v>
      </c>
      <c r="K128" s="210" t="s">
        <v>166</v>
      </c>
      <c r="L128" s="46"/>
      <c r="M128" s="215" t="s">
        <v>32</v>
      </c>
      <c r="N128" s="216" t="s">
        <v>48</v>
      </c>
      <c r="O128" s="86"/>
      <c r="P128" s="217">
        <f>O128*H128</f>
        <v>0</v>
      </c>
      <c r="Q128" s="217">
        <v>0.00085999999999999998</v>
      </c>
      <c r="R128" s="217">
        <f>Q128*H128</f>
        <v>0.12234704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167</v>
      </c>
      <c r="AT128" s="219" t="s">
        <v>162</v>
      </c>
      <c r="AU128" s="219" t="s">
        <v>87</v>
      </c>
      <c r="AY128" s="18" t="s">
        <v>160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8" t="s">
        <v>85</v>
      </c>
      <c r="BK128" s="220">
        <f>ROUND(I128*H128,2)</f>
        <v>0</v>
      </c>
      <c r="BL128" s="18" t="s">
        <v>167</v>
      </c>
      <c r="BM128" s="219" t="s">
        <v>447</v>
      </c>
    </row>
    <row r="129" s="2" customFormat="1" ht="44.25" customHeight="1">
      <c r="A129" s="40"/>
      <c r="B129" s="41"/>
      <c r="C129" s="208" t="s">
        <v>239</v>
      </c>
      <c r="D129" s="208" t="s">
        <v>162</v>
      </c>
      <c r="E129" s="209" t="s">
        <v>448</v>
      </c>
      <c r="F129" s="210" t="s">
        <v>449</v>
      </c>
      <c r="G129" s="211" t="s">
        <v>323</v>
      </c>
      <c r="H129" s="212">
        <v>2.5510000000000002</v>
      </c>
      <c r="I129" s="213"/>
      <c r="J129" s="214">
        <f>ROUND(I129*H129,2)</f>
        <v>0</v>
      </c>
      <c r="K129" s="210" t="s">
        <v>166</v>
      </c>
      <c r="L129" s="46"/>
      <c r="M129" s="215" t="s">
        <v>32</v>
      </c>
      <c r="N129" s="216" t="s">
        <v>48</v>
      </c>
      <c r="O129" s="86"/>
      <c r="P129" s="217">
        <f>O129*H129</f>
        <v>0</v>
      </c>
      <c r="Q129" s="217">
        <v>1.09528</v>
      </c>
      <c r="R129" s="217">
        <f>Q129*H129</f>
        <v>2.7940592800000004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167</v>
      </c>
      <c r="AT129" s="219" t="s">
        <v>162</v>
      </c>
      <c r="AU129" s="219" t="s">
        <v>87</v>
      </c>
      <c r="AY129" s="18" t="s">
        <v>160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8" t="s">
        <v>85</v>
      </c>
      <c r="BK129" s="220">
        <f>ROUND(I129*H129,2)</f>
        <v>0</v>
      </c>
      <c r="BL129" s="18" t="s">
        <v>167</v>
      </c>
      <c r="BM129" s="219" t="s">
        <v>450</v>
      </c>
    </row>
    <row r="130" s="13" customFormat="1">
      <c r="A130" s="13"/>
      <c r="B130" s="221"/>
      <c r="C130" s="222"/>
      <c r="D130" s="223" t="s">
        <v>176</v>
      </c>
      <c r="E130" s="224" t="s">
        <v>32</v>
      </c>
      <c r="F130" s="225" t="s">
        <v>500</v>
      </c>
      <c r="G130" s="222"/>
      <c r="H130" s="226">
        <v>2.5510000000000002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176</v>
      </c>
      <c r="AU130" s="232" t="s">
        <v>87</v>
      </c>
      <c r="AV130" s="13" t="s">
        <v>87</v>
      </c>
      <c r="AW130" s="13" t="s">
        <v>39</v>
      </c>
      <c r="AX130" s="13" t="s">
        <v>85</v>
      </c>
      <c r="AY130" s="232" t="s">
        <v>160</v>
      </c>
    </row>
    <row r="131" s="12" customFormat="1" ht="22.8" customHeight="1">
      <c r="A131" s="12"/>
      <c r="B131" s="192"/>
      <c r="C131" s="193"/>
      <c r="D131" s="194" t="s">
        <v>76</v>
      </c>
      <c r="E131" s="206" t="s">
        <v>167</v>
      </c>
      <c r="F131" s="206" t="s">
        <v>389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SUM(P132:P134)</f>
        <v>0</v>
      </c>
      <c r="Q131" s="200"/>
      <c r="R131" s="201">
        <f>SUM(R132:R134)</f>
        <v>96.604200000000006</v>
      </c>
      <c r="S131" s="200"/>
      <c r="T131" s="202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3" t="s">
        <v>85</v>
      </c>
      <c r="AT131" s="204" t="s">
        <v>76</v>
      </c>
      <c r="AU131" s="204" t="s">
        <v>85</v>
      </c>
      <c r="AY131" s="203" t="s">
        <v>160</v>
      </c>
      <c r="BK131" s="205">
        <f>SUM(BK132:BK134)</f>
        <v>0</v>
      </c>
    </row>
    <row r="132" s="2" customFormat="1">
      <c r="A132" s="40"/>
      <c r="B132" s="41"/>
      <c r="C132" s="208" t="s">
        <v>8</v>
      </c>
      <c r="D132" s="208" t="s">
        <v>162</v>
      </c>
      <c r="E132" s="209" t="s">
        <v>390</v>
      </c>
      <c r="F132" s="210" t="s">
        <v>391</v>
      </c>
      <c r="G132" s="211" t="s">
        <v>218</v>
      </c>
      <c r="H132" s="212">
        <v>51.659999999999997</v>
      </c>
      <c r="I132" s="213"/>
      <c r="J132" s="214">
        <f>ROUND(I132*H132,2)</f>
        <v>0</v>
      </c>
      <c r="K132" s="210" t="s">
        <v>166</v>
      </c>
      <c r="L132" s="46"/>
      <c r="M132" s="215" t="s">
        <v>32</v>
      </c>
      <c r="N132" s="216" t="s">
        <v>48</v>
      </c>
      <c r="O132" s="86"/>
      <c r="P132" s="217">
        <f>O132*H132</f>
        <v>0</v>
      </c>
      <c r="Q132" s="217">
        <v>1.8700000000000001</v>
      </c>
      <c r="R132" s="217">
        <f>Q132*H132</f>
        <v>96.604200000000006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167</v>
      </c>
      <c r="AT132" s="219" t="s">
        <v>162</v>
      </c>
      <c r="AU132" s="219" t="s">
        <v>87</v>
      </c>
      <c r="AY132" s="18" t="s">
        <v>160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8" t="s">
        <v>85</v>
      </c>
      <c r="BK132" s="220">
        <f>ROUND(I132*H132,2)</f>
        <v>0</v>
      </c>
      <c r="BL132" s="18" t="s">
        <v>167</v>
      </c>
      <c r="BM132" s="219" t="s">
        <v>392</v>
      </c>
    </row>
    <row r="133" s="13" customFormat="1">
      <c r="A133" s="13"/>
      <c r="B133" s="221"/>
      <c r="C133" s="222"/>
      <c r="D133" s="223" t="s">
        <v>176</v>
      </c>
      <c r="E133" s="224" t="s">
        <v>32</v>
      </c>
      <c r="F133" s="225" t="s">
        <v>501</v>
      </c>
      <c r="G133" s="222"/>
      <c r="H133" s="226">
        <v>51.659999999999997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176</v>
      </c>
      <c r="AU133" s="232" t="s">
        <v>87</v>
      </c>
      <c r="AV133" s="13" t="s">
        <v>87</v>
      </c>
      <c r="AW133" s="13" t="s">
        <v>39</v>
      </c>
      <c r="AX133" s="13" t="s">
        <v>85</v>
      </c>
      <c r="AY133" s="232" t="s">
        <v>160</v>
      </c>
    </row>
    <row r="134" s="2" customFormat="1" ht="33" customHeight="1">
      <c r="A134" s="40"/>
      <c r="B134" s="41"/>
      <c r="C134" s="208" t="s">
        <v>246</v>
      </c>
      <c r="D134" s="208" t="s">
        <v>162</v>
      </c>
      <c r="E134" s="209" t="s">
        <v>397</v>
      </c>
      <c r="F134" s="210" t="s">
        <v>398</v>
      </c>
      <c r="G134" s="211" t="s">
        <v>165</v>
      </c>
      <c r="H134" s="212">
        <v>86.099999999999994</v>
      </c>
      <c r="I134" s="213"/>
      <c r="J134" s="214">
        <f>ROUND(I134*H134,2)</f>
        <v>0</v>
      </c>
      <c r="K134" s="210" t="s">
        <v>166</v>
      </c>
      <c r="L134" s="46"/>
      <c r="M134" s="215" t="s">
        <v>32</v>
      </c>
      <c r="N134" s="216" t="s">
        <v>48</v>
      </c>
      <c r="O134" s="86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167</v>
      </c>
      <c r="AT134" s="219" t="s">
        <v>162</v>
      </c>
      <c r="AU134" s="219" t="s">
        <v>87</v>
      </c>
      <c r="AY134" s="18" t="s">
        <v>160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8" t="s">
        <v>85</v>
      </c>
      <c r="BK134" s="220">
        <f>ROUND(I134*H134,2)</f>
        <v>0</v>
      </c>
      <c r="BL134" s="18" t="s">
        <v>167</v>
      </c>
      <c r="BM134" s="219" t="s">
        <v>399</v>
      </c>
    </row>
    <row r="135" s="12" customFormat="1" ht="22.8" customHeight="1">
      <c r="A135" s="12"/>
      <c r="B135" s="192"/>
      <c r="C135" s="193"/>
      <c r="D135" s="194" t="s">
        <v>76</v>
      </c>
      <c r="E135" s="206" t="s">
        <v>194</v>
      </c>
      <c r="F135" s="206" t="s">
        <v>306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SUM(P136:P137)</f>
        <v>0</v>
      </c>
      <c r="Q135" s="200"/>
      <c r="R135" s="201">
        <f>SUM(R136:R137)</f>
        <v>0.26840000000000003</v>
      </c>
      <c r="S135" s="200"/>
      <c r="T135" s="20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3" t="s">
        <v>85</v>
      </c>
      <c r="AT135" s="204" t="s">
        <v>76</v>
      </c>
      <c r="AU135" s="204" t="s">
        <v>85</v>
      </c>
      <c r="AY135" s="203" t="s">
        <v>160</v>
      </c>
      <c r="BK135" s="205">
        <f>SUM(BK136:BK137)</f>
        <v>0</v>
      </c>
    </row>
    <row r="136" s="2" customFormat="1" ht="21.75" customHeight="1">
      <c r="A136" s="40"/>
      <c r="B136" s="41"/>
      <c r="C136" s="208" t="s">
        <v>250</v>
      </c>
      <c r="D136" s="208" t="s">
        <v>162</v>
      </c>
      <c r="E136" s="209" t="s">
        <v>502</v>
      </c>
      <c r="F136" s="210" t="s">
        <v>503</v>
      </c>
      <c r="G136" s="211" t="s">
        <v>315</v>
      </c>
      <c r="H136" s="212">
        <v>20</v>
      </c>
      <c r="I136" s="213"/>
      <c r="J136" s="214">
        <f>ROUND(I136*H136,2)</f>
        <v>0</v>
      </c>
      <c r="K136" s="210" t="s">
        <v>166</v>
      </c>
      <c r="L136" s="46"/>
      <c r="M136" s="215" t="s">
        <v>32</v>
      </c>
      <c r="N136" s="216" t="s">
        <v>48</v>
      </c>
      <c r="O136" s="86"/>
      <c r="P136" s="217">
        <f>O136*H136</f>
        <v>0</v>
      </c>
      <c r="Q136" s="217">
        <v>2.0000000000000002E-05</v>
      </c>
      <c r="R136" s="217">
        <f>Q136*H136</f>
        <v>0.00040000000000000002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167</v>
      </c>
      <c r="AT136" s="219" t="s">
        <v>162</v>
      </c>
      <c r="AU136" s="219" t="s">
        <v>87</v>
      </c>
      <c r="AY136" s="18" t="s">
        <v>160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8" t="s">
        <v>85</v>
      </c>
      <c r="BK136" s="220">
        <f>ROUND(I136*H136,2)</f>
        <v>0</v>
      </c>
      <c r="BL136" s="18" t="s">
        <v>167</v>
      </c>
      <c r="BM136" s="219" t="s">
        <v>504</v>
      </c>
    </row>
    <row r="137" s="2" customFormat="1" ht="16.5" customHeight="1">
      <c r="A137" s="40"/>
      <c r="B137" s="41"/>
      <c r="C137" s="255" t="s">
        <v>254</v>
      </c>
      <c r="D137" s="255" t="s">
        <v>291</v>
      </c>
      <c r="E137" s="256" t="s">
        <v>505</v>
      </c>
      <c r="F137" s="257" t="s">
        <v>506</v>
      </c>
      <c r="G137" s="258" t="s">
        <v>315</v>
      </c>
      <c r="H137" s="259">
        <v>20</v>
      </c>
      <c r="I137" s="260"/>
      <c r="J137" s="261">
        <f>ROUND(I137*H137,2)</f>
        <v>0</v>
      </c>
      <c r="K137" s="257" t="s">
        <v>166</v>
      </c>
      <c r="L137" s="262"/>
      <c r="M137" s="263" t="s">
        <v>32</v>
      </c>
      <c r="N137" s="264" t="s">
        <v>48</v>
      </c>
      <c r="O137" s="86"/>
      <c r="P137" s="217">
        <f>O137*H137</f>
        <v>0</v>
      </c>
      <c r="Q137" s="217">
        <v>0.013400000000000001</v>
      </c>
      <c r="R137" s="217">
        <f>Q137*H137</f>
        <v>0.26800000000000002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194</v>
      </c>
      <c r="AT137" s="219" t="s">
        <v>291</v>
      </c>
      <c r="AU137" s="219" t="s">
        <v>87</v>
      </c>
      <c r="AY137" s="18" t="s">
        <v>160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8" t="s">
        <v>85</v>
      </c>
      <c r="BK137" s="220">
        <f>ROUND(I137*H137,2)</f>
        <v>0</v>
      </c>
      <c r="BL137" s="18" t="s">
        <v>167</v>
      </c>
      <c r="BM137" s="219" t="s">
        <v>507</v>
      </c>
    </row>
    <row r="138" s="12" customFormat="1" ht="22.8" customHeight="1">
      <c r="A138" s="12"/>
      <c r="B138" s="192"/>
      <c r="C138" s="193"/>
      <c r="D138" s="194" t="s">
        <v>76</v>
      </c>
      <c r="E138" s="206" t="s">
        <v>198</v>
      </c>
      <c r="F138" s="206" t="s">
        <v>508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SUM(P139:P141)</f>
        <v>0</v>
      </c>
      <c r="Q138" s="200"/>
      <c r="R138" s="201">
        <f>SUM(R139:R141)</f>
        <v>0.20544380000000001</v>
      </c>
      <c r="S138" s="200"/>
      <c r="T138" s="20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85</v>
      </c>
      <c r="AT138" s="204" t="s">
        <v>76</v>
      </c>
      <c r="AU138" s="204" t="s">
        <v>85</v>
      </c>
      <c r="AY138" s="203" t="s">
        <v>160</v>
      </c>
      <c r="BK138" s="205">
        <f>SUM(BK139:BK141)</f>
        <v>0</v>
      </c>
    </row>
    <row r="139" s="2" customFormat="1">
      <c r="A139" s="40"/>
      <c r="B139" s="41"/>
      <c r="C139" s="208" t="s">
        <v>258</v>
      </c>
      <c r="D139" s="208" t="s">
        <v>162</v>
      </c>
      <c r="E139" s="209" t="s">
        <v>509</v>
      </c>
      <c r="F139" s="210" t="s">
        <v>510</v>
      </c>
      <c r="G139" s="211" t="s">
        <v>165</v>
      </c>
      <c r="H139" s="212">
        <v>1.8899999999999999</v>
      </c>
      <c r="I139" s="213"/>
      <c r="J139" s="214">
        <f>ROUND(I139*H139,2)</f>
        <v>0</v>
      </c>
      <c r="K139" s="210" t="s">
        <v>166</v>
      </c>
      <c r="L139" s="46"/>
      <c r="M139" s="215" t="s">
        <v>32</v>
      </c>
      <c r="N139" s="216" t="s">
        <v>48</v>
      </c>
      <c r="O139" s="86"/>
      <c r="P139" s="217">
        <f>O139*H139</f>
        <v>0</v>
      </c>
      <c r="Q139" s="217">
        <v>0.03542</v>
      </c>
      <c r="R139" s="217">
        <f>Q139*H139</f>
        <v>0.066943799999999998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167</v>
      </c>
      <c r="AT139" s="219" t="s">
        <v>162</v>
      </c>
      <c r="AU139" s="219" t="s">
        <v>87</v>
      </c>
      <c r="AY139" s="18" t="s">
        <v>160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8" t="s">
        <v>85</v>
      </c>
      <c r="BK139" s="220">
        <f>ROUND(I139*H139,2)</f>
        <v>0</v>
      </c>
      <c r="BL139" s="18" t="s">
        <v>167</v>
      </c>
      <c r="BM139" s="219" t="s">
        <v>511</v>
      </c>
    </row>
    <row r="140" s="13" customFormat="1">
      <c r="A140" s="13"/>
      <c r="B140" s="221"/>
      <c r="C140" s="222"/>
      <c r="D140" s="223" t="s">
        <v>176</v>
      </c>
      <c r="E140" s="224" t="s">
        <v>32</v>
      </c>
      <c r="F140" s="225" t="s">
        <v>512</v>
      </c>
      <c r="G140" s="222"/>
      <c r="H140" s="226">
        <v>1.8899999999999999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176</v>
      </c>
      <c r="AU140" s="232" t="s">
        <v>87</v>
      </c>
      <c r="AV140" s="13" t="s">
        <v>87</v>
      </c>
      <c r="AW140" s="13" t="s">
        <v>39</v>
      </c>
      <c r="AX140" s="13" t="s">
        <v>85</v>
      </c>
      <c r="AY140" s="232" t="s">
        <v>160</v>
      </c>
    </row>
    <row r="141" s="2" customFormat="1" ht="16.5" customHeight="1">
      <c r="A141" s="40"/>
      <c r="B141" s="41"/>
      <c r="C141" s="208" t="s">
        <v>262</v>
      </c>
      <c r="D141" s="208" t="s">
        <v>162</v>
      </c>
      <c r="E141" s="209" t="s">
        <v>513</v>
      </c>
      <c r="F141" s="210" t="s">
        <v>514</v>
      </c>
      <c r="G141" s="211" t="s">
        <v>315</v>
      </c>
      <c r="H141" s="212">
        <v>2</v>
      </c>
      <c r="I141" s="213"/>
      <c r="J141" s="214">
        <f>ROUND(I141*H141,2)</f>
        <v>0</v>
      </c>
      <c r="K141" s="210" t="s">
        <v>166</v>
      </c>
      <c r="L141" s="46"/>
      <c r="M141" s="215" t="s">
        <v>32</v>
      </c>
      <c r="N141" s="216" t="s">
        <v>48</v>
      </c>
      <c r="O141" s="86"/>
      <c r="P141" s="217">
        <f>O141*H141</f>
        <v>0</v>
      </c>
      <c r="Q141" s="217">
        <v>0.069250000000000006</v>
      </c>
      <c r="R141" s="217">
        <f>Q141*H141</f>
        <v>0.13850000000000001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167</v>
      </c>
      <c r="AT141" s="219" t="s">
        <v>162</v>
      </c>
      <c r="AU141" s="219" t="s">
        <v>87</v>
      </c>
      <c r="AY141" s="18" t="s">
        <v>160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8" t="s">
        <v>85</v>
      </c>
      <c r="BK141" s="220">
        <f>ROUND(I141*H141,2)</f>
        <v>0</v>
      </c>
      <c r="BL141" s="18" t="s">
        <v>167</v>
      </c>
      <c r="BM141" s="219" t="s">
        <v>515</v>
      </c>
    </row>
    <row r="142" s="12" customFormat="1" ht="22.8" customHeight="1">
      <c r="A142" s="12"/>
      <c r="B142" s="192"/>
      <c r="C142" s="193"/>
      <c r="D142" s="194" t="s">
        <v>76</v>
      </c>
      <c r="E142" s="206" t="s">
        <v>338</v>
      </c>
      <c r="F142" s="206" t="s">
        <v>339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P143</f>
        <v>0</v>
      </c>
      <c r="Q142" s="200"/>
      <c r="R142" s="201">
        <f>R143</f>
        <v>0</v>
      </c>
      <c r="S142" s="200"/>
      <c r="T142" s="20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3" t="s">
        <v>85</v>
      </c>
      <c r="AT142" s="204" t="s">
        <v>76</v>
      </c>
      <c r="AU142" s="204" t="s">
        <v>85</v>
      </c>
      <c r="AY142" s="203" t="s">
        <v>160</v>
      </c>
      <c r="BK142" s="205">
        <f>BK143</f>
        <v>0</v>
      </c>
    </row>
    <row r="143" s="2" customFormat="1" ht="21.75" customHeight="1">
      <c r="A143" s="40"/>
      <c r="B143" s="41"/>
      <c r="C143" s="208" t="s">
        <v>7</v>
      </c>
      <c r="D143" s="208" t="s">
        <v>162</v>
      </c>
      <c r="E143" s="209" t="s">
        <v>341</v>
      </c>
      <c r="F143" s="210" t="s">
        <v>342</v>
      </c>
      <c r="G143" s="211" t="s">
        <v>323</v>
      </c>
      <c r="H143" s="212">
        <v>189.05799999999999</v>
      </c>
      <c r="I143" s="213"/>
      <c r="J143" s="214">
        <f>ROUND(I143*H143,2)</f>
        <v>0</v>
      </c>
      <c r="K143" s="210" t="s">
        <v>166</v>
      </c>
      <c r="L143" s="46"/>
      <c r="M143" s="215" t="s">
        <v>32</v>
      </c>
      <c r="N143" s="216" t="s">
        <v>48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167</v>
      </c>
      <c r="AT143" s="219" t="s">
        <v>162</v>
      </c>
      <c r="AU143" s="219" t="s">
        <v>87</v>
      </c>
      <c r="AY143" s="18" t="s">
        <v>160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8" t="s">
        <v>85</v>
      </c>
      <c r="BK143" s="220">
        <f>ROUND(I143*H143,2)</f>
        <v>0</v>
      </c>
      <c r="BL143" s="18" t="s">
        <v>167</v>
      </c>
      <c r="BM143" s="219" t="s">
        <v>401</v>
      </c>
    </row>
    <row r="144" s="12" customFormat="1" ht="25.92" customHeight="1">
      <c r="A144" s="12"/>
      <c r="B144" s="192"/>
      <c r="C144" s="193"/>
      <c r="D144" s="194" t="s">
        <v>76</v>
      </c>
      <c r="E144" s="195" t="s">
        <v>516</v>
      </c>
      <c r="F144" s="195" t="s">
        <v>517</v>
      </c>
      <c r="G144" s="193"/>
      <c r="H144" s="193"/>
      <c r="I144" s="196"/>
      <c r="J144" s="197">
        <f>BK144</f>
        <v>0</v>
      </c>
      <c r="K144" s="193"/>
      <c r="L144" s="198"/>
      <c r="M144" s="199"/>
      <c r="N144" s="200"/>
      <c r="O144" s="200"/>
      <c r="P144" s="201">
        <f>P145+P154+P170</f>
        <v>0</v>
      </c>
      <c r="Q144" s="200"/>
      <c r="R144" s="201">
        <f>R145+R154+R170</f>
        <v>0.66468806999999996</v>
      </c>
      <c r="S144" s="200"/>
      <c r="T144" s="202">
        <f>T145+T154+T170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3" t="s">
        <v>87</v>
      </c>
      <c r="AT144" s="204" t="s">
        <v>76</v>
      </c>
      <c r="AU144" s="204" t="s">
        <v>77</v>
      </c>
      <c r="AY144" s="203" t="s">
        <v>160</v>
      </c>
      <c r="BK144" s="205">
        <f>BK145+BK154+BK170</f>
        <v>0</v>
      </c>
    </row>
    <row r="145" s="12" customFormat="1" ht="22.8" customHeight="1">
      <c r="A145" s="12"/>
      <c r="B145" s="192"/>
      <c r="C145" s="193"/>
      <c r="D145" s="194" t="s">
        <v>76</v>
      </c>
      <c r="E145" s="206" t="s">
        <v>518</v>
      </c>
      <c r="F145" s="206" t="s">
        <v>519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SUM(P146:P153)</f>
        <v>0</v>
      </c>
      <c r="Q145" s="200"/>
      <c r="R145" s="201">
        <f>SUM(R146:R153)</f>
        <v>0.14060342999999997</v>
      </c>
      <c r="S145" s="200"/>
      <c r="T145" s="202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87</v>
      </c>
      <c r="AT145" s="204" t="s">
        <v>76</v>
      </c>
      <c r="AU145" s="204" t="s">
        <v>85</v>
      </c>
      <c r="AY145" s="203" t="s">
        <v>160</v>
      </c>
      <c r="BK145" s="205">
        <f>SUM(BK146:BK153)</f>
        <v>0</v>
      </c>
    </row>
    <row r="146" s="2" customFormat="1">
      <c r="A146" s="40"/>
      <c r="B146" s="41"/>
      <c r="C146" s="208" t="s">
        <v>269</v>
      </c>
      <c r="D146" s="208" t="s">
        <v>162</v>
      </c>
      <c r="E146" s="209" t="s">
        <v>520</v>
      </c>
      <c r="F146" s="210" t="s">
        <v>521</v>
      </c>
      <c r="G146" s="211" t="s">
        <v>218</v>
      </c>
      <c r="H146" s="212">
        <v>0.187</v>
      </c>
      <c r="I146" s="213"/>
      <c r="J146" s="214">
        <f>ROUND(I146*H146,2)</f>
        <v>0</v>
      </c>
      <c r="K146" s="210" t="s">
        <v>166</v>
      </c>
      <c r="L146" s="46"/>
      <c r="M146" s="215" t="s">
        <v>32</v>
      </c>
      <c r="N146" s="216" t="s">
        <v>48</v>
      </c>
      <c r="O146" s="86"/>
      <c r="P146" s="217">
        <f>O146*H146</f>
        <v>0</v>
      </c>
      <c r="Q146" s="217">
        <v>0.00189</v>
      </c>
      <c r="R146" s="217">
        <f>Q146*H146</f>
        <v>0.00035343000000000001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246</v>
      </c>
      <c r="AT146" s="219" t="s">
        <v>162</v>
      </c>
      <c r="AU146" s="219" t="s">
        <v>87</v>
      </c>
      <c r="AY146" s="18" t="s">
        <v>160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8" t="s">
        <v>85</v>
      </c>
      <c r="BK146" s="220">
        <f>ROUND(I146*H146,2)</f>
        <v>0</v>
      </c>
      <c r="BL146" s="18" t="s">
        <v>246</v>
      </c>
      <c r="BM146" s="219" t="s">
        <v>522</v>
      </c>
    </row>
    <row r="147" s="13" customFormat="1">
      <c r="A147" s="13"/>
      <c r="B147" s="221"/>
      <c r="C147" s="222"/>
      <c r="D147" s="223" t="s">
        <v>176</v>
      </c>
      <c r="E147" s="224" t="s">
        <v>32</v>
      </c>
      <c r="F147" s="225" t="s">
        <v>523</v>
      </c>
      <c r="G147" s="222"/>
      <c r="H147" s="226">
        <v>0.187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176</v>
      </c>
      <c r="AU147" s="232" t="s">
        <v>87</v>
      </c>
      <c r="AV147" s="13" t="s">
        <v>87</v>
      </c>
      <c r="AW147" s="13" t="s">
        <v>39</v>
      </c>
      <c r="AX147" s="13" t="s">
        <v>85</v>
      </c>
      <c r="AY147" s="232" t="s">
        <v>160</v>
      </c>
    </row>
    <row r="148" s="2" customFormat="1">
      <c r="A148" s="40"/>
      <c r="B148" s="41"/>
      <c r="C148" s="208" t="s">
        <v>277</v>
      </c>
      <c r="D148" s="208" t="s">
        <v>162</v>
      </c>
      <c r="E148" s="209" t="s">
        <v>524</v>
      </c>
      <c r="F148" s="210" t="s">
        <v>525</v>
      </c>
      <c r="G148" s="211" t="s">
        <v>180</v>
      </c>
      <c r="H148" s="212">
        <v>104</v>
      </c>
      <c r="I148" s="213"/>
      <c r="J148" s="214">
        <f>ROUND(I148*H148,2)</f>
        <v>0</v>
      </c>
      <c r="K148" s="210" t="s">
        <v>166</v>
      </c>
      <c r="L148" s="46"/>
      <c r="M148" s="215" t="s">
        <v>32</v>
      </c>
      <c r="N148" s="216" t="s">
        <v>48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246</v>
      </c>
      <c r="AT148" s="219" t="s">
        <v>162</v>
      </c>
      <c r="AU148" s="219" t="s">
        <v>87</v>
      </c>
      <c r="AY148" s="18" t="s">
        <v>160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8" t="s">
        <v>85</v>
      </c>
      <c r="BK148" s="220">
        <f>ROUND(I148*H148,2)</f>
        <v>0</v>
      </c>
      <c r="BL148" s="18" t="s">
        <v>246</v>
      </c>
      <c r="BM148" s="219" t="s">
        <v>526</v>
      </c>
    </row>
    <row r="149" s="13" customFormat="1">
      <c r="A149" s="13"/>
      <c r="B149" s="221"/>
      <c r="C149" s="222"/>
      <c r="D149" s="223" t="s">
        <v>176</v>
      </c>
      <c r="E149" s="224" t="s">
        <v>32</v>
      </c>
      <c r="F149" s="225" t="s">
        <v>527</v>
      </c>
      <c r="G149" s="222"/>
      <c r="H149" s="226">
        <v>104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176</v>
      </c>
      <c r="AU149" s="232" t="s">
        <v>87</v>
      </c>
      <c r="AV149" s="13" t="s">
        <v>87</v>
      </c>
      <c r="AW149" s="13" t="s">
        <v>39</v>
      </c>
      <c r="AX149" s="13" t="s">
        <v>85</v>
      </c>
      <c r="AY149" s="232" t="s">
        <v>160</v>
      </c>
    </row>
    <row r="150" s="2" customFormat="1" ht="16.5" customHeight="1">
      <c r="A150" s="40"/>
      <c r="B150" s="41"/>
      <c r="C150" s="255" t="s">
        <v>281</v>
      </c>
      <c r="D150" s="255" t="s">
        <v>291</v>
      </c>
      <c r="E150" s="256" t="s">
        <v>528</v>
      </c>
      <c r="F150" s="257" t="s">
        <v>529</v>
      </c>
      <c r="G150" s="258" t="s">
        <v>310</v>
      </c>
      <c r="H150" s="259">
        <v>1</v>
      </c>
      <c r="I150" s="260"/>
      <c r="J150" s="261">
        <f>ROUND(I150*H150,2)</f>
        <v>0</v>
      </c>
      <c r="K150" s="257" t="s">
        <v>32</v>
      </c>
      <c r="L150" s="262"/>
      <c r="M150" s="263" t="s">
        <v>32</v>
      </c>
      <c r="N150" s="264" t="s">
        <v>48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325</v>
      </c>
      <c r="AT150" s="219" t="s">
        <v>291</v>
      </c>
      <c r="AU150" s="219" t="s">
        <v>87</v>
      </c>
      <c r="AY150" s="18" t="s">
        <v>160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8" t="s">
        <v>85</v>
      </c>
      <c r="BK150" s="220">
        <f>ROUND(I150*H150,2)</f>
        <v>0</v>
      </c>
      <c r="BL150" s="18" t="s">
        <v>246</v>
      </c>
      <c r="BM150" s="219" t="s">
        <v>530</v>
      </c>
    </row>
    <row r="151" s="2" customFormat="1" ht="16.5" customHeight="1">
      <c r="A151" s="40"/>
      <c r="B151" s="41"/>
      <c r="C151" s="255" t="s">
        <v>286</v>
      </c>
      <c r="D151" s="255" t="s">
        <v>291</v>
      </c>
      <c r="E151" s="256" t="s">
        <v>531</v>
      </c>
      <c r="F151" s="257" t="s">
        <v>532</v>
      </c>
      <c r="G151" s="258" t="s">
        <v>218</v>
      </c>
      <c r="H151" s="259">
        <v>0.187</v>
      </c>
      <c r="I151" s="260"/>
      <c r="J151" s="261">
        <f>ROUND(I151*H151,2)</f>
        <v>0</v>
      </c>
      <c r="K151" s="257" t="s">
        <v>32</v>
      </c>
      <c r="L151" s="262"/>
      <c r="M151" s="263" t="s">
        <v>32</v>
      </c>
      <c r="N151" s="264" t="s">
        <v>48</v>
      </c>
      <c r="O151" s="86"/>
      <c r="P151" s="217">
        <f>O151*H151</f>
        <v>0</v>
      </c>
      <c r="Q151" s="217">
        <v>0.75</v>
      </c>
      <c r="R151" s="217">
        <f>Q151*H151</f>
        <v>0.14024999999999999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325</v>
      </c>
      <c r="AT151" s="219" t="s">
        <v>291</v>
      </c>
      <c r="AU151" s="219" t="s">
        <v>87</v>
      </c>
      <c r="AY151" s="18" t="s">
        <v>160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8" t="s">
        <v>85</v>
      </c>
      <c r="BK151" s="220">
        <f>ROUND(I151*H151,2)</f>
        <v>0</v>
      </c>
      <c r="BL151" s="18" t="s">
        <v>246</v>
      </c>
      <c r="BM151" s="219" t="s">
        <v>533</v>
      </c>
    </row>
    <row r="152" s="13" customFormat="1">
      <c r="A152" s="13"/>
      <c r="B152" s="221"/>
      <c r="C152" s="222"/>
      <c r="D152" s="223" t="s">
        <v>176</v>
      </c>
      <c r="E152" s="224" t="s">
        <v>32</v>
      </c>
      <c r="F152" s="225" t="s">
        <v>523</v>
      </c>
      <c r="G152" s="222"/>
      <c r="H152" s="226">
        <v>0.187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176</v>
      </c>
      <c r="AU152" s="232" t="s">
        <v>87</v>
      </c>
      <c r="AV152" s="13" t="s">
        <v>87</v>
      </c>
      <c r="AW152" s="13" t="s">
        <v>39</v>
      </c>
      <c r="AX152" s="13" t="s">
        <v>85</v>
      </c>
      <c r="AY152" s="232" t="s">
        <v>160</v>
      </c>
    </row>
    <row r="153" s="2" customFormat="1">
      <c r="A153" s="40"/>
      <c r="B153" s="41"/>
      <c r="C153" s="208" t="s">
        <v>290</v>
      </c>
      <c r="D153" s="208" t="s">
        <v>162</v>
      </c>
      <c r="E153" s="209" t="s">
        <v>534</v>
      </c>
      <c r="F153" s="210" t="s">
        <v>535</v>
      </c>
      <c r="G153" s="211" t="s">
        <v>323</v>
      </c>
      <c r="H153" s="212">
        <v>0.14099999999999999</v>
      </c>
      <c r="I153" s="213"/>
      <c r="J153" s="214">
        <f>ROUND(I153*H153,2)</f>
        <v>0</v>
      </c>
      <c r="K153" s="210" t="s">
        <v>166</v>
      </c>
      <c r="L153" s="46"/>
      <c r="M153" s="215" t="s">
        <v>32</v>
      </c>
      <c r="N153" s="216" t="s">
        <v>48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246</v>
      </c>
      <c r="AT153" s="219" t="s">
        <v>162</v>
      </c>
      <c r="AU153" s="219" t="s">
        <v>87</v>
      </c>
      <c r="AY153" s="18" t="s">
        <v>160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8" t="s">
        <v>85</v>
      </c>
      <c r="BK153" s="220">
        <f>ROUND(I153*H153,2)</f>
        <v>0</v>
      </c>
      <c r="BL153" s="18" t="s">
        <v>246</v>
      </c>
      <c r="BM153" s="219" t="s">
        <v>536</v>
      </c>
    </row>
    <row r="154" s="12" customFormat="1" ht="22.8" customHeight="1">
      <c r="A154" s="12"/>
      <c r="B154" s="192"/>
      <c r="C154" s="193"/>
      <c r="D154" s="194" t="s">
        <v>76</v>
      </c>
      <c r="E154" s="206" t="s">
        <v>537</v>
      </c>
      <c r="F154" s="206" t="s">
        <v>538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SUM(P155:P169)</f>
        <v>0</v>
      </c>
      <c r="Q154" s="200"/>
      <c r="R154" s="201">
        <f>SUM(R155:R169)</f>
        <v>0.52124263999999998</v>
      </c>
      <c r="S154" s="200"/>
      <c r="T154" s="202">
        <f>SUM(T155:T169)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87</v>
      </c>
      <c r="AT154" s="204" t="s">
        <v>76</v>
      </c>
      <c r="AU154" s="204" t="s">
        <v>85</v>
      </c>
      <c r="AY154" s="203" t="s">
        <v>160</v>
      </c>
      <c r="BK154" s="205">
        <f>SUM(BK155:BK169)</f>
        <v>0</v>
      </c>
    </row>
    <row r="155" s="2" customFormat="1" ht="16.5" customHeight="1">
      <c r="A155" s="40"/>
      <c r="B155" s="41"/>
      <c r="C155" s="208" t="s">
        <v>297</v>
      </c>
      <c r="D155" s="208" t="s">
        <v>162</v>
      </c>
      <c r="E155" s="209" t="s">
        <v>539</v>
      </c>
      <c r="F155" s="210" t="s">
        <v>540</v>
      </c>
      <c r="G155" s="211" t="s">
        <v>294</v>
      </c>
      <c r="H155" s="212">
        <v>355.77600000000001</v>
      </c>
      <c r="I155" s="213"/>
      <c r="J155" s="214">
        <f>ROUND(I155*H155,2)</f>
        <v>0</v>
      </c>
      <c r="K155" s="210" t="s">
        <v>166</v>
      </c>
      <c r="L155" s="46"/>
      <c r="M155" s="215" t="s">
        <v>32</v>
      </c>
      <c r="N155" s="216" t="s">
        <v>48</v>
      </c>
      <c r="O155" s="86"/>
      <c r="P155" s="217">
        <f>O155*H155</f>
        <v>0</v>
      </c>
      <c r="Q155" s="217">
        <v>0.00013999999999999999</v>
      </c>
      <c r="R155" s="217">
        <f>Q155*H155</f>
        <v>0.049808639999999994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246</v>
      </c>
      <c r="AT155" s="219" t="s">
        <v>162</v>
      </c>
      <c r="AU155" s="219" t="s">
        <v>87</v>
      </c>
      <c r="AY155" s="18" t="s">
        <v>160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85</v>
      </c>
      <c r="BK155" s="220">
        <f>ROUND(I155*H155,2)</f>
        <v>0</v>
      </c>
      <c r="BL155" s="18" t="s">
        <v>246</v>
      </c>
      <c r="BM155" s="219" t="s">
        <v>541</v>
      </c>
    </row>
    <row r="156" s="13" customFormat="1">
      <c r="A156" s="13"/>
      <c r="B156" s="221"/>
      <c r="C156" s="222"/>
      <c r="D156" s="223" t="s">
        <v>176</v>
      </c>
      <c r="E156" s="224" t="s">
        <v>32</v>
      </c>
      <c r="F156" s="225" t="s">
        <v>542</v>
      </c>
      <c r="G156" s="222"/>
      <c r="H156" s="226">
        <v>0.096000000000000002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176</v>
      </c>
      <c r="AU156" s="232" t="s">
        <v>87</v>
      </c>
      <c r="AV156" s="13" t="s">
        <v>87</v>
      </c>
      <c r="AW156" s="13" t="s">
        <v>39</v>
      </c>
      <c r="AX156" s="13" t="s">
        <v>77</v>
      </c>
      <c r="AY156" s="232" t="s">
        <v>160</v>
      </c>
    </row>
    <row r="157" s="13" customFormat="1">
      <c r="A157" s="13"/>
      <c r="B157" s="221"/>
      <c r="C157" s="222"/>
      <c r="D157" s="223" t="s">
        <v>176</v>
      </c>
      <c r="E157" s="224" t="s">
        <v>32</v>
      </c>
      <c r="F157" s="225" t="s">
        <v>543</v>
      </c>
      <c r="G157" s="222"/>
      <c r="H157" s="226">
        <v>355.68000000000001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176</v>
      </c>
      <c r="AU157" s="232" t="s">
        <v>87</v>
      </c>
      <c r="AV157" s="13" t="s">
        <v>87</v>
      </c>
      <c r="AW157" s="13" t="s">
        <v>39</v>
      </c>
      <c r="AX157" s="13" t="s">
        <v>77</v>
      </c>
      <c r="AY157" s="232" t="s">
        <v>160</v>
      </c>
    </row>
    <row r="158" s="15" customFormat="1">
      <c r="A158" s="15"/>
      <c r="B158" s="244"/>
      <c r="C158" s="245"/>
      <c r="D158" s="223" t="s">
        <v>176</v>
      </c>
      <c r="E158" s="246" t="s">
        <v>32</v>
      </c>
      <c r="F158" s="247" t="s">
        <v>238</v>
      </c>
      <c r="G158" s="245"/>
      <c r="H158" s="248">
        <v>355.77600000000001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4" t="s">
        <v>176</v>
      </c>
      <c r="AU158" s="254" t="s">
        <v>87</v>
      </c>
      <c r="AV158" s="15" t="s">
        <v>167</v>
      </c>
      <c r="AW158" s="15" t="s">
        <v>39</v>
      </c>
      <c r="AX158" s="15" t="s">
        <v>85</v>
      </c>
      <c r="AY158" s="254" t="s">
        <v>160</v>
      </c>
    </row>
    <row r="159" s="2" customFormat="1" ht="21.75" customHeight="1">
      <c r="A159" s="40"/>
      <c r="B159" s="41"/>
      <c r="C159" s="208" t="s">
        <v>302</v>
      </c>
      <c r="D159" s="208" t="s">
        <v>162</v>
      </c>
      <c r="E159" s="209" t="s">
        <v>544</v>
      </c>
      <c r="F159" s="210" t="s">
        <v>545</v>
      </c>
      <c r="G159" s="211" t="s">
        <v>315</v>
      </c>
      <c r="H159" s="212">
        <v>35</v>
      </c>
      <c r="I159" s="213"/>
      <c r="J159" s="214">
        <f>ROUND(I159*H159,2)</f>
        <v>0</v>
      </c>
      <c r="K159" s="210" t="s">
        <v>166</v>
      </c>
      <c r="L159" s="46"/>
      <c r="M159" s="215" t="s">
        <v>32</v>
      </c>
      <c r="N159" s="216" t="s">
        <v>48</v>
      </c>
      <c r="O159" s="86"/>
      <c r="P159" s="217">
        <f>O159*H159</f>
        <v>0</v>
      </c>
      <c r="Q159" s="217">
        <v>6.0000000000000002E-05</v>
      </c>
      <c r="R159" s="217">
        <f>Q159*H159</f>
        <v>0.0020999999999999999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246</v>
      </c>
      <c r="AT159" s="219" t="s">
        <v>162</v>
      </c>
      <c r="AU159" s="219" t="s">
        <v>87</v>
      </c>
      <c r="AY159" s="18" t="s">
        <v>160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8" t="s">
        <v>85</v>
      </c>
      <c r="BK159" s="220">
        <f>ROUND(I159*H159,2)</f>
        <v>0</v>
      </c>
      <c r="BL159" s="18" t="s">
        <v>246</v>
      </c>
      <c r="BM159" s="219" t="s">
        <v>546</v>
      </c>
    </row>
    <row r="160" s="13" customFormat="1">
      <c r="A160" s="13"/>
      <c r="B160" s="221"/>
      <c r="C160" s="222"/>
      <c r="D160" s="223" t="s">
        <v>176</v>
      </c>
      <c r="E160" s="224" t="s">
        <v>32</v>
      </c>
      <c r="F160" s="225" t="s">
        <v>547</v>
      </c>
      <c r="G160" s="222"/>
      <c r="H160" s="226">
        <v>33.25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176</v>
      </c>
      <c r="AU160" s="232" t="s">
        <v>87</v>
      </c>
      <c r="AV160" s="13" t="s">
        <v>87</v>
      </c>
      <c r="AW160" s="13" t="s">
        <v>39</v>
      </c>
      <c r="AX160" s="13" t="s">
        <v>77</v>
      </c>
      <c r="AY160" s="232" t="s">
        <v>160</v>
      </c>
    </row>
    <row r="161" s="13" customFormat="1">
      <c r="A161" s="13"/>
      <c r="B161" s="221"/>
      <c r="C161" s="222"/>
      <c r="D161" s="223" t="s">
        <v>176</v>
      </c>
      <c r="E161" s="224" t="s">
        <v>32</v>
      </c>
      <c r="F161" s="225" t="s">
        <v>548</v>
      </c>
      <c r="G161" s="222"/>
      <c r="H161" s="226">
        <v>34.912999999999997</v>
      </c>
      <c r="I161" s="227"/>
      <c r="J161" s="222"/>
      <c r="K161" s="222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176</v>
      </c>
      <c r="AU161" s="232" t="s">
        <v>87</v>
      </c>
      <c r="AV161" s="13" t="s">
        <v>87</v>
      </c>
      <c r="AW161" s="13" t="s">
        <v>39</v>
      </c>
      <c r="AX161" s="13" t="s">
        <v>77</v>
      </c>
      <c r="AY161" s="232" t="s">
        <v>160</v>
      </c>
    </row>
    <row r="162" s="13" customFormat="1">
      <c r="A162" s="13"/>
      <c r="B162" s="221"/>
      <c r="C162" s="222"/>
      <c r="D162" s="223" t="s">
        <v>176</v>
      </c>
      <c r="E162" s="224" t="s">
        <v>32</v>
      </c>
      <c r="F162" s="225" t="s">
        <v>549</v>
      </c>
      <c r="G162" s="222"/>
      <c r="H162" s="226">
        <v>35</v>
      </c>
      <c r="I162" s="227"/>
      <c r="J162" s="222"/>
      <c r="K162" s="222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176</v>
      </c>
      <c r="AU162" s="232" t="s">
        <v>87</v>
      </c>
      <c r="AV162" s="13" t="s">
        <v>87</v>
      </c>
      <c r="AW162" s="13" t="s">
        <v>39</v>
      </c>
      <c r="AX162" s="13" t="s">
        <v>85</v>
      </c>
      <c r="AY162" s="232" t="s">
        <v>160</v>
      </c>
    </row>
    <row r="163" s="2" customFormat="1" ht="16.5" customHeight="1">
      <c r="A163" s="40"/>
      <c r="B163" s="41"/>
      <c r="C163" s="255" t="s">
        <v>307</v>
      </c>
      <c r="D163" s="255" t="s">
        <v>291</v>
      </c>
      <c r="E163" s="256" t="s">
        <v>550</v>
      </c>
      <c r="F163" s="257" t="s">
        <v>551</v>
      </c>
      <c r="G163" s="258" t="s">
        <v>315</v>
      </c>
      <c r="H163" s="259">
        <v>35</v>
      </c>
      <c r="I163" s="260"/>
      <c r="J163" s="261">
        <f>ROUND(I163*H163,2)</f>
        <v>0</v>
      </c>
      <c r="K163" s="257" t="s">
        <v>166</v>
      </c>
      <c r="L163" s="262"/>
      <c r="M163" s="263" t="s">
        <v>32</v>
      </c>
      <c r="N163" s="264" t="s">
        <v>48</v>
      </c>
      <c r="O163" s="86"/>
      <c r="P163" s="217">
        <f>O163*H163</f>
        <v>0</v>
      </c>
      <c r="Q163" s="217">
        <v>0.0027299999999999998</v>
      </c>
      <c r="R163" s="217">
        <f>Q163*H163</f>
        <v>0.095549999999999996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325</v>
      </c>
      <c r="AT163" s="219" t="s">
        <v>291</v>
      </c>
      <c r="AU163" s="219" t="s">
        <v>87</v>
      </c>
      <c r="AY163" s="18" t="s">
        <v>160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8" t="s">
        <v>85</v>
      </c>
      <c r="BK163" s="220">
        <f>ROUND(I163*H163,2)</f>
        <v>0</v>
      </c>
      <c r="BL163" s="18" t="s">
        <v>246</v>
      </c>
      <c r="BM163" s="219" t="s">
        <v>552</v>
      </c>
    </row>
    <row r="164" s="2" customFormat="1" ht="16.5" customHeight="1">
      <c r="A164" s="40"/>
      <c r="B164" s="41"/>
      <c r="C164" s="208" t="s">
        <v>312</v>
      </c>
      <c r="D164" s="208" t="s">
        <v>162</v>
      </c>
      <c r="E164" s="209" t="s">
        <v>553</v>
      </c>
      <c r="F164" s="210" t="s">
        <v>554</v>
      </c>
      <c r="G164" s="211" t="s">
        <v>294</v>
      </c>
      <c r="H164" s="212">
        <v>355.68000000000001</v>
      </c>
      <c r="I164" s="213"/>
      <c r="J164" s="214">
        <f>ROUND(I164*H164,2)</f>
        <v>0</v>
      </c>
      <c r="K164" s="210" t="s">
        <v>166</v>
      </c>
      <c r="L164" s="46"/>
      <c r="M164" s="215" t="s">
        <v>32</v>
      </c>
      <c r="N164" s="216" t="s">
        <v>48</v>
      </c>
      <c r="O164" s="86"/>
      <c r="P164" s="217">
        <f>O164*H164</f>
        <v>0</v>
      </c>
      <c r="Q164" s="217">
        <v>5.0000000000000002E-05</v>
      </c>
      <c r="R164" s="217">
        <f>Q164*H164</f>
        <v>0.017784000000000001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246</v>
      </c>
      <c r="AT164" s="219" t="s">
        <v>162</v>
      </c>
      <c r="AU164" s="219" t="s">
        <v>87</v>
      </c>
      <c r="AY164" s="18" t="s">
        <v>160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8" t="s">
        <v>85</v>
      </c>
      <c r="BK164" s="220">
        <f>ROUND(I164*H164,2)</f>
        <v>0</v>
      </c>
      <c r="BL164" s="18" t="s">
        <v>246</v>
      </c>
      <c r="BM164" s="219" t="s">
        <v>555</v>
      </c>
    </row>
    <row r="165" s="13" customFormat="1">
      <c r="A165" s="13"/>
      <c r="B165" s="221"/>
      <c r="C165" s="222"/>
      <c r="D165" s="223" t="s">
        <v>176</v>
      </c>
      <c r="E165" s="224" t="s">
        <v>32</v>
      </c>
      <c r="F165" s="225" t="s">
        <v>556</v>
      </c>
      <c r="G165" s="222"/>
      <c r="H165" s="226">
        <v>355.68000000000001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176</v>
      </c>
      <c r="AU165" s="232" t="s">
        <v>87</v>
      </c>
      <c r="AV165" s="13" t="s">
        <v>87</v>
      </c>
      <c r="AW165" s="13" t="s">
        <v>39</v>
      </c>
      <c r="AX165" s="13" t="s">
        <v>85</v>
      </c>
      <c r="AY165" s="232" t="s">
        <v>160</v>
      </c>
    </row>
    <row r="166" s="2" customFormat="1" ht="16.5" customHeight="1">
      <c r="A166" s="40"/>
      <c r="B166" s="41"/>
      <c r="C166" s="255" t="s">
        <v>320</v>
      </c>
      <c r="D166" s="255" t="s">
        <v>291</v>
      </c>
      <c r="E166" s="256" t="s">
        <v>557</v>
      </c>
      <c r="F166" s="257" t="s">
        <v>558</v>
      </c>
      <c r="G166" s="258" t="s">
        <v>323</v>
      </c>
      <c r="H166" s="259">
        <v>0.35599999999999998</v>
      </c>
      <c r="I166" s="260"/>
      <c r="J166" s="261">
        <f>ROUND(I166*H166,2)</f>
        <v>0</v>
      </c>
      <c r="K166" s="257" t="s">
        <v>166</v>
      </c>
      <c r="L166" s="262"/>
      <c r="M166" s="263" t="s">
        <v>32</v>
      </c>
      <c r="N166" s="264" t="s">
        <v>48</v>
      </c>
      <c r="O166" s="86"/>
      <c r="P166" s="217">
        <f>O166*H166</f>
        <v>0</v>
      </c>
      <c r="Q166" s="217">
        <v>1</v>
      </c>
      <c r="R166" s="217">
        <f>Q166*H166</f>
        <v>0.35599999999999998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325</v>
      </c>
      <c r="AT166" s="219" t="s">
        <v>291</v>
      </c>
      <c r="AU166" s="219" t="s">
        <v>87</v>
      </c>
      <c r="AY166" s="18" t="s">
        <v>160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8" t="s">
        <v>85</v>
      </c>
      <c r="BK166" s="220">
        <f>ROUND(I166*H166,2)</f>
        <v>0</v>
      </c>
      <c r="BL166" s="18" t="s">
        <v>246</v>
      </c>
      <c r="BM166" s="219" t="s">
        <v>559</v>
      </c>
    </row>
    <row r="167" s="2" customFormat="1">
      <c r="A167" s="40"/>
      <c r="B167" s="41"/>
      <c r="C167" s="42"/>
      <c r="D167" s="223" t="s">
        <v>560</v>
      </c>
      <c r="E167" s="42"/>
      <c r="F167" s="270" t="s">
        <v>561</v>
      </c>
      <c r="G167" s="42"/>
      <c r="H167" s="42"/>
      <c r="I167" s="271"/>
      <c r="J167" s="42"/>
      <c r="K167" s="42"/>
      <c r="L167" s="46"/>
      <c r="M167" s="272"/>
      <c r="N167" s="27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560</v>
      </c>
      <c r="AU167" s="18" t="s">
        <v>87</v>
      </c>
    </row>
    <row r="168" s="13" customFormat="1">
      <c r="A168" s="13"/>
      <c r="B168" s="221"/>
      <c r="C168" s="222"/>
      <c r="D168" s="223" t="s">
        <v>176</v>
      </c>
      <c r="E168" s="224" t="s">
        <v>32</v>
      </c>
      <c r="F168" s="225" t="s">
        <v>562</v>
      </c>
      <c r="G168" s="222"/>
      <c r="H168" s="226">
        <v>0.35599999999999998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176</v>
      </c>
      <c r="AU168" s="232" t="s">
        <v>87</v>
      </c>
      <c r="AV168" s="13" t="s">
        <v>87</v>
      </c>
      <c r="AW168" s="13" t="s">
        <v>39</v>
      </c>
      <c r="AX168" s="13" t="s">
        <v>85</v>
      </c>
      <c r="AY168" s="232" t="s">
        <v>160</v>
      </c>
    </row>
    <row r="169" s="2" customFormat="1">
      <c r="A169" s="40"/>
      <c r="B169" s="41"/>
      <c r="C169" s="208" t="s">
        <v>325</v>
      </c>
      <c r="D169" s="208" t="s">
        <v>162</v>
      </c>
      <c r="E169" s="209" t="s">
        <v>563</v>
      </c>
      <c r="F169" s="210" t="s">
        <v>564</v>
      </c>
      <c r="G169" s="211" t="s">
        <v>323</v>
      </c>
      <c r="H169" s="212">
        <v>0.52100000000000002</v>
      </c>
      <c r="I169" s="213"/>
      <c r="J169" s="214">
        <f>ROUND(I169*H169,2)</f>
        <v>0</v>
      </c>
      <c r="K169" s="210" t="s">
        <v>166</v>
      </c>
      <c r="L169" s="46"/>
      <c r="M169" s="215" t="s">
        <v>32</v>
      </c>
      <c r="N169" s="216" t="s">
        <v>48</v>
      </c>
      <c r="O169" s="86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246</v>
      </c>
      <c r="AT169" s="219" t="s">
        <v>162</v>
      </c>
      <c r="AU169" s="219" t="s">
        <v>87</v>
      </c>
      <c r="AY169" s="18" t="s">
        <v>160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8" t="s">
        <v>85</v>
      </c>
      <c r="BK169" s="220">
        <f>ROUND(I169*H169,2)</f>
        <v>0</v>
      </c>
      <c r="BL169" s="18" t="s">
        <v>246</v>
      </c>
      <c r="BM169" s="219" t="s">
        <v>565</v>
      </c>
    </row>
    <row r="170" s="12" customFormat="1" ht="22.8" customHeight="1">
      <c r="A170" s="12"/>
      <c r="B170" s="192"/>
      <c r="C170" s="193"/>
      <c r="D170" s="194" t="s">
        <v>76</v>
      </c>
      <c r="E170" s="206" t="s">
        <v>566</v>
      </c>
      <c r="F170" s="206" t="s">
        <v>567</v>
      </c>
      <c r="G170" s="193"/>
      <c r="H170" s="193"/>
      <c r="I170" s="196"/>
      <c r="J170" s="207">
        <f>BK170</f>
        <v>0</v>
      </c>
      <c r="K170" s="193"/>
      <c r="L170" s="198"/>
      <c r="M170" s="199"/>
      <c r="N170" s="200"/>
      <c r="O170" s="200"/>
      <c r="P170" s="201">
        <f>SUM(P171:P174)</f>
        <v>0</v>
      </c>
      <c r="Q170" s="200"/>
      <c r="R170" s="201">
        <f>SUM(R171:R174)</f>
        <v>0.0028419999999999999</v>
      </c>
      <c r="S170" s="200"/>
      <c r="T170" s="202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3" t="s">
        <v>87</v>
      </c>
      <c r="AT170" s="204" t="s">
        <v>76</v>
      </c>
      <c r="AU170" s="204" t="s">
        <v>85</v>
      </c>
      <c r="AY170" s="203" t="s">
        <v>160</v>
      </c>
      <c r="BK170" s="205">
        <f>SUM(BK171:BK174)</f>
        <v>0</v>
      </c>
    </row>
    <row r="171" s="2" customFormat="1" ht="16.5" customHeight="1">
      <c r="A171" s="40"/>
      <c r="B171" s="41"/>
      <c r="C171" s="208" t="s">
        <v>330</v>
      </c>
      <c r="D171" s="208" t="s">
        <v>162</v>
      </c>
      <c r="E171" s="209" t="s">
        <v>568</v>
      </c>
      <c r="F171" s="210" t="s">
        <v>569</v>
      </c>
      <c r="G171" s="211" t="s">
        <v>165</v>
      </c>
      <c r="H171" s="212">
        <v>7.7999999999999998</v>
      </c>
      <c r="I171" s="213"/>
      <c r="J171" s="214">
        <f>ROUND(I171*H171,2)</f>
        <v>0</v>
      </c>
      <c r="K171" s="210" t="s">
        <v>166</v>
      </c>
      <c r="L171" s="46"/>
      <c r="M171" s="215" t="s">
        <v>32</v>
      </c>
      <c r="N171" s="216" t="s">
        <v>48</v>
      </c>
      <c r="O171" s="86"/>
      <c r="P171" s="217">
        <f>O171*H171</f>
        <v>0</v>
      </c>
      <c r="Q171" s="217">
        <v>0.00013999999999999999</v>
      </c>
      <c r="R171" s="217">
        <f>Q171*H171</f>
        <v>0.0010919999999999999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246</v>
      </c>
      <c r="AT171" s="219" t="s">
        <v>162</v>
      </c>
      <c r="AU171" s="219" t="s">
        <v>87</v>
      </c>
      <c r="AY171" s="18" t="s">
        <v>160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8" t="s">
        <v>85</v>
      </c>
      <c r="BK171" s="220">
        <f>ROUND(I171*H171,2)</f>
        <v>0</v>
      </c>
      <c r="BL171" s="18" t="s">
        <v>246</v>
      </c>
      <c r="BM171" s="219" t="s">
        <v>570</v>
      </c>
    </row>
    <row r="172" s="13" customFormat="1">
      <c r="A172" s="13"/>
      <c r="B172" s="221"/>
      <c r="C172" s="222"/>
      <c r="D172" s="223" t="s">
        <v>176</v>
      </c>
      <c r="E172" s="224" t="s">
        <v>32</v>
      </c>
      <c r="F172" s="225" t="s">
        <v>571</v>
      </c>
      <c r="G172" s="222"/>
      <c r="H172" s="226">
        <v>7.7999999999999998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176</v>
      </c>
      <c r="AU172" s="232" t="s">
        <v>87</v>
      </c>
      <c r="AV172" s="13" t="s">
        <v>87</v>
      </c>
      <c r="AW172" s="13" t="s">
        <v>39</v>
      </c>
      <c r="AX172" s="13" t="s">
        <v>85</v>
      </c>
      <c r="AY172" s="232" t="s">
        <v>160</v>
      </c>
    </row>
    <row r="173" s="2" customFormat="1">
      <c r="A173" s="40"/>
      <c r="B173" s="41"/>
      <c r="C173" s="208" t="s">
        <v>334</v>
      </c>
      <c r="D173" s="208" t="s">
        <v>162</v>
      </c>
      <c r="E173" s="209" t="s">
        <v>572</v>
      </c>
      <c r="F173" s="210" t="s">
        <v>573</v>
      </c>
      <c r="G173" s="211" t="s">
        <v>315</v>
      </c>
      <c r="H173" s="212">
        <v>35</v>
      </c>
      <c r="I173" s="213"/>
      <c r="J173" s="214">
        <f>ROUND(I173*H173,2)</f>
        <v>0</v>
      </c>
      <c r="K173" s="210" t="s">
        <v>166</v>
      </c>
      <c r="L173" s="46"/>
      <c r="M173" s="215" t="s">
        <v>32</v>
      </c>
      <c r="N173" s="216" t="s">
        <v>48</v>
      </c>
      <c r="O173" s="86"/>
      <c r="P173" s="217">
        <f>O173*H173</f>
        <v>0</v>
      </c>
      <c r="Q173" s="217">
        <v>5.0000000000000002E-05</v>
      </c>
      <c r="R173" s="217">
        <f>Q173*H173</f>
        <v>0.00175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246</v>
      </c>
      <c r="AT173" s="219" t="s">
        <v>162</v>
      </c>
      <c r="AU173" s="219" t="s">
        <v>87</v>
      </c>
      <c r="AY173" s="18" t="s">
        <v>160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8" t="s">
        <v>85</v>
      </c>
      <c r="BK173" s="220">
        <f>ROUND(I173*H173,2)</f>
        <v>0</v>
      </c>
      <c r="BL173" s="18" t="s">
        <v>246</v>
      </c>
      <c r="BM173" s="219" t="s">
        <v>574</v>
      </c>
    </row>
    <row r="174" s="13" customFormat="1">
      <c r="A174" s="13"/>
      <c r="B174" s="221"/>
      <c r="C174" s="222"/>
      <c r="D174" s="223" t="s">
        <v>176</v>
      </c>
      <c r="E174" s="224" t="s">
        <v>32</v>
      </c>
      <c r="F174" s="225" t="s">
        <v>575</v>
      </c>
      <c r="G174" s="222"/>
      <c r="H174" s="226">
        <v>35</v>
      </c>
      <c r="I174" s="227"/>
      <c r="J174" s="222"/>
      <c r="K174" s="222"/>
      <c r="L174" s="228"/>
      <c r="M174" s="274"/>
      <c r="N174" s="275"/>
      <c r="O174" s="275"/>
      <c r="P174" s="275"/>
      <c r="Q174" s="275"/>
      <c r="R174" s="275"/>
      <c r="S174" s="275"/>
      <c r="T174" s="27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176</v>
      </c>
      <c r="AU174" s="232" t="s">
        <v>87</v>
      </c>
      <c r="AV174" s="13" t="s">
        <v>87</v>
      </c>
      <c r="AW174" s="13" t="s">
        <v>39</v>
      </c>
      <c r="AX174" s="13" t="s">
        <v>85</v>
      </c>
      <c r="AY174" s="232" t="s">
        <v>160</v>
      </c>
    </row>
    <row r="175" s="2" customFormat="1" ht="6.96" customHeight="1">
      <c r="A175" s="40"/>
      <c r="B175" s="61"/>
      <c r="C175" s="62"/>
      <c r="D175" s="62"/>
      <c r="E175" s="62"/>
      <c r="F175" s="62"/>
      <c r="G175" s="62"/>
      <c r="H175" s="62"/>
      <c r="I175" s="62"/>
      <c r="J175" s="62"/>
      <c r="K175" s="62"/>
      <c r="L175" s="46"/>
      <c r="M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</row>
  </sheetData>
  <sheetProtection sheet="1" autoFilter="0" formatColumns="0" formatRows="0" objects="1" scenarios="1" spinCount="100000" saltValue="6/kzp1pZnCprKer9s7X8kDthkPAhvjjILXiTmDpkRVla8v7QO0q2f8i3U4MHOcRCPZVoLxUTXPBr+Yokx4DKEw==" hashValue="QhD3Kv1ZU+0dOGO2Aqa0f6uVc1JAbnXzskTaaWx7VldA5ndkwUufW8+PTrTB2hWpq4SWSDNzVmbXuYrOTPSY6Q==" algorithmName="SHA-512" password="CC35"/>
  <autoFilter ref="C90:K17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576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ROUND((SUM(BE83:BE107)),  2)</f>
        <v>0</v>
      </c>
      <c r="G33" s="40"/>
      <c r="H33" s="40"/>
      <c r="I33" s="152">
        <v>0.20999999999999999</v>
      </c>
      <c r="J33" s="151">
        <f>ROUND(((SUM(BE83:BE107))*I33),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ROUND((SUM(BF83:BF107)),  2)</f>
        <v>0</v>
      </c>
      <c r="G34" s="40"/>
      <c r="H34" s="40"/>
      <c r="I34" s="152">
        <v>0.14999999999999999</v>
      </c>
      <c r="J34" s="151">
        <f>ROUND(((SUM(BF83:BF107))*I34),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ROUND((SUM(BG83:BG107)),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ROUND((SUM(BH83:BH107)),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ROUND((SUM(BI83:BI107)),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05 - Požární odběr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403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142</v>
      </c>
      <c r="E62" s="178"/>
      <c r="F62" s="178"/>
      <c r="G62" s="178"/>
      <c r="H62" s="178"/>
      <c r="I62" s="178"/>
      <c r="J62" s="179">
        <f>J93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144</v>
      </c>
      <c r="E63" s="178"/>
      <c r="F63" s="178"/>
      <c r="G63" s="178"/>
      <c r="H63" s="178"/>
      <c r="I63" s="178"/>
      <c r="J63" s="179">
        <f>J106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145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4" t="str">
        <f>E7</f>
        <v>Revitalizační opatření v povodí Velmovického potoka v k.ú.Mašovice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134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05 - Požární odběr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Mašovice</v>
      </c>
      <c r="G77" s="42"/>
      <c r="H77" s="42"/>
      <c r="I77" s="33" t="s">
        <v>24</v>
      </c>
      <c r="J77" s="74" t="str">
        <f>IF(J12="","",J12)</f>
        <v>19. 4. 2021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ČR - Státní pozemkový úřad</v>
      </c>
      <c r="G79" s="42"/>
      <c r="H79" s="42"/>
      <c r="I79" s="33" t="s">
        <v>37</v>
      </c>
      <c r="J79" s="38" t="str">
        <f>E21</f>
        <v>Ing.František Sedláček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Ing.František Sedláček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1"/>
      <c r="B82" s="182"/>
      <c r="C82" s="183" t="s">
        <v>146</v>
      </c>
      <c r="D82" s="184" t="s">
        <v>62</v>
      </c>
      <c r="E82" s="184" t="s">
        <v>58</v>
      </c>
      <c r="F82" s="184" t="s">
        <v>59</v>
      </c>
      <c r="G82" s="184" t="s">
        <v>147</v>
      </c>
      <c r="H82" s="184" t="s">
        <v>148</v>
      </c>
      <c r="I82" s="184" t="s">
        <v>149</v>
      </c>
      <c r="J82" s="184" t="s">
        <v>138</v>
      </c>
      <c r="K82" s="185" t="s">
        <v>150</v>
      </c>
      <c r="L82" s="186"/>
      <c r="M82" s="94" t="s">
        <v>32</v>
      </c>
      <c r="N82" s="95" t="s">
        <v>47</v>
      </c>
      <c r="O82" s="95" t="s">
        <v>151</v>
      </c>
      <c r="P82" s="95" t="s">
        <v>152</v>
      </c>
      <c r="Q82" s="95" t="s">
        <v>153</v>
      </c>
      <c r="R82" s="95" t="s">
        <v>154</v>
      </c>
      <c r="S82" s="95" t="s">
        <v>155</v>
      </c>
      <c r="T82" s="96" t="s">
        <v>156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0"/>
      <c r="B83" s="41"/>
      <c r="C83" s="101" t="s">
        <v>157</v>
      </c>
      <c r="D83" s="42"/>
      <c r="E83" s="42"/>
      <c r="F83" s="42"/>
      <c r="G83" s="42"/>
      <c r="H83" s="42"/>
      <c r="I83" s="42"/>
      <c r="J83" s="187">
        <f>BK83</f>
        <v>0</v>
      </c>
      <c r="K83" s="42"/>
      <c r="L83" s="46"/>
      <c r="M83" s="97"/>
      <c r="N83" s="188"/>
      <c r="O83" s="98"/>
      <c r="P83" s="189">
        <f>P84</f>
        <v>0</v>
      </c>
      <c r="Q83" s="98"/>
      <c r="R83" s="189">
        <f>R84</f>
        <v>4.81906664</v>
      </c>
      <c r="S83" s="98"/>
      <c r="T83" s="190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76</v>
      </c>
      <c r="AU83" s="18" t="s">
        <v>139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76</v>
      </c>
      <c r="E84" s="195" t="s">
        <v>158</v>
      </c>
      <c r="F84" s="195" t="s">
        <v>159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P85+P93+P106</f>
        <v>0</v>
      </c>
      <c r="Q84" s="200"/>
      <c r="R84" s="201">
        <f>R85+R93+R106</f>
        <v>4.81906664</v>
      </c>
      <c r="S84" s="200"/>
      <c r="T84" s="202">
        <f>T85+T93+T106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85</v>
      </c>
      <c r="AT84" s="204" t="s">
        <v>76</v>
      </c>
      <c r="AU84" s="204" t="s">
        <v>77</v>
      </c>
      <c r="AY84" s="203" t="s">
        <v>160</v>
      </c>
      <c r="BK84" s="205">
        <f>BK85+BK93+BK106</f>
        <v>0</v>
      </c>
    </row>
    <row r="85" s="12" customFormat="1" ht="22.8" customHeight="1">
      <c r="A85" s="12"/>
      <c r="B85" s="192"/>
      <c r="C85" s="193"/>
      <c r="D85" s="194" t="s">
        <v>76</v>
      </c>
      <c r="E85" s="206" t="s">
        <v>87</v>
      </c>
      <c r="F85" s="206" t="s">
        <v>424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SUM(P86:P92)</f>
        <v>0</v>
      </c>
      <c r="Q85" s="200"/>
      <c r="R85" s="201">
        <f>SUM(R86:R92)</f>
        <v>0.47308264</v>
      </c>
      <c r="S85" s="200"/>
      <c r="T85" s="202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85</v>
      </c>
      <c r="AT85" s="204" t="s">
        <v>76</v>
      </c>
      <c r="AU85" s="204" t="s">
        <v>85</v>
      </c>
      <c r="AY85" s="203" t="s">
        <v>160</v>
      </c>
      <c r="BK85" s="205">
        <f>SUM(BK86:BK92)</f>
        <v>0</v>
      </c>
    </row>
    <row r="86" s="2" customFormat="1" ht="21.75" customHeight="1">
      <c r="A86" s="40"/>
      <c r="B86" s="41"/>
      <c r="C86" s="208" t="s">
        <v>85</v>
      </c>
      <c r="D86" s="208" t="s">
        <v>162</v>
      </c>
      <c r="E86" s="209" t="s">
        <v>425</v>
      </c>
      <c r="F86" s="210" t="s">
        <v>426</v>
      </c>
      <c r="G86" s="211" t="s">
        <v>218</v>
      </c>
      <c r="H86" s="212">
        <v>0.19600000000000001</v>
      </c>
      <c r="I86" s="213"/>
      <c r="J86" s="214">
        <f>ROUND(I86*H86,2)</f>
        <v>0</v>
      </c>
      <c r="K86" s="210" t="s">
        <v>166</v>
      </c>
      <c r="L86" s="46"/>
      <c r="M86" s="215" t="s">
        <v>32</v>
      </c>
      <c r="N86" s="216" t="s">
        <v>48</v>
      </c>
      <c r="O86" s="86"/>
      <c r="P86" s="217">
        <f>O86*H86</f>
        <v>0</v>
      </c>
      <c r="Q86" s="217">
        <v>2.2563399999999998</v>
      </c>
      <c r="R86" s="217">
        <f>Q86*H86</f>
        <v>0.44224263999999996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167</v>
      </c>
      <c r="AT86" s="219" t="s">
        <v>162</v>
      </c>
      <c r="AU86" s="219" t="s">
        <v>87</v>
      </c>
      <c r="AY86" s="18" t="s">
        <v>160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85</v>
      </c>
      <c r="BK86" s="220">
        <f>ROUND(I86*H86,2)</f>
        <v>0</v>
      </c>
      <c r="BL86" s="18" t="s">
        <v>167</v>
      </c>
      <c r="BM86" s="219" t="s">
        <v>577</v>
      </c>
    </row>
    <row r="87" s="13" customFormat="1">
      <c r="A87" s="13"/>
      <c r="B87" s="221"/>
      <c r="C87" s="222"/>
      <c r="D87" s="223" t="s">
        <v>176</v>
      </c>
      <c r="E87" s="224" t="s">
        <v>32</v>
      </c>
      <c r="F87" s="225" t="s">
        <v>578</v>
      </c>
      <c r="G87" s="222"/>
      <c r="H87" s="226">
        <v>0.19600000000000001</v>
      </c>
      <c r="I87" s="227"/>
      <c r="J87" s="222"/>
      <c r="K87" s="222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176</v>
      </c>
      <c r="AU87" s="232" t="s">
        <v>87</v>
      </c>
      <c r="AV87" s="13" t="s">
        <v>87</v>
      </c>
      <c r="AW87" s="13" t="s">
        <v>39</v>
      </c>
      <c r="AX87" s="13" t="s">
        <v>85</v>
      </c>
      <c r="AY87" s="232" t="s">
        <v>160</v>
      </c>
    </row>
    <row r="88" s="2" customFormat="1" ht="16.5" customHeight="1">
      <c r="A88" s="40"/>
      <c r="B88" s="41"/>
      <c r="C88" s="208" t="s">
        <v>87</v>
      </c>
      <c r="D88" s="208" t="s">
        <v>162</v>
      </c>
      <c r="E88" s="209" t="s">
        <v>429</v>
      </c>
      <c r="F88" s="210" t="s">
        <v>430</v>
      </c>
      <c r="G88" s="211" t="s">
        <v>165</v>
      </c>
      <c r="H88" s="212">
        <v>1.3999999999999999</v>
      </c>
      <c r="I88" s="213"/>
      <c r="J88" s="214">
        <f>ROUND(I88*H88,2)</f>
        <v>0</v>
      </c>
      <c r="K88" s="210" t="s">
        <v>166</v>
      </c>
      <c r="L88" s="46"/>
      <c r="M88" s="215" t="s">
        <v>32</v>
      </c>
      <c r="N88" s="216" t="s">
        <v>48</v>
      </c>
      <c r="O88" s="86"/>
      <c r="P88" s="217">
        <f>O88*H88</f>
        <v>0</v>
      </c>
      <c r="Q88" s="217">
        <v>0.00247</v>
      </c>
      <c r="R88" s="217">
        <f>Q88*H88</f>
        <v>0.0034579999999999997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167</v>
      </c>
      <c r="AT88" s="219" t="s">
        <v>162</v>
      </c>
      <c r="AU88" s="219" t="s">
        <v>87</v>
      </c>
      <c r="AY88" s="18" t="s">
        <v>160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85</v>
      </c>
      <c r="BK88" s="220">
        <f>ROUND(I88*H88,2)</f>
        <v>0</v>
      </c>
      <c r="BL88" s="18" t="s">
        <v>167</v>
      </c>
      <c r="BM88" s="219" t="s">
        <v>579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580</v>
      </c>
      <c r="G89" s="222"/>
      <c r="H89" s="226">
        <v>1.3999999999999999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85</v>
      </c>
      <c r="AY89" s="232" t="s">
        <v>160</v>
      </c>
    </row>
    <row r="90" s="2" customFormat="1" ht="16.5" customHeight="1">
      <c r="A90" s="40"/>
      <c r="B90" s="41"/>
      <c r="C90" s="208" t="s">
        <v>172</v>
      </c>
      <c r="D90" s="208" t="s">
        <v>162</v>
      </c>
      <c r="E90" s="209" t="s">
        <v>433</v>
      </c>
      <c r="F90" s="210" t="s">
        <v>434</v>
      </c>
      <c r="G90" s="211" t="s">
        <v>165</v>
      </c>
      <c r="H90" s="212">
        <v>1.3999999999999999</v>
      </c>
      <c r="I90" s="213"/>
      <c r="J90" s="214">
        <f>ROUND(I90*H90,2)</f>
        <v>0</v>
      </c>
      <c r="K90" s="210" t="s">
        <v>166</v>
      </c>
      <c r="L90" s="46"/>
      <c r="M90" s="215" t="s">
        <v>32</v>
      </c>
      <c r="N90" s="216" t="s">
        <v>48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167</v>
      </c>
      <c r="AT90" s="219" t="s">
        <v>162</v>
      </c>
      <c r="AU90" s="219" t="s">
        <v>87</v>
      </c>
      <c r="AY90" s="18" t="s">
        <v>160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85</v>
      </c>
      <c r="BK90" s="220">
        <f>ROUND(I90*H90,2)</f>
        <v>0</v>
      </c>
      <c r="BL90" s="18" t="s">
        <v>167</v>
      </c>
      <c r="BM90" s="219" t="s">
        <v>581</v>
      </c>
    </row>
    <row r="91" s="2" customFormat="1" ht="44.25" customHeight="1">
      <c r="A91" s="40"/>
      <c r="B91" s="41"/>
      <c r="C91" s="208" t="s">
        <v>167</v>
      </c>
      <c r="D91" s="208" t="s">
        <v>162</v>
      </c>
      <c r="E91" s="209" t="s">
        <v>448</v>
      </c>
      <c r="F91" s="210" t="s">
        <v>449</v>
      </c>
      <c r="G91" s="211" t="s">
        <v>323</v>
      </c>
      <c r="H91" s="212">
        <v>0.025000000000000001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1.09528</v>
      </c>
      <c r="R91" s="217">
        <f>Q91*H91</f>
        <v>0.027382000000000004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582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583</v>
      </c>
      <c r="G92" s="222"/>
      <c r="H92" s="226">
        <v>0.025000000000000001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85</v>
      </c>
      <c r="AY92" s="232" t="s">
        <v>160</v>
      </c>
    </row>
    <row r="93" s="12" customFormat="1" ht="22.8" customHeight="1">
      <c r="A93" s="12"/>
      <c r="B93" s="192"/>
      <c r="C93" s="193"/>
      <c r="D93" s="194" t="s">
        <v>76</v>
      </c>
      <c r="E93" s="206" t="s">
        <v>194</v>
      </c>
      <c r="F93" s="206" t="s">
        <v>306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SUM(P94:P105)</f>
        <v>0</v>
      </c>
      <c r="Q93" s="200"/>
      <c r="R93" s="201">
        <f>SUM(R94:R105)</f>
        <v>4.3459839999999996</v>
      </c>
      <c r="S93" s="200"/>
      <c r="T93" s="202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85</v>
      </c>
      <c r="AT93" s="204" t="s">
        <v>76</v>
      </c>
      <c r="AU93" s="204" t="s">
        <v>85</v>
      </c>
      <c r="AY93" s="203" t="s">
        <v>160</v>
      </c>
      <c r="BK93" s="205">
        <f>SUM(BK94:BK105)</f>
        <v>0</v>
      </c>
    </row>
    <row r="94" s="2" customFormat="1" ht="21.75" customHeight="1">
      <c r="A94" s="40"/>
      <c r="B94" s="41"/>
      <c r="C94" s="208" t="s">
        <v>182</v>
      </c>
      <c r="D94" s="208" t="s">
        <v>162</v>
      </c>
      <c r="E94" s="209" t="s">
        <v>584</v>
      </c>
      <c r="F94" s="210" t="s">
        <v>585</v>
      </c>
      <c r="G94" s="211" t="s">
        <v>315</v>
      </c>
      <c r="H94" s="212">
        <v>6.7999999999999998</v>
      </c>
      <c r="I94" s="213"/>
      <c r="J94" s="214">
        <f>ROUND(I94*H94,2)</f>
        <v>0</v>
      </c>
      <c r="K94" s="210" t="s">
        <v>166</v>
      </c>
      <c r="L94" s="46"/>
      <c r="M94" s="215" t="s">
        <v>32</v>
      </c>
      <c r="N94" s="216" t="s">
        <v>48</v>
      </c>
      <c r="O94" s="86"/>
      <c r="P94" s="217">
        <f>O94*H94</f>
        <v>0</v>
      </c>
      <c r="Q94" s="217">
        <v>3.0000000000000001E-05</v>
      </c>
      <c r="R94" s="217">
        <f>Q94*H94</f>
        <v>0.000204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167</v>
      </c>
      <c r="AT94" s="219" t="s">
        <v>162</v>
      </c>
      <c r="AU94" s="219" t="s">
        <v>87</v>
      </c>
      <c r="AY94" s="18" t="s">
        <v>160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85</v>
      </c>
      <c r="BK94" s="220">
        <f>ROUND(I94*H94,2)</f>
        <v>0</v>
      </c>
      <c r="BL94" s="18" t="s">
        <v>167</v>
      </c>
      <c r="BM94" s="219" t="s">
        <v>586</v>
      </c>
    </row>
    <row r="95" s="2" customFormat="1" ht="16.5" customHeight="1">
      <c r="A95" s="40"/>
      <c r="B95" s="41"/>
      <c r="C95" s="255" t="s">
        <v>186</v>
      </c>
      <c r="D95" s="255" t="s">
        <v>291</v>
      </c>
      <c r="E95" s="256" t="s">
        <v>587</v>
      </c>
      <c r="F95" s="257" t="s">
        <v>588</v>
      </c>
      <c r="G95" s="258" t="s">
        <v>315</v>
      </c>
      <c r="H95" s="259">
        <v>2</v>
      </c>
      <c r="I95" s="260"/>
      <c r="J95" s="261">
        <f>ROUND(I95*H95,2)</f>
        <v>0</v>
      </c>
      <c r="K95" s="257" t="s">
        <v>166</v>
      </c>
      <c r="L95" s="262"/>
      <c r="M95" s="263" t="s">
        <v>32</v>
      </c>
      <c r="N95" s="264" t="s">
        <v>48</v>
      </c>
      <c r="O95" s="86"/>
      <c r="P95" s="217">
        <f>O95*H95</f>
        <v>0</v>
      </c>
      <c r="Q95" s="217">
        <v>0.019800000000000002</v>
      </c>
      <c r="R95" s="217">
        <f>Q95*H95</f>
        <v>0.039600000000000003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194</v>
      </c>
      <c r="AT95" s="219" t="s">
        <v>291</v>
      </c>
      <c r="AU95" s="219" t="s">
        <v>87</v>
      </c>
      <c r="AY95" s="18" t="s">
        <v>160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85</v>
      </c>
      <c r="BK95" s="220">
        <f>ROUND(I95*H95,2)</f>
        <v>0</v>
      </c>
      <c r="BL95" s="18" t="s">
        <v>167</v>
      </c>
      <c r="BM95" s="219" t="s">
        <v>589</v>
      </c>
    </row>
    <row r="96" s="2" customFormat="1" ht="16.5" customHeight="1">
      <c r="A96" s="40"/>
      <c r="B96" s="41"/>
      <c r="C96" s="255" t="s">
        <v>190</v>
      </c>
      <c r="D96" s="255" t="s">
        <v>291</v>
      </c>
      <c r="E96" s="256" t="s">
        <v>590</v>
      </c>
      <c r="F96" s="257" t="s">
        <v>591</v>
      </c>
      <c r="G96" s="258" t="s">
        <v>315</v>
      </c>
      <c r="H96" s="259">
        <v>6</v>
      </c>
      <c r="I96" s="260"/>
      <c r="J96" s="261">
        <f>ROUND(I96*H96,2)</f>
        <v>0</v>
      </c>
      <c r="K96" s="257" t="s">
        <v>166</v>
      </c>
      <c r="L96" s="262"/>
      <c r="M96" s="263" t="s">
        <v>32</v>
      </c>
      <c r="N96" s="264" t="s">
        <v>48</v>
      </c>
      <c r="O96" s="86"/>
      <c r="P96" s="217">
        <f>O96*H96</f>
        <v>0</v>
      </c>
      <c r="Q96" s="217">
        <v>0.019800000000000002</v>
      </c>
      <c r="R96" s="217">
        <f>Q96*H96</f>
        <v>0.11880000000000002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194</v>
      </c>
      <c r="AT96" s="219" t="s">
        <v>291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592</v>
      </c>
    </row>
    <row r="97" s="2" customFormat="1" ht="16.5" customHeight="1">
      <c r="A97" s="40"/>
      <c r="B97" s="41"/>
      <c r="C97" s="208" t="s">
        <v>194</v>
      </c>
      <c r="D97" s="208" t="s">
        <v>162</v>
      </c>
      <c r="E97" s="209" t="s">
        <v>593</v>
      </c>
      <c r="F97" s="210" t="s">
        <v>594</v>
      </c>
      <c r="G97" s="211" t="s">
        <v>180</v>
      </c>
      <c r="H97" s="212">
        <v>3</v>
      </c>
      <c r="I97" s="213"/>
      <c r="J97" s="214">
        <f>ROUND(I97*H97,2)</f>
        <v>0</v>
      </c>
      <c r="K97" s="210" t="s">
        <v>166</v>
      </c>
      <c r="L97" s="46"/>
      <c r="M97" s="215" t="s">
        <v>32</v>
      </c>
      <c r="N97" s="216" t="s">
        <v>48</v>
      </c>
      <c r="O97" s="86"/>
      <c r="P97" s="217">
        <f>O97*H97</f>
        <v>0</v>
      </c>
      <c r="Q97" s="217">
        <v>0.010189999999999999</v>
      </c>
      <c r="R97" s="217">
        <f>Q97*H97</f>
        <v>0.03057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167</v>
      </c>
      <c r="AT97" s="219" t="s">
        <v>162</v>
      </c>
      <c r="AU97" s="219" t="s">
        <v>87</v>
      </c>
      <c r="AY97" s="18" t="s">
        <v>160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8" t="s">
        <v>85</v>
      </c>
      <c r="BK97" s="220">
        <f>ROUND(I97*H97,2)</f>
        <v>0</v>
      </c>
      <c r="BL97" s="18" t="s">
        <v>167</v>
      </c>
      <c r="BM97" s="219" t="s">
        <v>595</v>
      </c>
    </row>
    <row r="98" s="2" customFormat="1" ht="16.5" customHeight="1">
      <c r="A98" s="40"/>
      <c r="B98" s="41"/>
      <c r="C98" s="255" t="s">
        <v>202</v>
      </c>
      <c r="D98" s="255" t="s">
        <v>291</v>
      </c>
      <c r="E98" s="256" t="s">
        <v>596</v>
      </c>
      <c r="F98" s="257" t="s">
        <v>597</v>
      </c>
      <c r="G98" s="258" t="s">
        <v>180</v>
      </c>
      <c r="H98" s="259">
        <v>1</v>
      </c>
      <c r="I98" s="260"/>
      <c r="J98" s="261">
        <f>ROUND(I98*H98,2)</f>
        <v>0</v>
      </c>
      <c r="K98" s="257" t="s">
        <v>166</v>
      </c>
      <c r="L98" s="262"/>
      <c r="M98" s="263" t="s">
        <v>32</v>
      </c>
      <c r="N98" s="264" t="s">
        <v>48</v>
      </c>
      <c r="O98" s="86"/>
      <c r="P98" s="217">
        <f>O98*H98</f>
        <v>0</v>
      </c>
      <c r="Q98" s="217">
        <v>0.185</v>
      </c>
      <c r="R98" s="217">
        <f>Q98*H98</f>
        <v>0.185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194</v>
      </c>
      <c r="AT98" s="219" t="s">
        <v>291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598</v>
      </c>
    </row>
    <row r="99" s="2" customFormat="1" ht="16.5" customHeight="1">
      <c r="A99" s="40"/>
      <c r="B99" s="41"/>
      <c r="C99" s="255" t="s">
        <v>198</v>
      </c>
      <c r="D99" s="255" t="s">
        <v>291</v>
      </c>
      <c r="E99" s="256" t="s">
        <v>599</v>
      </c>
      <c r="F99" s="257" t="s">
        <v>600</v>
      </c>
      <c r="G99" s="258" t="s">
        <v>180</v>
      </c>
      <c r="H99" s="259">
        <v>1</v>
      </c>
      <c r="I99" s="260"/>
      <c r="J99" s="261">
        <f>ROUND(I99*H99,2)</f>
        <v>0</v>
      </c>
      <c r="K99" s="257" t="s">
        <v>166</v>
      </c>
      <c r="L99" s="262"/>
      <c r="M99" s="263" t="s">
        <v>32</v>
      </c>
      <c r="N99" s="264" t="s">
        <v>48</v>
      </c>
      <c r="O99" s="86"/>
      <c r="P99" s="217">
        <f>O99*H99</f>
        <v>0</v>
      </c>
      <c r="Q99" s="217">
        <v>0.37</v>
      </c>
      <c r="R99" s="217">
        <f>Q99*H99</f>
        <v>0.37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194</v>
      </c>
      <c r="AT99" s="219" t="s">
        <v>291</v>
      </c>
      <c r="AU99" s="219" t="s">
        <v>87</v>
      </c>
      <c r="AY99" s="18" t="s">
        <v>160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85</v>
      </c>
      <c r="BK99" s="220">
        <f>ROUND(I99*H99,2)</f>
        <v>0</v>
      </c>
      <c r="BL99" s="18" t="s">
        <v>167</v>
      </c>
      <c r="BM99" s="219" t="s">
        <v>601</v>
      </c>
    </row>
    <row r="100" s="2" customFormat="1" ht="16.5" customHeight="1">
      <c r="A100" s="40"/>
      <c r="B100" s="41"/>
      <c r="C100" s="255" t="s">
        <v>206</v>
      </c>
      <c r="D100" s="255" t="s">
        <v>291</v>
      </c>
      <c r="E100" s="256" t="s">
        <v>602</v>
      </c>
      <c r="F100" s="257" t="s">
        <v>603</v>
      </c>
      <c r="G100" s="258" t="s">
        <v>180</v>
      </c>
      <c r="H100" s="259">
        <v>1</v>
      </c>
      <c r="I100" s="260"/>
      <c r="J100" s="261">
        <f>ROUND(I100*H100,2)</f>
        <v>0</v>
      </c>
      <c r="K100" s="257" t="s">
        <v>166</v>
      </c>
      <c r="L100" s="262"/>
      <c r="M100" s="263" t="s">
        <v>32</v>
      </c>
      <c r="N100" s="264" t="s">
        <v>48</v>
      </c>
      <c r="O100" s="86"/>
      <c r="P100" s="217">
        <f>O100*H100</f>
        <v>0</v>
      </c>
      <c r="Q100" s="217">
        <v>0.73999999999999999</v>
      </c>
      <c r="R100" s="217">
        <f>Q100*H100</f>
        <v>0.73999999999999999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194</v>
      </c>
      <c r="AT100" s="219" t="s">
        <v>291</v>
      </c>
      <c r="AU100" s="219" t="s">
        <v>87</v>
      </c>
      <c r="AY100" s="18" t="s">
        <v>160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85</v>
      </c>
      <c r="BK100" s="220">
        <f>ROUND(I100*H100,2)</f>
        <v>0</v>
      </c>
      <c r="BL100" s="18" t="s">
        <v>167</v>
      </c>
      <c r="BM100" s="219" t="s">
        <v>604</v>
      </c>
    </row>
    <row r="101" s="2" customFormat="1" ht="16.5" customHeight="1">
      <c r="A101" s="40"/>
      <c r="B101" s="41"/>
      <c r="C101" s="208" t="s">
        <v>250</v>
      </c>
      <c r="D101" s="208" t="s">
        <v>162</v>
      </c>
      <c r="E101" s="209" t="s">
        <v>605</v>
      </c>
      <c r="F101" s="210" t="s">
        <v>606</v>
      </c>
      <c r="G101" s="211" t="s">
        <v>310</v>
      </c>
      <c r="H101" s="212">
        <v>1</v>
      </c>
      <c r="I101" s="213"/>
      <c r="J101" s="214">
        <f>ROUND(I101*H101,2)</f>
        <v>0</v>
      </c>
      <c r="K101" s="210" t="s">
        <v>32</v>
      </c>
      <c r="L101" s="46"/>
      <c r="M101" s="215" t="s">
        <v>32</v>
      </c>
      <c r="N101" s="216" t="s">
        <v>48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167</v>
      </c>
      <c r="AT101" s="219" t="s">
        <v>162</v>
      </c>
      <c r="AU101" s="219" t="s">
        <v>87</v>
      </c>
      <c r="AY101" s="18" t="s">
        <v>160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85</v>
      </c>
      <c r="BK101" s="220">
        <f>ROUND(I101*H101,2)</f>
        <v>0</v>
      </c>
      <c r="BL101" s="18" t="s">
        <v>167</v>
      </c>
      <c r="BM101" s="219" t="s">
        <v>607</v>
      </c>
    </row>
    <row r="102" s="2" customFormat="1" ht="16.5" customHeight="1">
      <c r="A102" s="40"/>
      <c r="B102" s="41"/>
      <c r="C102" s="208" t="s">
        <v>210</v>
      </c>
      <c r="D102" s="208" t="s">
        <v>162</v>
      </c>
      <c r="E102" s="209" t="s">
        <v>608</v>
      </c>
      <c r="F102" s="210" t="s">
        <v>609</v>
      </c>
      <c r="G102" s="211" t="s">
        <v>180</v>
      </c>
      <c r="H102" s="212">
        <v>1</v>
      </c>
      <c r="I102" s="213"/>
      <c r="J102" s="214">
        <f>ROUND(I102*H102,2)</f>
        <v>0</v>
      </c>
      <c r="K102" s="210" t="s">
        <v>166</v>
      </c>
      <c r="L102" s="46"/>
      <c r="M102" s="215" t="s">
        <v>32</v>
      </c>
      <c r="N102" s="216" t="s">
        <v>48</v>
      </c>
      <c r="O102" s="86"/>
      <c r="P102" s="217">
        <f>O102*H102</f>
        <v>0</v>
      </c>
      <c r="Q102" s="217">
        <v>0.028539999999999999</v>
      </c>
      <c r="R102" s="217">
        <f>Q102*H102</f>
        <v>0.028539999999999999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167</v>
      </c>
      <c r="AT102" s="219" t="s">
        <v>162</v>
      </c>
      <c r="AU102" s="219" t="s">
        <v>87</v>
      </c>
      <c r="AY102" s="18" t="s">
        <v>160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8" t="s">
        <v>85</v>
      </c>
      <c r="BK102" s="220">
        <f>ROUND(I102*H102,2)</f>
        <v>0</v>
      </c>
      <c r="BL102" s="18" t="s">
        <v>167</v>
      </c>
      <c r="BM102" s="219" t="s">
        <v>610</v>
      </c>
    </row>
    <row r="103" s="2" customFormat="1" ht="16.5" customHeight="1">
      <c r="A103" s="40"/>
      <c r="B103" s="41"/>
      <c r="C103" s="255" t="s">
        <v>215</v>
      </c>
      <c r="D103" s="255" t="s">
        <v>291</v>
      </c>
      <c r="E103" s="256" t="s">
        <v>611</v>
      </c>
      <c r="F103" s="257" t="s">
        <v>612</v>
      </c>
      <c r="G103" s="258" t="s">
        <v>180</v>
      </c>
      <c r="H103" s="259">
        <v>1</v>
      </c>
      <c r="I103" s="260"/>
      <c r="J103" s="261">
        <f>ROUND(I103*H103,2)</f>
        <v>0</v>
      </c>
      <c r="K103" s="257" t="s">
        <v>166</v>
      </c>
      <c r="L103" s="262"/>
      <c r="M103" s="263" t="s">
        <v>32</v>
      </c>
      <c r="N103" s="264" t="s">
        <v>48</v>
      </c>
      <c r="O103" s="86"/>
      <c r="P103" s="217">
        <f>O103*H103</f>
        <v>0</v>
      </c>
      <c r="Q103" s="217">
        <v>2.5659999999999998</v>
      </c>
      <c r="R103" s="217">
        <f>Q103*H103</f>
        <v>2.5659999999999998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194</v>
      </c>
      <c r="AT103" s="219" t="s">
        <v>291</v>
      </c>
      <c r="AU103" s="219" t="s">
        <v>87</v>
      </c>
      <c r="AY103" s="18" t="s">
        <v>160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85</v>
      </c>
      <c r="BK103" s="220">
        <f>ROUND(I103*H103,2)</f>
        <v>0</v>
      </c>
      <c r="BL103" s="18" t="s">
        <v>167</v>
      </c>
      <c r="BM103" s="219" t="s">
        <v>613</v>
      </c>
    </row>
    <row r="104" s="2" customFormat="1" ht="16.5" customHeight="1">
      <c r="A104" s="40"/>
      <c r="B104" s="41"/>
      <c r="C104" s="208" t="s">
        <v>239</v>
      </c>
      <c r="D104" s="208" t="s">
        <v>162</v>
      </c>
      <c r="E104" s="209" t="s">
        <v>614</v>
      </c>
      <c r="F104" s="210" t="s">
        <v>615</v>
      </c>
      <c r="G104" s="211" t="s">
        <v>180</v>
      </c>
      <c r="H104" s="212">
        <v>1</v>
      </c>
      <c r="I104" s="213"/>
      <c r="J104" s="214">
        <f>ROUND(I104*H104,2)</f>
        <v>0</v>
      </c>
      <c r="K104" s="210" t="s">
        <v>166</v>
      </c>
      <c r="L104" s="46"/>
      <c r="M104" s="215" t="s">
        <v>32</v>
      </c>
      <c r="N104" s="216" t="s">
        <v>48</v>
      </c>
      <c r="O104" s="86"/>
      <c r="P104" s="217">
        <f>O104*H104</f>
        <v>0</v>
      </c>
      <c r="Q104" s="217">
        <v>0.039269999999999999</v>
      </c>
      <c r="R104" s="217">
        <f>Q104*H104</f>
        <v>0.039269999999999999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167</v>
      </c>
      <c r="AT104" s="219" t="s">
        <v>162</v>
      </c>
      <c r="AU104" s="219" t="s">
        <v>87</v>
      </c>
      <c r="AY104" s="18" t="s">
        <v>160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8" t="s">
        <v>85</v>
      </c>
      <c r="BK104" s="220">
        <f>ROUND(I104*H104,2)</f>
        <v>0</v>
      </c>
      <c r="BL104" s="18" t="s">
        <v>167</v>
      </c>
      <c r="BM104" s="219" t="s">
        <v>616</v>
      </c>
    </row>
    <row r="105" s="2" customFormat="1" ht="16.5" customHeight="1">
      <c r="A105" s="40"/>
      <c r="B105" s="41"/>
      <c r="C105" s="255" t="s">
        <v>8</v>
      </c>
      <c r="D105" s="255" t="s">
        <v>291</v>
      </c>
      <c r="E105" s="256" t="s">
        <v>617</v>
      </c>
      <c r="F105" s="257" t="s">
        <v>618</v>
      </c>
      <c r="G105" s="258" t="s">
        <v>180</v>
      </c>
      <c r="H105" s="259">
        <v>1</v>
      </c>
      <c r="I105" s="260"/>
      <c r="J105" s="261">
        <f>ROUND(I105*H105,2)</f>
        <v>0</v>
      </c>
      <c r="K105" s="257" t="s">
        <v>166</v>
      </c>
      <c r="L105" s="262"/>
      <c r="M105" s="263" t="s">
        <v>32</v>
      </c>
      <c r="N105" s="264" t="s">
        <v>48</v>
      </c>
      <c r="O105" s="86"/>
      <c r="P105" s="217">
        <f>O105*H105</f>
        <v>0</v>
      </c>
      <c r="Q105" s="217">
        <v>0.22800000000000001</v>
      </c>
      <c r="R105" s="217">
        <f>Q105*H105</f>
        <v>0.22800000000000001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194</v>
      </c>
      <c r="AT105" s="219" t="s">
        <v>291</v>
      </c>
      <c r="AU105" s="219" t="s">
        <v>87</v>
      </c>
      <c r="AY105" s="18" t="s">
        <v>160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8" t="s">
        <v>85</v>
      </c>
      <c r="BK105" s="220">
        <f>ROUND(I105*H105,2)</f>
        <v>0</v>
      </c>
      <c r="BL105" s="18" t="s">
        <v>167</v>
      </c>
      <c r="BM105" s="219" t="s">
        <v>619</v>
      </c>
    </row>
    <row r="106" s="12" customFormat="1" ht="22.8" customHeight="1">
      <c r="A106" s="12"/>
      <c r="B106" s="192"/>
      <c r="C106" s="193"/>
      <c r="D106" s="194" t="s">
        <v>76</v>
      </c>
      <c r="E106" s="206" t="s">
        <v>338</v>
      </c>
      <c r="F106" s="206" t="s">
        <v>339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P107</f>
        <v>0</v>
      </c>
      <c r="Q106" s="200"/>
      <c r="R106" s="201">
        <f>R107</f>
        <v>0</v>
      </c>
      <c r="S106" s="200"/>
      <c r="T106" s="202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85</v>
      </c>
      <c r="AT106" s="204" t="s">
        <v>76</v>
      </c>
      <c r="AU106" s="204" t="s">
        <v>85</v>
      </c>
      <c r="AY106" s="203" t="s">
        <v>160</v>
      </c>
      <c r="BK106" s="205">
        <f>BK107</f>
        <v>0</v>
      </c>
    </row>
    <row r="107" s="2" customFormat="1" ht="21.75" customHeight="1">
      <c r="A107" s="40"/>
      <c r="B107" s="41"/>
      <c r="C107" s="208" t="s">
        <v>246</v>
      </c>
      <c r="D107" s="208" t="s">
        <v>162</v>
      </c>
      <c r="E107" s="209" t="s">
        <v>341</v>
      </c>
      <c r="F107" s="210" t="s">
        <v>342</v>
      </c>
      <c r="G107" s="211" t="s">
        <v>323</v>
      </c>
      <c r="H107" s="212">
        <v>4.819</v>
      </c>
      <c r="I107" s="213"/>
      <c r="J107" s="214">
        <f>ROUND(I107*H107,2)</f>
        <v>0</v>
      </c>
      <c r="K107" s="210" t="s">
        <v>166</v>
      </c>
      <c r="L107" s="46"/>
      <c r="M107" s="265" t="s">
        <v>32</v>
      </c>
      <c r="N107" s="266" t="s">
        <v>48</v>
      </c>
      <c r="O107" s="267"/>
      <c r="P107" s="268">
        <f>O107*H107</f>
        <v>0</v>
      </c>
      <c r="Q107" s="268">
        <v>0</v>
      </c>
      <c r="R107" s="268">
        <f>Q107*H107</f>
        <v>0</v>
      </c>
      <c r="S107" s="268">
        <v>0</v>
      </c>
      <c r="T107" s="26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167</v>
      </c>
      <c r="AT107" s="219" t="s">
        <v>162</v>
      </c>
      <c r="AU107" s="219" t="s">
        <v>87</v>
      </c>
      <c r="AY107" s="18" t="s">
        <v>160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8" t="s">
        <v>85</v>
      </c>
      <c r="BK107" s="220">
        <f>ROUND(I107*H107,2)</f>
        <v>0</v>
      </c>
      <c r="BL107" s="18" t="s">
        <v>167</v>
      </c>
      <c r="BM107" s="219" t="s">
        <v>620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h2YQziFFaT33dYOhZUxS7uwRkqb5wUv4MH2jm+O2XmTcjhTGK1mHrsUaDoHKf2Gy5OI9GPUjwiFG4iuvbJXbAQ==" hashValue="DEccYBCoxkWX6cd/0MrOlA6P+9GjHunXQURo8DGh8FFtFF6KHXEn0hREIW22brJE5r7J9uIOsEkoI6tibCcD1g==" algorithmName="SHA-512" password="CC35"/>
  <autoFilter ref="C82:K10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621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ROUND((SUM(BE81:BE99)),  2)</f>
        <v>0</v>
      </c>
      <c r="G33" s="40"/>
      <c r="H33" s="40"/>
      <c r="I33" s="152">
        <v>0.20999999999999999</v>
      </c>
      <c r="J33" s="151">
        <f>ROUND(((SUM(BE81:BE99))*I33),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ROUND((SUM(BF81:BF99)),  2)</f>
        <v>0</v>
      </c>
      <c r="G34" s="40"/>
      <c r="H34" s="40"/>
      <c r="I34" s="152">
        <v>0.14999999999999999</v>
      </c>
      <c r="J34" s="151">
        <f>ROUND(((SUM(BF81:BF99))*I34),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ROUND((SUM(BG81:BG99)),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ROUND((SUM(BH81:BH99)),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ROUND((SUM(BI81:BI99)),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06 - Mokřad č.1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4" t="s">
        <v>145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3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4" t="str">
        <f>E7</f>
        <v>Revitalizační opatření v povodí Velmovického potoka v k.ú.Mašovice</v>
      </c>
      <c r="F71" s="33"/>
      <c r="G71" s="33"/>
      <c r="H71" s="33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134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06 - Mokřad č.1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22</v>
      </c>
      <c r="D75" s="42"/>
      <c r="E75" s="42"/>
      <c r="F75" s="28" t="str">
        <f>F12</f>
        <v>Mašovice</v>
      </c>
      <c r="G75" s="42"/>
      <c r="H75" s="42"/>
      <c r="I75" s="33" t="s">
        <v>24</v>
      </c>
      <c r="J75" s="74" t="str">
        <f>IF(J12="","",J12)</f>
        <v>19. 4. 2021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3" t="s">
        <v>30</v>
      </c>
      <c r="D77" s="42"/>
      <c r="E77" s="42"/>
      <c r="F77" s="28" t="str">
        <f>E15</f>
        <v>ČR - Státní pozemkový úřad</v>
      </c>
      <c r="G77" s="42"/>
      <c r="H77" s="42"/>
      <c r="I77" s="33" t="s">
        <v>37</v>
      </c>
      <c r="J77" s="38" t="str">
        <f>E21</f>
        <v>Ing.František Sedláček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3" t="s">
        <v>35</v>
      </c>
      <c r="D78" s="42"/>
      <c r="E78" s="42"/>
      <c r="F78" s="28" t="str">
        <f>IF(E18="","",E18)</f>
        <v>Vyplň údaj</v>
      </c>
      <c r="G78" s="42"/>
      <c r="H78" s="42"/>
      <c r="I78" s="33" t="s">
        <v>40</v>
      </c>
      <c r="J78" s="38" t="str">
        <f>E24</f>
        <v>Ing.František Sedláček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1"/>
      <c r="B80" s="182"/>
      <c r="C80" s="183" t="s">
        <v>146</v>
      </c>
      <c r="D80" s="184" t="s">
        <v>62</v>
      </c>
      <c r="E80" s="184" t="s">
        <v>58</v>
      </c>
      <c r="F80" s="184" t="s">
        <v>59</v>
      </c>
      <c r="G80" s="184" t="s">
        <v>147</v>
      </c>
      <c r="H80" s="184" t="s">
        <v>148</v>
      </c>
      <c r="I80" s="184" t="s">
        <v>149</v>
      </c>
      <c r="J80" s="184" t="s">
        <v>138</v>
      </c>
      <c r="K80" s="185" t="s">
        <v>150</v>
      </c>
      <c r="L80" s="186"/>
      <c r="M80" s="94" t="s">
        <v>32</v>
      </c>
      <c r="N80" s="95" t="s">
        <v>47</v>
      </c>
      <c r="O80" s="95" t="s">
        <v>151</v>
      </c>
      <c r="P80" s="95" t="s">
        <v>152</v>
      </c>
      <c r="Q80" s="95" t="s">
        <v>153</v>
      </c>
      <c r="R80" s="95" t="s">
        <v>154</v>
      </c>
      <c r="S80" s="95" t="s">
        <v>155</v>
      </c>
      <c r="T80" s="96" t="s">
        <v>156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0"/>
      <c r="B81" s="41"/>
      <c r="C81" s="101" t="s">
        <v>157</v>
      </c>
      <c r="D81" s="42"/>
      <c r="E81" s="42"/>
      <c r="F81" s="42"/>
      <c r="G81" s="42"/>
      <c r="H81" s="42"/>
      <c r="I81" s="42"/>
      <c r="J81" s="187">
        <f>BK81</f>
        <v>0</v>
      </c>
      <c r="K81" s="42"/>
      <c r="L81" s="46"/>
      <c r="M81" s="97"/>
      <c r="N81" s="188"/>
      <c r="O81" s="98"/>
      <c r="P81" s="189">
        <f>P82</f>
        <v>0</v>
      </c>
      <c r="Q81" s="98"/>
      <c r="R81" s="189">
        <f>R82</f>
        <v>0</v>
      </c>
      <c r="S81" s="98"/>
      <c r="T81" s="190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8" t="s">
        <v>76</v>
      </c>
      <c r="AU81" s="18" t="s">
        <v>139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76</v>
      </c>
      <c r="E82" s="195" t="s">
        <v>158</v>
      </c>
      <c r="F82" s="195" t="s">
        <v>159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85</v>
      </c>
      <c r="AT82" s="204" t="s">
        <v>76</v>
      </c>
      <c r="AU82" s="204" t="s">
        <v>77</v>
      </c>
      <c r="AY82" s="203" t="s">
        <v>160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76</v>
      </c>
      <c r="E83" s="206" t="s">
        <v>85</v>
      </c>
      <c r="F83" s="206" t="s">
        <v>161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SUM(P84:P99)</f>
        <v>0</v>
      </c>
      <c r="Q83" s="200"/>
      <c r="R83" s="201">
        <f>SUM(R84:R99)</f>
        <v>0</v>
      </c>
      <c r="S83" s="200"/>
      <c r="T83" s="202">
        <f>SUM(T84:T99)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85</v>
      </c>
      <c r="AT83" s="204" t="s">
        <v>76</v>
      </c>
      <c r="AU83" s="204" t="s">
        <v>85</v>
      </c>
      <c r="AY83" s="203" t="s">
        <v>160</v>
      </c>
      <c r="BK83" s="205">
        <f>SUM(BK84:BK99)</f>
        <v>0</v>
      </c>
    </row>
    <row r="84" s="2" customFormat="1" ht="16.5" customHeight="1">
      <c r="A84" s="40"/>
      <c r="B84" s="41"/>
      <c r="C84" s="208" t="s">
        <v>85</v>
      </c>
      <c r="D84" s="208" t="s">
        <v>162</v>
      </c>
      <c r="E84" s="209" t="s">
        <v>622</v>
      </c>
      <c r="F84" s="210" t="s">
        <v>623</v>
      </c>
      <c r="G84" s="211" t="s">
        <v>165</v>
      </c>
      <c r="H84" s="212">
        <v>117</v>
      </c>
      <c r="I84" s="213"/>
      <c r="J84" s="214">
        <f>ROUND(I84*H84,2)</f>
        <v>0</v>
      </c>
      <c r="K84" s="210" t="s">
        <v>166</v>
      </c>
      <c r="L84" s="46"/>
      <c r="M84" s="215" t="s">
        <v>32</v>
      </c>
      <c r="N84" s="216" t="s">
        <v>48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167</v>
      </c>
      <c r="AT84" s="219" t="s">
        <v>162</v>
      </c>
      <c r="AU84" s="219" t="s">
        <v>87</v>
      </c>
      <c r="AY84" s="18" t="s">
        <v>160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8" t="s">
        <v>85</v>
      </c>
      <c r="BK84" s="220">
        <f>ROUND(I84*H84,2)</f>
        <v>0</v>
      </c>
      <c r="BL84" s="18" t="s">
        <v>167</v>
      </c>
      <c r="BM84" s="219" t="s">
        <v>624</v>
      </c>
    </row>
    <row r="85" s="13" customFormat="1">
      <c r="A85" s="13"/>
      <c r="B85" s="221"/>
      <c r="C85" s="222"/>
      <c r="D85" s="223" t="s">
        <v>176</v>
      </c>
      <c r="E85" s="224" t="s">
        <v>32</v>
      </c>
      <c r="F85" s="225" t="s">
        <v>625</v>
      </c>
      <c r="G85" s="222"/>
      <c r="H85" s="226">
        <v>117</v>
      </c>
      <c r="I85" s="227"/>
      <c r="J85" s="222"/>
      <c r="K85" s="222"/>
      <c r="L85" s="228"/>
      <c r="M85" s="229"/>
      <c r="N85" s="230"/>
      <c r="O85" s="230"/>
      <c r="P85" s="230"/>
      <c r="Q85" s="230"/>
      <c r="R85" s="230"/>
      <c r="S85" s="230"/>
      <c r="T85" s="231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2" t="s">
        <v>176</v>
      </c>
      <c r="AU85" s="232" t="s">
        <v>87</v>
      </c>
      <c r="AV85" s="13" t="s">
        <v>87</v>
      </c>
      <c r="AW85" s="13" t="s">
        <v>39</v>
      </c>
      <c r="AX85" s="13" t="s">
        <v>77</v>
      </c>
      <c r="AY85" s="232" t="s">
        <v>160</v>
      </c>
    </row>
    <row r="86" s="15" customFormat="1">
      <c r="A86" s="15"/>
      <c r="B86" s="244"/>
      <c r="C86" s="245"/>
      <c r="D86" s="223" t="s">
        <v>176</v>
      </c>
      <c r="E86" s="246" t="s">
        <v>32</v>
      </c>
      <c r="F86" s="247" t="s">
        <v>626</v>
      </c>
      <c r="G86" s="245"/>
      <c r="H86" s="248">
        <v>117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54" t="s">
        <v>176</v>
      </c>
      <c r="AU86" s="254" t="s">
        <v>87</v>
      </c>
      <c r="AV86" s="15" t="s">
        <v>167</v>
      </c>
      <c r="AW86" s="15" t="s">
        <v>39</v>
      </c>
      <c r="AX86" s="15" t="s">
        <v>85</v>
      </c>
      <c r="AY86" s="254" t="s">
        <v>160</v>
      </c>
    </row>
    <row r="87" s="2" customFormat="1">
      <c r="A87" s="40"/>
      <c r="B87" s="41"/>
      <c r="C87" s="208" t="s">
        <v>87</v>
      </c>
      <c r="D87" s="208" t="s">
        <v>162</v>
      </c>
      <c r="E87" s="209" t="s">
        <v>467</v>
      </c>
      <c r="F87" s="210" t="s">
        <v>468</v>
      </c>
      <c r="G87" s="211" t="s">
        <v>218</v>
      </c>
      <c r="H87" s="212">
        <v>71.286000000000001</v>
      </c>
      <c r="I87" s="213"/>
      <c r="J87" s="214">
        <f>ROUND(I87*H87,2)</f>
        <v>0</v>
      </c>
      <c r="K87" s="210" t="s">
        <v>166</v>
      </c>
      <c r="L87" s="46"/>
      <c r="M87" s="215" t="s">
        <v>32</v>
      </c>
      <c r="N87" s="216" t="s">
        <v>48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167</v>
      </c>
      <c r="AT87" s="219" t="s">
        <v>162</v>
      </c>
      <c r="AU87" s="219" t="s">
        <v>87</v>
      </c>
      <c r="AY87" s="18" t="s">
        <v>160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8" t="s">
        <v>85</v>
      </c>
      <c r="BK87" s="220">
        <f>ROUND(I87*H87,2)</f>
        <v>0</v>
      </c>
      <c r="BL87" s="18" t="s">
        <v>167</v>
      </c>
      <c r="BM87" s="219" t="s">
        <v>627</v>
      </c>
    </row>
    <row r="88" s="13" customFormat="1">
      <c r="A88" s="13"/>
      <c r="B88" s="221"/>
      <c r="C88" s="222"/>
      <c r="D88" s="223" t="s">
        <v>176</v>
      </c>
      <c r="E88" s="224" t="s">
        <v>32</v>
      </c>
      <c r="F88" s="225" t="s">
        <v>628</v>
      </c>
      <c r="G88" s="222"/>
      <c r="H88" s="226">
        <v>94.686000000000007</v>
      </c>
      <c r="I88" s="227"/>
      <c r="J88" s="222"/>
      <c r="K88" s="222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176</v>
      </c>
      <c r="AU88" s="232" t="s">
        <v>87</v>
      </c>
      <c r="AV88" s="13" t="s">
        <v>87</v>
      </c>
      <c r="AW88" s="13" t="s">
        <v>39</v>
      </c>
      <c r="AX88" s="13" t="s">
        <v>77</v>
      </c>
      <c r="AY88" s="232" t="s">
        <v>160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629</v>
      </c>
      <c r="G89" s="222"/>
      <c r="H89" s="226">
        <v>-23.399999999999999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77</v>
      </c>
      <c r="AY89" s="232" t="s">
        <v>160</v>
      </c>
    </row>
    <row r="90" s="15" customFormat="1">
      <c r="A90" s="15"/>
      <c r="B90" s="244"/>
      <c r="C90" s="245"/>
      <c r="D90" s="223" t="s">
        <v>176</v>
      </c>
      <c r="E90" s="246" t="s">
        <v>32</v>
      </c>
      <c r="F90" s="247" t="s">
        <v>238</v>
      </c>
      <c r="G90" s="245"/>
      <c r="H90" s="248">
        <v>71.286000000000001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4" t="s">
        <v>176</v>
      </c>
      <c r="AU90" s="254" t="s">
        <v>87</v>
      </c>
      <c r="AV90" s="15" t="s">
        <v>167</v>
      </c>
      <c r="AW90" s="15" t="s">
        <v>39</v>
      </c>
      <c r="AX90" s="15" t="s">
        <v>85</v>
      </c>
      <c r="AY90" s="254" t="s">
        <v>160</v>
      </c>
    </row>
    <row r="91" s="2" customFormat="1">
      <c r="A91" s="40"/>
      <c r="B91" s="41"/>
      <c r="C91" s="208" t="s">
        <v>172</v>
      </c>
      <c r="D91" s="208" t="s">
        <v>162</v>
      </c>
      <c r="E91" s="209" t="s">
        <v>270</v>
      </c>
      <c r="F91" s="210" t="s">
        <v>271</v>
      </c>
      <c r="G91" s="211" t="s">
        <v>218</v>
      </c>
      <c r="H91" s="212">
        <v>94.686000000000007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630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631</v>
      </c>
      <c r="G92" s="222"/>
      <c r="H92" s="226">
        <v>23.399999999999999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632</v>
      </c>
      <c r="G93" s="222"/>
      <c r="H93" s="226">
        <v>71.286000000000001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5" customFormat="1">
      <c r="A94" s="15"/>
      <c r="B94" s="244"/>
      <c r="C94" s="245"/>
      <c r="D94" s="223" t="s">
        <v>176</v>
      </c>
      <c r="E94" s="246" t="s">
        <v>32</v>
      </c>
      <c r="F94" s="247" t="s">
        <v>238</v>
      </c>
      <c r="G94" s="245"/>
      <c r="H94" s="248">
        <v>94.686000000000007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4" t="s">
        <v>176</v>
      </c>
      <c r="AU94" s="254" t="s">
        <v>87</v>
      </c>
      <c r="AV94" s="15" t="s">
        <v>167</v>
      </c>
      <c r="AW94" s="15" t="s">
        <v>39</v>
      </c>
      <c r="AX94" s="15" t="s">
        <v>85</v>
      </c>
      <c r="AY94" s="254" t="s">
        <v>160</v>
      </c>
    </row>
    <row r="95" s="2" customFormat="1">
      <c r="A95" s="40"/>
      <c r="B95" s="41"/>
      <c r="C95" s="208" t="s">
        <v>167</v>
      </c>
      <c r="D95" s="208" t="s">
        <v>162</v>
      </c>
      <c r="E95" s="209" t="s">
        <v>278</v>
      </c>
      <c r="F95" s="210" t="s">
        <v>279</v>
      </c>
      <c r="G95" s="211" t="s">
        <v>218</v>
      </c>
      <c r="H95" s="212">
        <v>94.686000000000007</v>
      </c>
      <c r="I95" s="213"/>
      <c r="J95" s="214">
        <f>ROUND(I95*H95,2)</f>
        <v>0</v>
      </c>
      <c r="K95" s="210" t="s">
        <v>166</v>
      </c>
      <c r="L95" s="46"/>
      <c r="M95" s="215" t="s">
        <v>32</v>
      </c>
      <c r="N95" s="216" t="s">
        <v>48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167</v>
      </c>
      <c r="AT95" s="219" t="s">
        <v>162</v>
      </c>
      <c r="AU95" s="219" t="s">
        <v>87</v>
      </c>
      <c r="AY95" s="18" t="s">
        <v>160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85</v>
      </c>
      <c r="BK95" s="220">
        <f>ROUND(I95*H95,2)</f>
        <v>0</v>
      </c>
      <c r="BL95" s="18" t="s">
        <v>167</v>
      </c>
      <c r="BM95" s="219" t="s">
        <v>633</v>
      </c>
    </row>
    <row r="96" s="2" customFormat="1" ht="21.75" customHeight="1">
      <c r="A96" s="40"/>
      <c r="B96" s="41"/>
      <c r="C96" s="208" t="s">
        <v>182</v>
      </c>
      <c r="D96" s="208" t="s">
        <v>162</v>
      </c>
      <c r="E96" s="209" t="s">
        <v>298</v>
      </c>
      <c r="F96" s="210" t="s">
        <v>299</v>
      </c>
      <c r="G96" s="211" t="s">
        <v>165</v>
      </c>
      <c r="H96" s="212">
        <v>22.59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167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634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635</v>
      </c>
      <c r="G97" s="222"/>
      <c r="H97" s="226">
        <v>22.59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85</v>
      </c>
      <c r="AY97" s="232" t="s">
        <v>160</v>
      </c>
    </row>
    <row r="98" s="2" customFormat="1">
      <c r="A98" s="40"/>
      <c r="B98" s="41"/>
      <c r="C98" s="208" t="s">
        <v>186</v>
      </c>
      <c r="D98" s="208" t="s">
        <v>162</v>
      </c>
      <c r="E98" s="209" t="s">
        <v>636</v>
      </c>
      <c r="F98" s="210" t="s">
        <v>637</v>
      </c>
      <c r="G98" s="211" t="s">
        <v>165</v>
      </c>
      <c r="H98" s="212">
        <v>94.569999999999993</v>
      </c>
      <c r="I98" s="213"/>
      <c r="J98" s="214">
        <f>ROUND(I98*H98,2)</f>
        <v>0</v>
      </c>
      <c r="K98" s="210" t="s">
        <v>166</v>
      </c>
      <c r="L98" s="46"/>
      <c r="M98" s="215" t="s">
        <v>32</v>
      </c>
      <c r="N98" s="216" t="s">
        <v>48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167</v>
      </c>
      <c r="AT98" s="219" t="s">
        <v>162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638</v>
      </c>
    </row>
    <row r="99" s="13" customFormat="1">
      <c r="A99" s="13"/>
      <c r="B99" s="221"/>
      <c r="C99" s="222"/>
      <c r="D99" s="223" t="s">
        <v>176</v>
      </c>
      <c r="E99" s="224" t="s">
        <v>32</v>
      </c>
      <c r="F99" s="225" t="s">
        <v>639</v>
      </c>
      <c r="G99" s="222"/>
      <c r="H99" s="226">
        <v>94.569999999999993</v>
      </c>
      <c r="I99" s="227"/>
      <c r="J99" s="222"/>
      <c r="K99" s="222"/>
      <c r="L99" s="228"/>
      <c r="M99" s="274"/>
      <c r="N99" s="275"/>
      <c r="O99" s="275"/>
      <c r="P99" s="275"/>
      <c r="Q99" s="275"/>
      <c r="R99" s="275"/>
      <c r="S99" s="275"/>
      <c r="T99" s="27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176</v>
      </c>
      <c r="AU99" s="232" t="s">
        <v>87</v>
      </c>
      <c r="AV99" s="13" t="s">
        <v>87</v>
      </c>
      <c r="AW99" s="13" t="s">
        <v>39</v>
      </c>
      <c r="AX99" s="13" t="s">
        <v>85</v>
      </c>
      <c r="AY99" s="232" t="s">
        <v>160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ZtXTwA7qCnSx1kwxbCJGq4VYHu0KOGHYhCYaQnc4Yab7IQLoYOnsb8p2GMevySAUm0pAMNMH22tPz6VcJoxpNg==" hashValue="a2YkTj9k9CjQe7NHymDNDj2NXlI47D3ABe3M/ZIJCVq3e5e+j166ZqtZ/OZznPeWPzeVeQ0nM9MF8vhbu7p1fw==" algorithmName="SHA-512" password="CC35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640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ROUND((SUM(BE81:BE104)),  2)</f>
        <v>0</v>
      </c>
      <c r="G33" s="40"/>
      <c r="H33" s="40"/>
      <c r="I33" s="152">
        <v>0.20999999999999999</v>
      </c>
      <c r="J33" s="151">
        <f>ROUND(((SUM(BE81:BE104))*I33),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ROUND((SUM(BF81:BF104)),  2)</f>
        <v>0</v>
      </c>
      <c r="G34" s="40"/>
      <c r="H34" s="40"/>
      <c r="I34" s="152">
        <v>0.14999999999999999</v>
      </c>
      <c r="J34" s="151">
        <f>ROUND(((SUM(BF81:BF104))*I34),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ROUND((SUM(BG81:BG104)),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ROUND((SUM(BH81:BH104)),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ROUND((SUM(BI81:BI104)),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07 - Mokřad č.2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4" t="s">
        <v>145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3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4" t="str">
        <f>E7</f>
        <v>Revitalizační opatření v povodí Velmovického potoka v k.ú.Mašovice</v>
      </c>
      <c r="F71" s="33"/>
      <c r="G71" s="33"/>
      <c r="H71" s="33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134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07 - Mokřad č.2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22</v>
      </c>
      <c r="D75" s="42"/>
      <c r="E75" s="42"/>
      <c r="F75" s="28" t="str">
        <f>F12</f>
        <v>Mašovice</v>
      </c>
      <c r="G75" s="42"/>
      <c r="H75" s="42"/>
      <c r="I75" s="33" t="s">
        <v>24</v>
      </c>
      <c r="J75" s="74" t="str">
        <f>IF(J12="","",J12)</f>
        <v>19. 4. 2021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3" t="s">
        <v>30</v>
      </c>
      <c r="D77" s="42"/>
      <c r="E77" s="42"/>
      <c r="F77" s="28" t="str">
        <f>E15</f>
        <v>ČR - Státní pozemkový úřad</v>
      </c>
      <c r="G77" s="42"/>
      <c r="H77" s="42"/>
      <c r="I77" s="33" t="s">
        <v>37</v>
      </c>
      <c r="J77" s="38" t="str">
        <f>E21</f>
        <v>Ing.František Sedláček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3" t="s">
        <v>35</v>
      </c>
      <c r="D78" s="42"/>
      <c r="E78" s="42"/>
      <c r="F78" s="28" t="str">
        <f>IF(E18="","",E18)</f>
        <v>Vyplň údaj</v>
      </c>
      <c r="G78" s="42"/>
      <c r="H78" s="42"/>
      <c r="I78" s="33" t="s">
        <v>40</v>
      </c>
      <c r="J78" s="38" t="str">
        <f>E24</f>
        <v>Ing.František Sedláček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1"/>
      <c r="B80" s="182"/>
      <c r="C80" s="183" t="s">
        <v>146</v>
      </c>
      <c r="D80" s="184" t="s">
        <v>62</v>
      </c>
      <c r="E80" s="184" t="s">
        <v>58</v>
      </c>
      <c r="F80" s="184" t="s">
        <v>59</v>
      </c>
      <c r="G80" s="184" t="s">
        <v>147</v>
      </c>
      <c r="H80" s="184" t="s">
        <v>148</v>
      </c>
      <c r="I80" s="184" t="s">
        <v>149</v>
      </c>
      <c r="J80" s="184" t="s">
        <v>138</v>
      </c>
      <c r="K80" s="185" t="s">
        <v>150</v>
      </c>
      <c r="L80" s="186"/>
      <c r="M80" s="94" t="s">
        <v>32</v>
      </c>
      <c r="N80" s="95" t="s">
        <v>47</v>
      </c>
      <c r="O80" s="95" t="s">
        <v>151</v>
      </c>
      <c r="P80" s="95" t="s">
        <v>152</v>
      </c>
      <c r="Q80" s="95" t="s">
        <v>153</v>
      </c>
      <c r="R80" s="95" t="s">
        <v>154</v>
      </c>
      <c r="S80" s="95" t="s">
        <v>155</v>
      </c>
      <c r="T80" s="96" t="s">
        <v>156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0"/>
      <c r="B81" s="41"/>
      <c r="C81" s="101" t="s">
        <v>157</v>
      </c>
      <c r="D81" s="42"/>
      <c r="E81" s="42"/>
      <c r="F81" s="42"/>
      <c r="G81" s="42"/>
      <c r="H81" s="42"/>
      <c r="I81" s="42"/>
      <c r="J81" s="187">
        <f>BK81</f>
        <v>0</v>
      </c>
      <c r="K81" s="42"/>
      <c r="L81" s="46"/>
      <c r="M81" s="97"/>
      <c r="N81" s="188"/>
      <c r="O81" s="98"/>
      <c r="P81" s="189">
        <f>P82</f>
        <v>0</v>
      </c>
      <c r="Q81" s="98"/>
      <c r="R81" s="189">
        <f>R82</f>
        <v>0</v>
      </c>
      <c r="S81" s="98"/>
      <c r="T81" s="190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8" t="s">
        <v>76</v>
      </c>
      <c r="AU81" s="18" t="s">
        <v>139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76</v>
      </c>
      <c r="E82" s="195" t="s">
        <v>158</v>
      </c>
      <c r="F82" s="195" t="s">
        <v>159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85</v>
      </c>
      <c r="AT82" s="204" t="s">
        <v>76</v>
      </c>
      <c r="AU82" s="204" t="s">
        <v>77</v>
      </c>
      <c r="AY82" s="203" t="s">
        <v>160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76</v>
      </c>
      <c r="E83" s="206" t="s">
        <v>85</v>
      </c>
      <c r="F83" s="206" t="s">
        <v>161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SUM(P84:P104)</f>
        <v>0</v>
      </c>
      <c r="Q83" s="200"/>
      <c r="R83" s="201">
        <f>SUM(R84:R104)</f>
        <v>0</v>
      </c>
      <c r="S83" s="200"/>
      <c r="T83" s="202">
        <f>SUM(T84:T104)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85</v>
      </c>
      <c r="AT83" s="204" t="s">
        <v>76</v>
      </c>
      <c r="AU83" s="204" t="s">
        <v>85</v>
      </c>
      <c r="AY83" s="203" t="s">
        <v>160</v>
      </c>
      <c r="BK83" s="205">
        <f>SUM(BK84:BK104)</f>
        <v>0</v>
      </c>
    </row>
    <row r="84" s="2" customFormat="1" ht="16.5" customHeight="1">
      <c r="A84" s="40"/>
      <c r="B84" s="41"/>
      <c r="C84" s="208" t="s">
        <v>85</v>
      </c>
      <c r="D84" s="208" t="s">
        <v>162</v>
      </c>
      <c r="E84" s="209" t="s">
        <v>211</v>
      </c>
      <c r="F84" s="210" t="s">
        <v>212</v>
      </c>
      <c r="G84" s="211" t="s">
        <v>165</v>
      </c>
      <c r="H84" s="212">
        <v>1248</v>
      </c>
      <c r="I84" s="213"/>
      <c r="J84" s="214">
        <f>ROUND(I84*H84,2)</f>
        <v>0</v>
      </c>
      <c r="K84" s="210" t="s">
        <v>166</v>
      </c>
      <c r="L84" s="46"/>
      <c r="M84" s="215" t="s">
        <v>32</v>
      </c>
      <c r="N84" s="216" t="s">
        <v>48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167</v>
      </c>
      <c r="AT84" s="219" t="s">
        <v>162</v>
      </c>
      <c r="AU84" s="219" t="s">
        <v>87</v>
      </c>
      <c r="AY84" s="18" t="s">
        <v>160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8" t="s">
        <v>85</v>
      </c>
      <c r="BK84" s="220">
        <f>ROUND(I84*H84,2)</f>
        <v>0</v>
      </c>
      <c r="BL84" s="18" t="s">
        <v>167</v>
      </c>
      <c r="BM84" s="219" t="s">
        <v>641</v>
      </c>
    </row>
    <row r="85" s="13" customFormat="1">
      <c r="A85" s="13"/>
      <c r="B85" s="221"/>
      <c r="C85" s="222"/>
      <c r="D85" s="223" t="s">
        <v>176</v>
      </c>
      <c r="E85" s="224" t="s">
        <v>32</v>
      </c>
      <c r="F85" s="225" t="s">
        <v>642</v>
      </c>
      <c r="G85" s="222"/>
      <c r="H85" s="226">
        <v>1248</v>
      </c>
      <c r="I85" s="227"/>
      <c r="J85" s="222"/>
      <c r="K85" s="222"/>
      <c r="L85" s="228"/>
      <c r="M85" s="229"/>
      <c r="N85" s="230"/>
      <c r="O85" s="230"/>
      <c r="P85" s="230"/>
      <c r="Q85" s="230"/>
      <c r="R85" s="230"/>
      <c r="S85" s="230"/>
      <c r="T85" s="231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2" t="s">
        <v>176</v>
      </c>
      <c r="AU85" s="232" t="s">
        <v>87</v>
      </c>
      <c r="AV85" s="13" t="s">
        <v>87</v>
      </c>
      <c r="AW85" s="13" t="s">
        <v>39</v>
      </c>
      <c r="AX85" s="13" t="s">
        <v>77</v>
      </c>
      <c r="AY85" s="232" t="s">
        <v>160</v>
      </c>
    </row>
    <row r="86" s="15" customFormat="1">
      <c r="A86" s="15"/>
      <c r="B86" s="244"/>
      <c r="C86" s="245"/>
      <c r="D86" s="223" t="s">
        <v>176</v>
      </c>
      <c r="E86" s="246" t="s">
        <v>32</v>
      </c>
      <c r="F86" s="247" t="s">
        <v>626</v>
      </c>
      <c r="G86" s="245"/>
      <c r="H86" s="248">
        <v>1248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54" t="s">
        <v>176</v>
      </c>
      <c r="AU86" s="254" t="s">
        <v>87</v>
      </c>
      <c r="AV86" s="15" t="s">
        <v>167</v>
      </c>
      <c r="AW86" s="15" t="s">
        <v>39</v>
      </c>
      <c r="AX86" s="15" t="s">
        <v>85</v>
      </c>
      <c r="AY86" s="254" t="s">
        <v>160</v>
      </c>
    </row>
    <row r="87" s="2" customFormat="1">
      <c r="A87" s="40"/>
      <c r="B87" s="41"/>
      <c r="C87" s="208" t="s">
        <v>87</v>
      </c>
      <c r="D87" s="208" t="s">
        <v>162</v>
      </c>
      <c r="E87" s="209" t="s">
        <v>411</v>
      </c>
      <c r="F87" s="210" t="s">
        <v>412</v>
      </c>
      <c r="G87" s="211" t="s">
        <v>218</v>
      </c>
      <c r="H87" s="212">
        <v>434.82600000000002</v>
      </c>
      <c r="I87" s="213"/>
      <c r="J87" s="214">
        <f>ROUND(I87*H87,2)</f>
        <v>0</v>
      </c>
      <c r="K87" s="210" t="s">
        <v>166</v>
      </c>
      <c r="L87" s="46"/>
      <c r="M87" s="215" t="s">
        <v>32</v>
      </c>
      <c r="N87" s="216" t="s">
        <v>48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167</v>
      </c>
      <c r="AT87" s="219" t="s">
        <v>162</v>
      </c>
      <c r="AU87" s="219" t="s">
        <v>87</v>
      </c>
      <c r="AY87" s="18" t="s">
        <v>160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8" t="s">
        <v>85</v>
      </c>
      <c r="BK87" s="220">
        <f>ROUND(I87*H87,2)</f>
        <v>0</v>
      </c>
      <c r="BL87" s="18" t="s">
        <v>167</v>
      </c>
      <c r="BM87" s="219" t="s">
        <v>643</v>
      </c>
    </row>
    <row r="88" s="13" customFormat="1">
      <c r="A88" s="13"/>
      <c r="B88" s="221"/>
      <c r="C88" s="222"/>
      <c r="D88" s="223" t="s">
        <v>176</v>
      </c>
      <c r="E88" s="224" t="s">
        <v>32</v>
      </c>
      <c r="F88" s="225" t="s">
        <v>644</v>
      </c>
      <c r="G88" s="222"/>
      <c r="H88" s="226">
        <v>684.42600000000004</v>
      </c>
      <c r="I88" s="227"/>
      <c r="J88" s="222"/>
      <c r="K88" s="222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176</v>
      </c>
      <c r="AU88" s="232" t="s">
        <v>87</v>
      </c>
      <c r="AV88" s="13" t="s">
        <v>87</v>
      </c>
      <c r="AW88" s="13" t="s">
        <v>39</v>
      </c>
      <c r="AX88" s="13" t="s">
        <v>77</v>
      </c>
      <c r="AY88" s="232" t="s">
        <v>160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645</v>
      </c>
      <c r="G89" s="222"/>
      <c r="H89" s="226">
        <v>-249.59999999999999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77</v>
      </c>
      <c r="AY89" s="232" t="s">
        <v>160</v>
      </c>
    </row>
    <row r="90" s="15" customFormat="1">
      <c r="A90" s="15"/>
      <c r="B90" s="244"/>
      <c r="C90" s="245"/>
      <c r="D90" s="223" t="s">
        <v>176</v>
      </c>
      <c r="E90" s="246" t="s">
        <v>32</v>
      </c>
      <c r="F90" s="247" t="s">
        <v>238</v>
      </c>
      <c r="G90" s="245"/>
      <c r="H90" s="248">
        <v>434.82600000000002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4" t="s">
        <v>176</v>
      </c>
      <c r="AU90" s="254" t="s">
        <v>87</v>
      </c>
      <c r="AV90" s="15" t="s">
        <v>167</v>
      </c>
      <c r="AW90" s="15" t="s">
        <v>39</v>
      </c>
      <c r="AX90" s="15" t="s">
        <v>85</v>
      </c>
      <c r="AY90" s="254" t="s">
        <v>160</v>
      </c>
    </row>
    <row r="91" s="2" customFormat="1">
      <c r="A91" s="40"/>
      <c r="B91" s="41"/>
      <c r="C91" s="208" t="s">
        <v>172</v>
      </c>
      <c r="D91" s="208" t="s">
        <v>162</v>
      </c>
      <c r="E91" s="209" t="s">
        <v>270</v>
      </c>
      <c r="F91" s="210" t="s">
        <v>271</v>
      </c>
      <c r="G91" s="211" t="s">
        <v>218</v>
      </c>
      <c r="H91" s="212">
        <v>624.28800000000001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646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647</v>
      </c>
      <c r="G92" s="222"/>
      <c r="H92" s="226">
        <v>434.82600000000002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648</v>
      </c>
      <c r="G93" s="222"/>
      <c r="H93" s="226">
        <v>249.59999999999999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3" customFormat="1">
      <c r="A94" s="13"/>
      <c r="B94" s="221"/>
      <c r="C94" s="222"/>
      <c r="D94" s="223" t="s">
        <v>176</v>
      </c>
      <c r="E94" s="224" t="s">
        <v>32</v>
      </c>
      <c r="F94" s="225" t="s">
        <v>649</v>
      </c>
      <c r="G94" s="222"/>
      <c r="H94" s="226">
        <v>-60.137999999999998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176</v>
      </c>
      <c r="AU94" s="232" t="s">
        <v>87</v>
      </c>
      <c r="AV94" s="13" t="s">
        <v>87</v>
      </c>
      <c r="AW94" s="13" t="s">
        <v>39</v>
      </c>
      <c r="AX94" s="13" t="s">
        <v>77</v>
      </c>
      <c r="AY94" s="232" t="s">
        <v>160</v>
      </c>
    </row>
    <row r="95" s="15" customFormat="1">
      <c r="A95" s="15"/>
      <c r="B95" s="244"/>
      <c r="C95" s="245"/>
      <c r="D95" s="223" t="s">
        <v>176</v>
      </c>
      <c r="E95" s="246" t="s">
        <v>32</v>
      </c>
      <c r="F95" s="247" t="s">
        <v>238</v>
      </c>
      <c r="G95" s="245"/>
      <c r="H95" s="248">
        <v>624.28800000000001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4" t="s">
        <v>176</v>
      </c>
      <c r="AU95" s="254" t="s">
        <v>87</v>
      </c>
      <c r="AV95" s="15" t="s">
        <v>167</v>
      </c>
      <c r="AW95" s="15" t="s">
        <v>39</v>
      </c>
      <c r="AX95" s="15" t="s">
        <v>85</v>
      </c>
      <c r="AY95" s="254" t="s">
        <v>160</v>
      </c>
    </row>
    <row r="96" s="2" customFormat="1">
      <c r="A96" s="40"/>
      <c r="B96" s="41"/>
      <c r="C96" s="208" t="s">
        <v>167</v>
      </c>
      <c r="D96" s="208" t="s">
        <v>162</v>
      </c>
      <c r="E96" s="209" t="s">
        <v>366</v>
      </c>
      <c r="F96" s="210" t="s">
        <v>367</v>
      </c>
      <c r="G96" s="211" t="s">
        <v>218</v>
      </c>
      <c r="H96" s="212">
        <v>60.137999999999998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167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650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651</v>
      </c>
      <c r="G97" s="222"/>
      <c r="H97" s="226">
        <v>60.137999999999998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85</v>
      </c>
      <c r="AY97" s="232" t="s">
        <v>160</v>
      </c>
    </row>
    <row r="98" s="2" customFormat="1">
      <c r="A98" s="40"/>
      <c r="B98" s="41"/>
      <c r="C98" s="208" t="s">
        <v>182</v>
      </c>
      <c r="D98" s="208" t="s">
        <v>162</v>
      </c>
      <c r="E98" s="209" t="s">
        <v>278</v>
      </c>
      <c r="F98" s="210" t="s">
        <v>279</v>
      </c>
      <c r="G98" s="211" t="s">
        <v>218</v>
      </c>
      <c r="H98" s="212">
        <v>624.28800000000001</v>
      </c>
      <c r="I98" s="213"/>
      <c r="J98" s="214">
        <f>ROUND(I98*H98,2)</f>
        <v>0</v>
      </c>
      <c r="K98" s="210" t="s">
        <v>166</v>
      </c>
      <c r="L98" s="46"/>
      <c r="M98" s="215" t="s">
        <v>32</v>
      </c>
      <c r="N98" s="216" t="s">
        <v>48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167</v>
      </c>
      <c r="AT98" s="219" t="s">
        <v>162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633</v>
      </c>
    </row>
    <row r="99" s="2" customFormat="1" ht="21.75" customHeight="1">
      <c r="A99" s="40"/>
      <c r="B99" s="41"/>
      <c r="C99" s="208" t="s">
        <v>186</v>
      </c>
      <c r="D99" s="208" t="s">
        <v>162</v>
      </c>
      <c r="E99" s="209" t="s">
        <v>298</v>
      </c>
      <c r="F99" s="210" t="s">
        <v>299</v>
      </c>
      <c r="G99" s="211" t="s">
        <v>165</v>
      </c>
      <c r="H99" s="212">
        <v>335.17000000000002</v>
      </c>
      <c r="I99" s="213"/>
      <c r="J99" s="214">
        <f>ROUND(I99*H99,2)</f>
        <v>0</v>
      </c>
      <c r="K99" s="210" t="s">
        <v>166</v>
      </c>
      <c r="L99" s="46"/>
      <c r="M99" s="215" t="s">
        <v>32</v>
      </c>
      <c r="N99" s="216" t="s">
        <v>48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167</v>
      </c>
      <c r="AT99" s="219" t="s">
        <v>162</v>
      </c>
      <c r="AU99" s="219" t="s">
        <v>87</v>
      </c>
      <c r="AY99" s="18" t="s">
        <v>160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85</v>
      </c>
      <c r="BK99" s="220">
        <f>ROUND(I99*H99,2)</f>
        <v>0</v>
      </c>
      <c r="BL99" s="18" t="s">
        <v>167</v>
      </c>
      <c r="BM99" s="219" t="s">
        <v>652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653</v>
      </c>
      <c r="G100" s="222"/>
      <c r="H100" s="226">
        <v>335.17000000000002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85</v>
      </c>
      <c r="AY100" s="232" t="s">
        <v>160</v>
      </c>
    </row>
    <row r="101" s="2" customFormat="1">
      <c r="A101" s="40"/>
      <c r="B101" s="41"/>
      <c r="C101" s="208" t="s">
        <v>190</v>
      </c>
      <c r="D101" s="208" t="s">
        <v>162</v>
      </c>
      <c r="E101" s="209" t="s">
        <v>636</v>
      </c>
      <c r="F101" s="210" t="s">
        <v>637</v>
      </c>
      <c r="G101" s="211" t="s">
        <v>165</v>
      </c>
      <c r="H101" s="212">
        <v>813.04999999999995</v>
      </c>
      <c r="I101" s="213"/>
      <c r="J101" s="214">
        <f>ROUND(I101*H101,2)</f>
        <v>0</v>
      </c>
      <c r="K101" s="210" t="s">
        <v>166</v>
      </c>
      <c r="L101" s="46"/>
      <c r="M101" s="215" t="s">
        <v>32</v>
      </c>
      <c r="N101" s="216" t="s">
        <v>48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167</v>
      </c>
      <c r="AT101" s="219" t="s">
        <v>162</v>
      </c>
      <c r="AU101" s="219" t="s">
        <v>87</v>
      </c>
      <c r="AY101" s="18" t="s">
        <v>160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85</v>
      </c>
      <c r="BK101" s="220">
        <f>ROUND(I101*H101,2)</f>
        <v>0</v>
      </c>
      <c r="BL101" s="18" t="s">
        <v>167</v>
      </c>
      <c r="BM101" s="219" t="s">
        <v>654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655</v>
      </c>
      <c r="G102" s="222"/>
      <c r="H102" s="226">
        <v>813.04999999999995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85</v>
      </c>
      <c r="AY102" s="232" t="s">
        <v>160</v>
      </c>
    </row>
    <row r="103" s="2" customFormat="1">
      <c r="A103" s="40"/>
      <c r="B103" s="41"/>
      <c r="C103" s="208" t="s">
        <v>194</v>
      </c>
      <c r="D103" s="208" t="s">
        <v>162</v>
      </c>
      <c r="E103" s="209" t="s">
        <v>656</v>
      </c>
      <c r="F103" s="210" t="s">
        <v>304</v>
      </c>
      <c r="G103" s="211" t="s">
        <v>165</v>
      </c>
      <c r="H103" s="212">
        <v>99.950000000000003</v>
      </c>
      <c r="I103" s="213"/>
      <c r="J103" s="214">
        <f>ROUND(I103*H103,2)</f>
        <v>0</v>
      </c>
      <c r="K103" s="210" t="s">
        <v>166</v>
      </c>
      <c r="L103" s="46"/>
      <c r="M103" s="215" t="s">
        <v>32</v>
      </c>
      <c r="N103" s="216" t="s">
        <v>48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167</v>
      </c>
      <c r="AT103" s="219" t="s">
        <v>162</v>
      </c>
      <c r="AU103" s="219" t="s">
        <v>87</v>
      </c>
      <c r="AY103" s="18" t="s">
        <v>160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85</v>
      </c>
      <c r="BK103" s="220">
        <f>ROUND(I103*H103,2)</f>
        <v>0</v>
      </c>
      <c r="BL103" s="18" t="s">
        <v>167</v>
      </c>
      <c r="BM103" s="219" t="s">
        <v>657</v>
      </c>
    </row>
    <row r="104" s="13" customFormat="1">
      <c r="A104" s="13"/>
      <c r="B104" s="221"/>
      <c r="C104" s="222"/>
      <c r="D104" s="223" t="s">
        <v>176</v>
      </c>
      <c r="E104" s="224" t="s">
        <v>32</v>
      </c>
      <c r="F104" s="225" t="s">
        <v>658</v>
      </c>
      <c r="G104" s="222"/>
      <c r="H104" s="226">
        <v>99.950000000000003</v>
      </c>
      <c r="I104" s="227"/>
      <c r="J104" s="222"/>
      <c r="K104" s="222"/>
      <c r="L104" s="228"/>
      <c r="M104" s="274"/>
      <c r="N104" s="275"/>
      <c r="O104" s="275"/>
      <c r="P104" s="275"/>
      <c r="Q104" s="275"/>
      <c r="R104" s="275"/>
      <c r="S104" s="275"/>
      <c r="T104" s="27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176</v>
      </c>
      <c r="AU104" s="232" t="s">
        <v>87</v>
      </c>
      <c r="AV104" s="13" t="s">
        <v>87</v>
      </c>
      <c r="AW104" s="13" t="s">
        <v>39</v>
      </c>
      <c r="AX104" s="13" t="s">
        <v>85</v>
      </c>
      <c r="AY104" s="232" t="s">
        <v>160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i7bVx6vOyxJU+VP6147dRVoxIpZ7C8kM3o21TqlQDF3+eOUccCL7i6XcUTIcLafnozqxaarlC3ISGDYGxRlRJw==" hashValue="S5Flk0cJthAnbAuGpXVounKKMk5gdK3ScvGqsUvuiPQ6u3r81rZ0xfB3wlSSaMD/1Bxg1bKTT0Fyixk1pATXhw==" algorithmName="SHA-512" password="CC35"/>
  <autoFilter ref="C80:K10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133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Revitalizační opatření v povodí Velmovického potoka v k.ú.Mašovice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134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659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19. 4. 2021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0" t="s">
        <v>26</v>
      </c>
      <c r="E13" s="40"/>
      <c r="F13" s="141" t="s">
        <v>27</v>
      </c>
      <c r="G13" s="40"/>
      <c r="H13" s="40"/>
      <c r="I13" s="140" t="s">
        <v>28</v>
      </c>
      <c r="J13" s="141" t="s">
        <v>29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40"/>
      <c r="J30" s="148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45</v>
      </c>
      <c r="G32" s="40"/>
      <c r="H32" s="40"/>
      <c r="I32" s="149" t="s">
        <v>44</v>
      </c>
      <c r="J32" s="149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47</v>
      </c>
      <c r="E33" s="134" t="s">
        <v>48</v>
      </c>
      <c r="F33" s="151">
        <f>ROUND((SUM(BE81:BE104)),  2)</f>
        <v>0</v>
      </c>
      <c r="G33" s="40"/>
      <c r="H33" s="40"/>
      <c r="I33" s="152">
        <v>0.20999999999999999</v>
      </c>
      <c r="J33" s="151">
        <f>ROUND(((SUM(BE81:BE104))*I33),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51">
        <f>ROUND((SUM(BF81:BF104)),  2)</f>
        <v>0</v>
      </c>
      <c r="G34" s="40"/>
      <c r="H34" s="40"/>
      <c r="I34" s="152">
        <v>0.14999999999999999</v>
      </c>
      <c r="J34" s="151">
        <f>ROUND(((SUM(BF81:BF104))*I34),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51">
        <f>ROUND((SUM(BG81:BG104)),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51">
        <f>ROUND((SUM(BH81:BH104)),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51">
        <f>ROUND((SUM(BI81:BI104)),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Revitalizační opatření v povodí Velmovického potoka v k.ú.Mašovice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134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08 - Mokřad č.3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Mašovice</v>
      </c>
      <c r="G52" s="42"/>
      <c r="H52" s="42"/>
      <c r="I52" s="33" t="s">
        <v>24</v>
      </c>
      <c r="J52" s="74" t="str">
        <f>IF(J12="","",J12)</f>
        <v>19. 4. 2021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ČR - Státní pozemkový úřad</v>
      </c>
      <c r="G54" s="42"/>
      <c r="H54" s="42"/>
      <c r="I54" s="33" t="s">
        <v>37</v>
      </c>
      <c r="J54" s="38" t="str">
        <f>E21</f>
        <v>Ing.František Sedláček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Ing.František Sedláček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75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4" t="s">
        <v>145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3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4" t="str">
        <f>E7</f>
        <v>Revitalizační opatření v povodí Velmovického potoka v k.ú.Mašovice</v>
      </c>
      <c r="F71" s="33"/>
      <c r="G71" s="33"/>
      <c r="H71" s="33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134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08 - Mokřad č.3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22</v>
      </c>
      <c r="D75" s="42"/>
      <c r="E75" s="42"/>
      <c r="F75" s="28" t="str">
        <f>F12</f>
        <v>Mašovice</v>
      </c>
      <c r="G75" s="42"/>
      <c r="H75" s="42"/>
      <c r="I75" s="33" t="s">
        <v>24</v>
      </c>
      <c r="J75" s="74" t="str">
        <f>IF(J12="","",J12)</f>
        <v>19. 4. 2021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3" t="s">
        <v>30</v>
      </c>
      <c r="D77" s="42"/>
      <c r="E77" s="42"/>
      <c r="F77" s="28" t="str">
        <f>E15</f>
        <v>ČR - Státní pozemkový úřad</v>
      </c>
      <c r="G77" s="42"/>
      <c r="H77" s="42"/>
      <c r="I77" s="33" t="s">
        <v>37</v>
      </c>
      <c r="J77" s="38" t="str">
        <f>E21</f>
        <v>Ing.František Sedláček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3" t="s">
        <v>35</v>
      </c>
      <c r="D78" s="42"/>
      <c r="E78" s="42"/>
      <c r="F78" s="28" t="str">
        <f>IF(E18="","",E18)</f>
        <v>Vyplň údaj</v>
      </c>
      <c r="G78" s="42"/>
      <c r="H78" s="42"/>
      <c r="I78" s="33" t="s">
        <v>40</v>
      </c>
      <c r="J78" s="38" t="str">
        <f>E24</f>
        <v>Ing.František Sedláček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1"/>
      <c r="B80" s="182"/>
      <c r="C80" s="183" t="s">
        <v>146</v>
      </c>
      <c r="D80" s="184" t="s">
        <v>62</v>
      </c>
      <c r="E80" s="184" t="s">
        <v>58</v>
      </c>
      <c r="F80" s="184" t="s">
        <v>59</v>
      </c>
      <c r="G80" s="184" t="s">
        <v>147</v>
      </c>
      <c r="H80" s="184" t="s">
        <v>148</v>
      </c>
      <c r="I80" s="184" t="s">
        <v>149</v>
      </c>
      <c r="J80" s="184" t="s">
        <v>138</v>
      </c>
      <c r="K80" s="185" t="s">
        <v>150</v>
      </c>
      <c r="L80" s="186"/>
      <c r="M80" s="94" t="s">
        <v>32</v>
      </c>
      <c r="N80" s="95" t="s">
        <v>47</v>
      </c>
      <c r="O80" s="95" t="s">
        <v>151</v>
      </c>
      <c r="P80" s="95" t="s">
        <v>152</v>
      </c>
      <c r="Q80" s="95" t="s">
        <v>153</v>
      </c>
      <c r="R80" s="95" t="s">
        <v>154</v>
      </c>
      <c r="S80" s="95" t="s">
        <v>155</v>
      </c>
      <c r="T80" s="96" t="s">
        <v>156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0"/>
      <c r="B81" s="41"/>
      <c r="C81" s="101" t="s">
        <v>157</v>
      </c>
      <c r="D81" s="42"/>
      <c r="E81" s="42"/>
      <c r="F81" s="42"/>
      <c r="G81" s="42"/>
      <c r="H81" s="42"/>
      <c r="I81" s="42"/>
      <c r="J81" s="187">
        <f>BK81</f>
        <v>0</v>
      </c>
      <c r="K81" s="42"/>
      <c r="L81" s="46"/>
      <c r="M81" s="97"/>
      <c r="N81" s="188"/>
      <c r="O81" s="98"/>
      <c r="P81" s="189">
        <f>P82</f>
        <v>0</v>
      </c>
      <c r="Q81" s="98"/>
      <c r="R81" s="189">
        <f>R82</f>
        <v>0</v>
      </c>
      <c r="S81" s="98"/>
      <c r="T81" s="190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8" t="s">
        <v>76</v>
      </c>
      <c r="AU81" s="18" t="s">
        <v>139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76</v>
      </c>
      <c r="E82" s="195" t="s">
        <v>158</v>
      </c>
      <c r="F82" s="195" t="s">
        <v>159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85</v>
      </c>
      <c r="AT82" s="204" t="s">
        <v>76</v>
      </c>
      <c r="AU82" s="204" t="s">
        <v>77</v>
      </c>
      <c r="AY82" s="203" t="s">
        <v>160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76</v>
      </c>
      <c r="E83" s="206" t="s">
        <v>85</v>
      </c>
      <c r="F83" s="206" t="s">
        <v>161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SUM(P84:P104)</f>
        <v>0</v>
      </c>
      <c r="Q83" s="200"/>
      <c r="R83" s="201">
        <f>SUM(R84:R104)</f>
        <v>0</v>
      </c>
      <c r="S83" s="200"/>
      <c r="T83" s="202">
        <f>SUM(T84:T104)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85</v>
      </c>
      <c r="AT83" s="204" t="s">
        <v>76</v>
      </c>
      <c r="AU83" s="204" t="s">
        <v>85</v>
      </c>
      <c r="AY83" s="203" t="s">
        <v>160</v>
      </c>
      <c r="BK83" s="205">
        <f>SUM(BK84:BK104)</f>
        <v>0</v>
      </c>
    </row>
    <row r="84" s="2" customFormat="1" ht="16.5" customHeight="1">
      <c r="A84" s="40"/>
      <c r="B84" s="41"/>
      <c r="C84" s="208" t="s">
        <v>85</v>
      </c>
      <c r="D84" s="208" t="s">
        <v>162</v>
      </c>
      <c r="E84" s="209" t="s">
        <v>211</v>
      </c>
      <c r="F84" s="210" t="s">
        <v>212</v>
      </c>
      <c r="G84" s="211" t="s">
        <v>165</v>
      </c>
      <c r="H84" s="212">
        <v>689</v>
      </c>
      <c r="I84" s="213"/>
      <c r="J84" s="214">
        <f>ROUND(I84*H84,2)</f>
        <v>0</v>
      </c>
      <c r="K84" s="210" t="s">
        <v>166</v>
      </c>
      <c r="L84" s="46"/>
      <c r="M84" s="215" t="s">
        <v>32</v>
      </c>
      <c r="N84" s="216" t="s">
        <v>48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167</v>
      </c>
      <c r="AT84" s="219" t="s">
        <v>162</v>
      </c>
      <c r="AU84" s="219" t="s">
        <v>87</v>
      </c>
      <c r="AY84" s="18" t="s">
        <v>160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8" t="s">
        <v>85</v>
      </c>
      <c r="BK84" s="220">
        <f>ROUND(I84*H84,2)</f>
        <v>0</v>
      </c>
      <c r="BL84" s="18" t="s">
        <v>167</v>
      </c>
      <c r="BM84" s="219" t="s">
        <v>660</v>
      </c>
    </row>
    <row r="85" s="13" customFormat="1">
      <c r="A85" s="13"/>
      <c r="B85" s="221"/>
      <c r="C85" s="222"/>
      <c r="D85" s="223" t="s">
        <v>176</v>
      </c>
      <c r="E85" s="224" t="s">
        <v>32</v>
      </c>
      <c r="F85" s="225" t="s">
        <v>661</v>
      </c>
      <c r="G85" s="222"/>
      <c r="H85" s="226">
        <v>689</v>
      </c>
      <c r="I85" s="227"/>
      <c r="J85" s="222"/>
      <c r="K85" s="222"/>
      <c r="L85" s="228"/>
      <c r="M85" s="229"/>
      <c r="N85" s="230"/>
      <c r="O85" s="230"/>
      <c r="P85" s="230"/>
      <c r="Q85" s="230"/>
      <c r="R85" s="230"/>
      <c r="S85" s="230"/>
      <c r="T85" s="231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2" t="s">
        <v>176</v>
      </c>
      <c r="AU85" s="232" t="s">
        <v>87</v>
      </c>
      <c r="AV85" s="13" t="s">
        <v>87</v>
      </c>
      <c r="AW85" s="13" t="s">
        <v>39</v>
      </c>
      <c r="AX85" s="13" t="s">
        <v>77</v>
      </c>
      <c r="AY85" s="232" t="s">
        <v>160</v>
      </c>
    </row>
    <row r="86" s="15" customFormat="1">
      <c r="A86" s="15"/>
      <c r="B86" s="244"/>
      <c r="C86" s="245"/>
      <c r="D86" s="223" t="s">
        <v>176</v>
      </c>
      <c r="E86" s="246" t="s">
        <v>32</v>
      </c>
      <c r="F86" s="247" t="s">
        <v>626</v>
      </c>
      <c r="G86" s="245"/>
      <c r="H86" s="248">
        <v>689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54" t="s">
        <v>176</v>
      </c>
      <c r="AU86" s="254" t="s">
        <v>87</v>
      </c>
      <c r="AV86" s="15" t="s">
        <v>167</v>
      </c>
      <c r="AW86" s="15" t="s">
        <v>39</v>
      </c>
      <c r="AX86" s="15" t="s">
        <v>85</v>
      </c>
      <c r="AY86" s="254" t="s">
        <v>160</v>
      </c>
    </row>
    <row r="87" s="2" customFormat="1">
      <c r="A87" s="40"/>
      <c r="B87" s="41"/>
      <c r="C87" s="208" t="s">
        <v>87</v>
      </c>
      <c r="D87" s="208" t="s">
        <v>162</v>
      </c>
      <c r="E87" s="209" t="s">
        <v>411</v>
      </c>
      <c r="F87" s="210" t="s">
        <v>412</v>
      </c>
      <c r="G87" s="211" t="s">
        <v>218</v>
      </c>
      <c r="H87" s="212">
        <v>301.863</v>
      </c>
      <c r="I87" s="213"/>
      <c r="J87" s="214">
        <f>ROUND(I87*H87,2)</f>
        <v>0</v>
      </c>
      <c r="K87" s="210" t="s">
        <v>166</v>
      </c>
      <c r="L87" s="46"/>
      <c r="M87" s="215" t="s">
        <v>32</v>
      </c>
      <c r="N87" s="216" t="s">
        <v>48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167</v>
      </c>
      <c r="AT87" s="219" t="s">
        <v>162</v>
      </c>
      <c r="AU87" s="219" t="s">
        <v>87</v>
      </c>
      <c r="AY87" s="18" t="s">
        <v>160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8" t="s">
        <v>85</v>
      </c>
      <c r="BK87" s="220">
        <f>ROUND(I87*H87,2)</f>
        <v>0</v>
      </c>
      <c r="BL87" s="18" t="s">
        <v>167</v>
      </c>
      <c r="BM87" s="219" t="s">
        <v>662</v>
      </c>
    </row>
    <row r="88" s="13" customFormat="1">
      <c r="A88" s="13"/>
      <c r="B88" s="221"/>
      <c r="C88" s="222"/>
      <c r="D88" s="223" t="s">
        <v>176</v>
      </c>
      <c r="E88" s="224" t="s">
        <v>32</v>
      </c>
      <c r="F88" s="225" t="s">
        <v>663</v>
      </c>
      <c r="G88" s="222"/>
      <c r="H88" s="226">
        <v>439.66300000000001</v>
      </c>
      <c r="I88" s="227"/>
      <c r="J88" s="222"/>
      <c r="K88" s="222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176</v>
      </c>
      <c r="AU88" s="232" t="s">
        <v>87</v>
      </c>
      <c r="AV88" s="13" t="s">
        <v>87</v>
      </c>
      <c r="AW88" s="13" t="s">
        <v>39</v>
      </c>
      <c r="AX88" s="13" t="s">
        <v>77</v>
      </c>
      <c r="AY88" s="232" t="s">
        <v>160</v>
      </c>
    </row>
    <row r="89" s="13" customFormat="1">
      <c r="A89" s="13"/>
      <c r="B89" s="221"/>
      <c r="C89" s="222"/>
      <c r="D89" s="223" t="s">
        <v>176</v>
      </c>
      <c r="E89" s="224" t="s">
        <v>32</v>
      </c>
      <c r="F89" s="225" t="s">
        <v>664</v>
      </c>
      <c r="G89" s="222"/>
      <c r="H89" s="226">
        <v>-137.80000000000001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176</v>
      </c>
      <c r="AU89" s="232" t="s">
        <v>87</v>
      </c>
      <c r="AV89" s="13" t="s">
        <v>87</v>
      </c>
      <c r="AW89" s="13" t="s">
        <v>39</v>
      </c>
      <c r="AX89" s="13" t="s">
        <v>77</v>
      </c>
      <c r="AY89" s="232" t="s">
        <v>160</v>
      </c>
    </row>
    <row r="90" s="15" customFormat="1">
      <c r="A90" s="15"/>
      <c r="B90" s="244"/>
      <c r="C90" s="245"/>
      <c r="D90" s="223" t="s">
        <v>176</v>
      </c>
      <c r="E90" s="246" t="s">
        <v>32</v>
      </c>
      <c r="F90" s="247" t="s">
        <v>238</v>
      </c>
      <c r="G90" s="245"/>
      <c r="H90" s="248">
        <v>301.863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4" t="s">
        <v>176</v>
      </c>
      <c r="AU90" s="254" t="s">
        <v>87</v>
      </c>
      <c r="AV90" s="15" t="s">
        <v>167</v>
      </c>
      <c r="AW90" s="15" t="s">
        <v>39</v>
      </c>
      <c r="AX90" s="15" t="s">
        <v>85</v>
      </c>
      <c r="AY90" s="254" t="s">
        <v>160</v>
      </c>
    </row>
    <row r="91" s="2" customFormat="1">
      <c r="A91" s="40"/>
      <c r="B91" s="41"/>
      <c r="C91" s="208" t="s">
        <v>172</v>
      </c>
      <c r="D91" s="208" t="s">
        <v>162</v>
      </c>
      <c r="E91" s="209" t="s">
        <v>270</v>
      </c>
      <c r="F91" s="210" t="s">
        <v>271</v>
      </c>
      <c r="G91" s="211" t="s">
        <v>218</v>
      </c>
      <c r="H91" s="212">
        <v>371.464</v>
      </c>
      <c r="I91" s="213"/>
      <c r="J91" s="214">
        <f>ROUND(I91*H91,2)</f>
        <v>0</v>
      </c>
      <c r="K91" s="210" t="s">
        <v>166</v>
      </c>
      <c r="L91" s="46"/>
      <c r="M91" s="215" t="s">
        <v>32</v>
      </c>
      <c r="N91" s="216" t="s">
        <v>48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167</v>
      </c>
      <c r="AT91" s="219" t="s">
        <v>162</v>
      </c>
      <c r="AU91" s="219" t="s">
        <v>87</v>
      </c>
      <c r="AY91" s="18" t="s">
        <v>160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85</v>
      </c>
      <c r="BK91" s="220">
        <f>ROUND(I91*H91,2)</f>
        <v>0</v>
      </c>
      <c r="BL91" s="18" t="s">
        <v>167</v>
      </c>
      <c r="BM91" s="219" t="s">
        <v>665</v>
      </c>
    </row>
    <row r="92" s="13" customFormat="1">
      <c r="A92" s="13"/>
      <c r="B92" s="221"/>
      <c r="C92" s="222"/>
      <c r="D92" s="223" t="s">
        <v>176</v>
      </c>
      <c r="E92" s="224" t="s">
        <v>32</v>
      </c>
      <c r="F92" s="225" t="s">
        <v>666</v>
      </c>
      <c r="G92" s="222"/>
      <c r="H92" s="226">
        <v>301.863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176</v>
      </c>
      <c r="AU92" s="232" t="s">
        <v>87</v>
      </c>
      <c r="AV92" s="13" t="s">
        <v>87</v>
      </c>
      <c r="AW92" s="13" t="s">
        <v>39</v>
      </c>
      <c r="AX92" s="13" t="s">
        <v>77</v>
      </c>
      <c r="AY92" s="232" t="s">
        <v>160</v>
      </c>
    </row>
    <row r="93" s="13" customFormat="1">
      <c r="A93" s="13"/>
      <c r="B93" s="221"/>
      <c r="C93" s="222"/>
      <c r="D93" s="223" t="s">
        <v>176</v>
      </c>
      <c r="E93" s="224" t="s">
        <v>32</v>
      </c>
      <c r="F93" s="225" t="s">
        <v>667</v>
      </c>
      <c r="G93" s="222"/>
      <c r="H93" s="226">
        <v>137.80000000000001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176</v>
      </c>
      <c r="AU93" s="232" t="s">
        <v>87</v>
      </c>
      <c r="AV93" s="13" t="s">
        <v>87</v>
      </c>
      <c r="AW93" s="13" t="s">
        <v>39</v>
      </c>
      <c r="AX93" s="13" t="s">
        <v>77</v>
      </c>
      <c r="AY93" s="232" t="s">
        <v>160</v>
      </c>
    </row>
    <row r="94" s="13" customFormat="1">
      <c r="A94" s="13"/>
      <c r="B94" s="221"/>
      <c r="C94" s="222"/>
      <c r="D94" s="223" t="s">
        <v>176</v>
      </c>
      <c r="E94" s="224" t="s">
        <v>32</v>
      </c>
      <c r="F94" s="225" t="s">
        <v>668</v>
      </c>
      <c r="G94" s="222"/>
      <c r="H94" s="226">
        <v>-68.198999999999998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176</v>
      </c>
      <c r="AU94" s="232" t="s">
        <v>87</v>
      </c>
      <c r="AV94" s="13" t="s">
        <v>87</v>
      </c>
      <c r="AW94" s="13" t="s">
        <v>39</v>
      </c>
      <c r="AX94" s="13" t="s">
        <v>77</v>
      </c>
      <c r="AY94" s="232" t="s">
        <v>160</v>
      </c>
    </row>
    <row r="95" s="15" customFormat="1">
      <c r="A95" s="15"/>
      <c r="B95" s="244"/>
      <c r="C95" s="245"/>
      <c r="D95" s="223" t="s">
        <v>176</v>
      </c>
      <c r="E95" s="246" t="s">
        <v>32</v>
      </c>
      <c r="F95" s="247" t="s">
        <v>238</v>
      </c>
      <c r="G95" s="245"/>
      <c r="H95" s="248">
        <v>371.464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4" t="s">
        <v>176</v>
      </c>
      <c r="AU95" s="254" t="s">
        <v>87</v>
      </c>
      <c r="AV95" s="15" t="s">
        <v>167</v>
      </c>
      <c r="AW95" s="15" t="s">
        <v>39</v>
      </c>
      <c r="AX95" s="15" t="s">
        <v>85</v>
      </c>
      <c r="AY95" s="254" t="s">
        <v>160</v>
      </c>
    </row>
    <row r="96" s="2" customFormat="1">
      <c r="A96" s="40"/>
      <c r="B96" s="41"/>
      <c r="C96" s="208" t="s">
        <v>167</v>
      </c>
      <c r="D96" s="208" t="s">
        <v>162</v>
      </c>
      <c r="E96" s="209" t="s">
        <v>366</v>
      </c>
      <c r="F96" s="210" t="s">
        <v>367</v>
      </c>
      <c r="G96" s="211" t="s">
        <v>218</v>
      </c>
      <c r="H96" s="212">
        <v>68.198999999999998</v>
      </c>
      <c r="I96" s="213"/>
      <c r="J96" s="214">
        <f>ROUND(I96*H96,2)</f>
        <v>0</v>
      </c>
      <c r="K96" s="210" t="s">
        <v>166</v>
      </c>
      <c r="L96" s="46"/>
      <c r="M96" s="215" t="s">
        <v>32</v>
      </c>
      <c r="N96" s="216" t="s">
        <v>48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167</v>
      </c>
      <c r="AT96" s="219" t="s">
        <v>162</v>
      </c>
      <c r="AU96" s="219" t="s">
        <v>87</v>
      </c>
      <c r="AY96" s="18" t="s">
        <v>160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85</v>
      </c>
      <c r="BK96" s="220">
        <f>ROUND(I96*H96,2)</f>
        <v>0</v>
      </c>
      <c r="BL96" s="18" t="s">
        <v>167</v>
      </c>
      <c r="BM96" s="219" t="s">
        <v>669</v>
      </c>
    </row>
    <row r="97" s="13" customFormat="1">
      <c r="A97" s="13"/>
      <c r="B97" s="221"/>
      <c r="C97" s="222"/>
      <c r="D97" s="223" t="s">
        <v>176</v>
      </c>
      <c r="E97" s="224" t="s">
        <v>32</v>
      </c>
      <c r="F97" s="225" t="s">
        <v>670</v>
      </c>
      <c r="G97" s="222"/>
      <c r="H97" s="226">
        <v>68.198999999999998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176</v>
      </c>
      <c r="AU97" s="232" t="s">
        <v>87</v>
      </c>
      <c r="AV97" s="13" t="s">
        <v>87</v>
      </c>
      <c r="AW97" s="13" t="s">
        <v>39</v>
      </c>
      <c r="AX97" s="13" t="s">
        <v>85</v>
      </c>
      <c r="AY97" s="232" t="s">
        <v>160</v>
      </c>
    </row>
    <row r="98" s="2" customFormat="1">
      <c r="A98" s="40"/>
      <c r="B98" s="41"/>
      <c r="C98" s="208" t="s">
        <v>182</v>
      </c>
      <c r="D98" s="208" t="s">
        <v>162</v>
      </c>
      <c r="E98" s="209" t="s">
        <v>278</v>
      </c>
      <c r="F98" s="210" t="s">
        <v>279</v>
      </c>
      <c r="G98" s="211" t="s">
        <v>218</v>
      </c>
      <c r="H98" s="212">
        <v>371.464</v>
      </c>
      <c r="I98" s="213"/>
      <c r="J98" s="214">
        <f>ROUND(I98*H98,2)</f>
        <v>0</v>
      </c>
      <c r="K98" s="210" t="s">
        <v>166</v>
      </c>
      <c r="L98" s="46"/>
      <c r="M98" s="215" t="s">
        <v>32</v>
      </c>
      <c r="N98" s="216" t="s">
        <v>48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167</v>
      </c>
      <c r="AT98" s="219" t="s">
        <v>162</v>
      </c>
      <c r="AU98" s="219" t="s">
        <v>87</v>
      </c>
      <c r="AY98" s="18" t="s">
        <v>160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85</v>
      </c>
      <c r="BK98" s="220">
        <f>ROUND(I98*H98,2)</f>
        <v>0</v>
      </c>
      <c r="BL98" s="18" t="s">
        <v>167</v>
      </c>
      <c r="BM98" s="219" t="s">
        <v>633</v>
      </c>
    </row>
    <row r="99" s="2" customFormat="1" ht="21.75" customHeight="1">
      <c r="A99" s="40"/>
      <c r="B99" s="41"/>
      <c r="C99" s="208" t="s">
        <v>186</v>
      </c>
      <c r="D99" s="208" t="s">
        <v>162</v>
      </c>
      <c r="E99" s="209" t="s">
        <v>298</v>
      </c>
      <c r="F99" s="210" t="s">
        <v>299</v>
      </c>
      <c r="G99" s="211" t="s">
        <v>165</v>
      </c>
      <c r="H99" s="212">
        <v>240.33000000000001</v>
      </c>
      <c r="I99" s="213"/>
      <c r="J99" s="214">
        <f>ROUND(I99*H99,2)</f>
        <v>0</v>
      </c>
      <c r="K99" s="210" t="s">
        <v>166</v>
      </c>
      <c r="L99" s="46"/>
      <c r="M99" s="215" t="s">
        <v>32</v>
      </c>
      <c r="N99" s="216" t="s">
        <v>48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167</v>
      </c>
      <c r="AT99" s="219" t="s">
        <v>162</v>
      </c>
      <c r="AU99" s="219" t="s">
        <v>87</v>
      </c>
      <c r="AY99" s="18" t="s">
        <v>160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85</v>
      </c>
      <c r="BK99" s="220">
        <f>ROUND(I99*H99,2)</f>
        <v>0</v>
      </c>
      <c r="BL99" s="18" t="s">
        <v>167</v>
      </c>
      <c r="BM99" s="219" t="s">
        <v>671</v>
      </c>
    </row>
    <row r="100" s="13" customFormat="1">
      <c r="A100" s="13"/>
      <c r="B100" s="221"/>
      <c r="C100" s="222"/>
      <c r="D100" s="223" t="s">
        <v>176</v>
      </c>
      <c r="E100" s="224" t="s">
        <v>32</v>
      </c>
      <c r="F100" s="225" t="s">
        <v>672</v>
      </c>
      <c r="G100" s="222"/>
      <c r="H100" s="226">
        <v>240.33000000000001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176</v>
      </c>
      <c r="AU100" s="232" t="s">
        <v>87</v>
      </c>
      <c r="AV100" s="13" t="s">
        <v>87</v>
      </c>
      <c r="AW100" s="13" t="s">
        <v>39</v>
      </c>
      <c r="AX100" s="13" t="s">
        <v>85</v>
      </c>
      <c r="AY100" s="232" t="s">
        <v>160</v>
      </c>
    </row>
    <row r="101" s="2" customFormat="1">
      <c r="A101" s="40"/>
      <c r="B101" s="41"/>
      <c r="C101" s="208" t="s">
        <v>190</v>
      </c>
      <c r="D101" s="208" t="s">
        <v>162</v>
      </c>
      <c r="E101" s="209" t="s">
        <v>636</v>
      </c>
      <c r="F101" s="210" t="s">
        <v>637</v>
      </c>
      <c r="G101" s="211" t="s">
        <v>165</v>
      </c>
      <c r="H101" s="212">
        <v>371.99000000000001</v>
      </c>
      <c r="I101" s="213"/>
      <c r="J101" s="214">
        <f>ROUND(I101*H101,2)</f>
        <v>0</v>
      </c>
      <c r="K101" s="210" t="s">
        <v>166</v>
      </c>
      <c r="L101" s="46"/>
      <c r="M101" s="215" t="s">
        <v>32</v>
      </c>
      <c r="N101" s="216" t="s">
        <v>48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167</v>
      </c>
      <c r="AT101" s="219" t="s">
        <v>162</v>
      </c>
      <c r="AU101" s="219" t="s">
        <v>87</v>
      </c>
      <c r="AY101" s="18" t="s">
        <v>160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85</v>
      </c>
      <c r="BK101" s="220">
        <f>ROUND(I101*H101,2)</f>
        <v>0</v>
      </c>
      <c r="BL101" s="18" t="s">
        <v>167</v>
      </c>
      <c r="BM101" s="219" t="s">
        <v>673</v>
      </c>
    </row>
    <row r="102" s="13" customFormat="1">
      <c r="A102" s="13"/>
      <c r="B102" s="221"/>
      <c r="C102" s="222"/>
      <c r="D102" s="223" t="s">
        <v>176</v>
      </c>
      <c r="E102" s="224" t="s">
        <v>32</v>
      </c>
      <c r="F102" s="225" t="s">
        <v>674</v>
      </c>
      <c r="G102" s="222"/>
      <c r="H102" s="226">
        <v>371.99000000000001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176</v>
      </c>
      <c r="AU102" s="232" t="s">
        <v>87</v>
      </c>
      <c r="AV102" s="13" t="s">
        <v>87</v>
      </c>
      <c r="AW102" s="13" t="s">
        <v>39</v>
      </c>
      <c r="AX102" s="13" t="s">
        <v>85</v>
      </c>
      <c r="AY102" s="232" t="s">
        <v>160</v>
      </c>
    </row>
    <row r="103" s="2" customFormat="1">
      <c r="A103" s="40"/>
      <c r="B103" s="41"/>
      <c r="C103" s="208" t="s">
        <v>194</v>
      </c>
      <c r="D103" s="208" t="s">
        <v>162</v>
      </c>
      <c r="E103" s="209" t="s">
        <v>656</v>
      </c>
      <c r="F103" s="210" t="s">
        <v>304</v>
      </c>
      <c r="G103" s="211" t="s">
        <v>165</v>
      </c>
      <c r="H103" s="212">
        <v>76.849999999999994</v>
      </c>
      <c r="I103" s="213"/>
      <c r="J103" s="214">
        <f>ROUND(I103*H103,2)</f>
        <v>0</v>
      </c>
      <c r="K103" s="210" t="s">
        <v>166</v>
      </c>
      <c r="L103" s="46"/>
      <c r="M103" s="215" t="s">
        <v>32</v>
      </c>
      <c r="N103" s="216" t="s">
        <v>48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167</v>
      </c>
      <c r="AT103" s="219" t="s">
        <v>162</v>
      </c>
      <c r="AU103" s="219" t="s">
        <v>87</v>
      </c>
      <c r="AY103" s="18" t="s">
        <v>160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85</v>
      </c>
      <c r="BK103" s="220">
        <f>ROUND(I103*H103,2)</f>
        <v>0</v>
      </c>
      <c r="BL103" s="18" t="s">
        <v>167</v>
      </c>
      <c r="BM103" s="219" t="s">
        <v>675</v>
      </c>
    </row>
    <row r="104" s="13" customFormat="1">
      <c r="A104" s="13"/>
      <c r="B104" s="221"/>
      <c r="C104" s="222"/>
      <c r="D104" s="223" t="s">
        <v>176</v>
      </c>
      <c r="E104" s="224" t="s">
        <v>32</v>
      </c>
      <c r="F104" s="225" t="s">
        <v>676</v>
      </c>
      <c r="G104" s="222"/>
      <c r="H104" s="226">
        <v>76.849999999999994</v>
      </c>
      <c r="I104" s="227"/>
      <c r="J104" s="222"/>
      <c r="K104" s="222"/>
      <c r="L104" s="228"/>
      <c r="M104" s="274"/>
      <c r="N104" s="275"/>
      <c r="O104" s="275"/>
      <c r="P104" s="275"/>
      <c r="Q104" s="275"/>
      <c r="R104" s="275"/>
      <c r="S104" s="275"/>
      <c r="T104" s="27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176</v>
      </c>
      <c r="AU104" s="232" t="s">
        <v>87</v>
      </c>
      <c r="AV104" s="13" t="s">
        <v>87</v>
      </c>
      <c r="AW104" s="13" t="s">
        <v>39</v>
      </c>
      <c r="AX104" s="13" t="s">
        <v>85</v>
      </c>
      <c r="AY104" s="232" t="s">
        <v>160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1UF4lPjqrIOkQN0Pp41/pMfaHaYeqxRshR5h0KZY17xd0zQXP5VIX75fU1C4hHTobYsewaSEIb8RBFYEEp+EcQ==" hashValue="Y79q+tK96EIX9h6hTjcoHraIWxY64LqnF00jPUOU/vVeGXpEaObdqT1d/7cPLXKCDLvWuoLH2uwSMCwvRvVxHw==" algorithmName="SHA-512" password="CC35"/>
  <autoFilter ref="C80:K10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Mirka</dc:creator>
  <cp:lastModifiedBy>Mirka</cp:lastModifiedBy>
  <dcterms:created xsi:type="dcterms:W3CDTF">2021-05-21T14:22:00Z</dcterms:created>
  <dcterms:modified xsi:type="dcterms:W3CDTF">2021-05-21T14:22:16Z</dcterms:modified>
</cp:coreProperties>
</file>