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 - Ostatní a vedlejší n..." sheetId="2" r:id="rId2"/>
    <sheet name="IO 01.1 - Hráz" sheetId="3" r:id="rId3"/>
    <sheet name="IO 01.2 - Zátopa" sheetId="4" r:id="rId4"/>
    <sheet name="IO 01.3 - Sdružený objekt" sheetId="5" r:id="rId5"/>
    <sheet name="IO 02 - Přeložka polní ce..." sheetId="6" r:id="rId6"/>
    <sheet name="IO 03 - Přeložka vodovodu..." sheetId="7" r:id="rId7"/>
    <sheet name="IO 04 - Přeložka podzemní..." sheetId="8" r:id="rId8"/>
    <sheet name="IO 05 - Polní cesta VPC48" sheetId="9" r:id="rId9"/>
    <sheet name="IO 06 - Rekonstrukce příkopu" sheetId="10" r:id="rId10"/>
    <sheet name="SO 01 - Vegetační úpravy" sheetId="11" r:id="rId11"/>
    <sheet name="Z1 - Úprava OK H1-Hradítk..." sheetId="12" r:id="rId12"/>
    <sheet name="Z2 - Ozelenění poldru" sheetId="13" r:id="rId13"/>
    <sheet name="Z3 - SO-01 Vegetační úpra..." sheetId="14" r:id="rId14"/>
    <sheet name="Z4 - Ozelenění poldru-nás..." sheetId="15" r:id="rId15"/>
    <sheet name="Pokyny pro vyplnění" sheetId="16" r:id="rId16"/>
  </sheets>
  <definedNames>
    <definedName name="_xlnm.Print_Area" localSheetId="0">'Rekapitulace stavby'!$D$4:$AO$36,'Rekapitulace stavby'!$C$42:$AQ$69</definedName>
    <definedName name="_xlnm._FilterDatabase" localSheetId="1" hidden="1">'00 - Ostatní a vedlejší n...'!$C$79:$K$100</definedName>
    <definedName name="_xlnm.Print_Area" localSheetId="1">'00 - Ostatní a vedlejší n...'!$C$4:$J$39,'00 - Ostatní a vedlejší n...'!$C$45:$J$61,'00 - Ostatní a vedlejší n...'!$C$67:$J$100</definedName>
    <definedName name="_xlnm._FilterDatabase" localSheetId="2" hidden="1">'IO 01.1 - Hráz'!$C$86:$K$193</definedName>
    <definedName name="_xlnm.Print_Area" localSheetId="2">'IO 01.1 - Hráz'!$C$4:$J$39,'IO 01.1 - Hráz'!$C$45:$J$68,'IO 01.1 - Hráz'!$C$74:$J$193</definedName>
    <definedName name="_xlnm._FilterDatabase" localSheetId="3" hidden="1">'IO 01.2 - Zátopa'!$C$82:$K$130</definedName>
    <definedName name="_xlnm.Print_Area" localSheetId="3">'IO 01.2 - Zátopa'!$C$4:$J$39,'IO 01.2 - Zátopa'!$C$45:$J$64,'IO 01.2 - Zátopa'!$C$70:$J$130</definedName>
    <definedName name="_xlnm._FilterDatabase" localSheetId="4" hidden="1">'IO 01.3 - Sdružený objekt'!$C$88:$K$322</definedName>
    <definedName name="_xlnm.Print_Area" localSheetId="4">'IO 01.3 - Sdružený objekt'!$C$4:$J$39,'IO 01.3 - Sdružený objekt'!$C$45:$J$70,'IO 01.3 - Sdružený objekt'!$C$76:$J$322</definedName>
    <definedName name="_xlnm._FilterDatabase" localSheetId="5" hidden="1">'IO 02 - Přeložka polní ce...'!$C$88:$K$207</definedName>
    <definedName name="_xlnm.Print_Area" localSheetId="5">'IO 02 - Přeložka polní ce...'!$C$4:$J$39,'IO 02 - Přeložka polní ce...'!$C$45:$J$70,'IO 02 - Přeložka polní ce...'!$C$76:$J$207</definedName>
    <definedName name="_xlnm._FilterDatabase" localSheetId="6" hidden="1">'IO 03 - Přeložka vodovodu...'!$C$86:$K$244</definedName>
    <definedName name="_xlnm.Print_Area" localSheetId="6">'IO 03 - Přeložka vodovodu...'!$C$4:$J$39,'IO 03 - Přeložka vodovodu...'!$C$45:$J$68,'IO 03 - Přeložka vodovodu...'!$C$74:$J$244</definedName>
    <definedName name="_xlnm._FilterDatabase" localSheetId="7" hidden="1">'IO 04 - Přeložka podzemní...'!$C$80:$K$84</definedName>
    <definedName name="_xlnm.Print_Area" localSheetId="7">'IO 04 - Přeložka podzemní...'!$C$4:$J$39,'IO 04 - Přeložka podzemní...'!$C$45:$J$62,'IO 04 - Přeložka podzemní...'!$C$68:$J$84</definedName>
    <definedName name="_xlnm._FilterDatabase" localSheetId="8" hidden="1">'IO 05 - Polní cesta VPC48'!$C$84:$K$128</definedName>
    <definedName name="_xlnm.Print_Area" localSheetId="8">'IO 05 - Polní cesta VPC48'!$C$4:$J$39,'IO 05 - Polní cesta VPC48'!$C$45:$J$66,'IO 05 - Polní cesta VPC48'!$C$72:$J$128</definedName>
    <definedName name="_xlnm._FilterDatabase" localSheetId="9" hidden="1">'IO 06 - Rekonstrukce příkopu'!$C$81:$K$130</definedName>
    <definedName name="_xlnm.Print_Area" localSheetId="9">'IO 06 - Rekonstrukce příkopu'!$C$4:$J$39,'IO 06 - Rekonstrukce příkopu'!$C$45:$J$63,'IO 06 - Rekonstrukce příkopu'!$C$69:$J$130</definedName>
    <definedName name="_xlnm._FilterDatabase" localSheetId="10" hidden="1">'SO 01 - Vegetační úpravy'!$C$83:$K$174</definedName>
    <definedName name="_xlnm.Print_Area" localSheetId="10">'SO 01 - Vegetační úpravy'!$C$4:$J$39,'SO 01 - Vegetační úpravy'!$C$45:$J$65,'SO 01 - Vegetační úpravy'!$C$71:$J$174</definedName>
    <definedName name="_xlnm._FilterDatabase" localSheetId="11" hidden="1">'Z1 - Úprava OK H1-Hradítk...'!$C$85:$K$158</definedName>
    <definedName name="_xlnm.Print_Area" localSheetId="11">'Z1 - Úprava OK H1-Hradítk...'!$C$4:$J$39,'Z1 - Úprava OK H1-Hradítk...'!$C$45:$J$67,'Z1 - Úprava OK H1-Hradítk...'!$C$73:$J$158</definedName>
    <definedName name="_xlnm._FilterDatabase" localSheetId="12" hidden="1">'Z2 - Ozelenění poldru'!$C$83:$K$169</definedName>
    <definedName name="_xlnm.Print_Area" localSheetId="12">'Z2 - Ozelenění poldru'!$C$4:$J$39,'Z2 - Ozelenění poldru'!$C$45:$J$65,'Z2 - Ozelenění poldru'!$C$71:$J$169</definedName>
    <definedName name="_xlnm._FilterDatabase" localSheetId="13" hidden="1">'Z3 - SO-01 Vegetační úpra...'!$C$82:$K$173</definedName>
    <definedName name="_xlnm.Print_Area" localSheetId="13">'Z3 - SO-01 Vegetační úpra...'!$C$4:$J$39,'Z3 - SO-01 Vegetační úpra...'!$C$45:$J$64,'Z3 - SO-01 Vegetační úpra...'!$C$70:$J$173</definedName>
    <definedName name="_xlnm._FilterDatabase" localSheetId="14" hidden="1">'Z4 - Ozelenění poldru-nás...'!$C$82:$K$158</definedName>
    <definedName name="_xlnm.Print_Area" localSheetId="14">'Z4 - Ozelenění poldru-nás...'!$C$4:$J$39,'Z4 - Ozelenění poldru-nás...'!$C$45:$J$64,'Z4 - Ozelenění poldru-nás...'!$C$70:$J$158</definedName>
    <definedName name="_xlnm.Print_Area" localSheetId="15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'00 - Ostatní a vedlejší n...'!$79:$79</definedName>
    <definedName name="_xlnm.Print_Titles" localSheetId="2">'IO 01.1 - Hráz'!$86:$86</definedName>
    <definedName name="_xlnm.Print_Titles" localSheetId="3">'IO 01.2 - Zátopa'!$82:$82</definedName>
    <definedName name="_xlnm.Print_Titles" localSheetId="4">'IO 01.3 - Sdružený objekt'!$88:$88</definedName>
    <definedName name="_xlnm.Print_Titles" localSheetId="5">'IO 02 - Přeložka polní ce...'!$88:$88</definedName>
    <definedName name="_xlnm.Print_Titles" localSheetId="6">'IO 03 - Přeložka vodovodu...'!$86:$86</definedName>
    <definedName name="_xlnm.Print_Titles" localSheetId="7">'IO 04 - Přeložka podzemní...'!$80:$80</definedName>
    <definedName name="_xlnm.Print_Titles" localSheetId="8">'IO 05 - Polní cesta VPC48'!$84:$84</definedName>
    <definedName name="_xlnm.Print_Titles" localSheetId="9">'IO 06 - Rekonstrukce příkopu'!$81:$81</definedName>
    <definedName name="_xlnm.Print_Titles" localSheetId="10">'SO 01 - Vegetační úpravy'!$83:$83</definedName>
    <definedName name="_xlnm.Print_Titles" localSheetId="11">'Z1 - Úprava OK H1-Hradítk...'!$85:$85</definedName>
    <definedName name="_xlnm.Print_Titles" localSheetId="12">'Z2 - Ozelenění poldru'!$83:$83</definedName>
    <definedName name="_xlnm.Print_Titles" localSheetId="13">'Z3 - SO-01 Vegetační úpra...'!$82:$82</definedName>
    <definedName name="_xlnm.Print_Titles" localSheetId="14">'Z4 - Ozelenění poldru-nás...'!$82:$82</definedName>
  </definedNames>
  <calcPr fullCalcOnLoad="1"/>
</workbook>
</file>

<file path=xl/sharedStrings.xml><?xml version="1.0" encoding="utf-8"?>
<sst xmlns="http://schemas.openxmlformats.org/spreadsheetml/2006/main" count="14876" uniqueCount="1932">
  <si>
    <t>Export Komplet</t>
  </si>
  <si>
    <t>VZ</t>
  </si>
  <si>
    <t>2.0</t>
  </si>
  <si>
    <t>ZAMOK</t>
  </si>
  <si>
    <t>False</t>
  </si>
  <si>
    <t>{b15e382d-c080-4dc1-8b8c-3b8996bc92a8}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</si>
  <si>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</si>
  <si>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</si>
  <si>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</si>
  <si>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</si>
  <si>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</si>
  <si>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</si>
  <si>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</si>
  <si>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</si>
  <si>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25/18/NO4/2021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</si>
  <si>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</si>
  <si>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</si>
  <si>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Ochranná nádrž NO4 v k.ú. Hovorany</t>
  </si>
  <si>
    <t>KSO:</t>
  </si>
  <si>
    <t/>
  </si>
  <si>
    <t>CC-CZ:</t>
  </si>
  <si>
    <t>Místo:</t>
  </si>
  <si>
    <t xml:space="preserve"> </t>
  </si>
  <si>
    <t>Datum:</t>
  </si>
  <si>
    <t>22. 1. 2021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</si>
  <si>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</si>
  <si>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</si>
  <si>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</si>
  <si>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</si>
  <si>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</si>
  <si>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</si>
  <si>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</si>
  <si>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</si>
  <si>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</si>
  <si>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</si>
  <si>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</si>
  <si>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</si>
  <si>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</si>
  <si>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</si>
  <si>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</si>
  <si>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</si>
  <si>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</si>
  <si>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</si>
  <si>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</si>
  <si>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</si>
  <si>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</si>
  <si>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</si>
  <si>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</si>
  <si>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</si>
  <si>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</si>
  <si>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</si>
  <si>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</si>
  <si>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</si>
  <si>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</si>
  <si>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</si>
  <si>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</si>
  <si>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</si>
  <si>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</si>
  <si>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</si>
  <si>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</si>
  <si>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</si>
  <si>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</si>
  <si>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</si>
  <si>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</si>
  <si>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</si>
  <si>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</si>
  <si>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</si>
  <si>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</si>
  <si>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</si>
  <si>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</si>
  <si>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</si>
  <si>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</si>
  <si>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</si>
  <si>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</si>
  <si>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</t>
  </si>
  <si>
    <t>Ostatní a vedlejší náklady</t>
  </si>
  <si>
    <t>STA</t>
  </si>
  <si>
    <t>1</t>
  </si>
  <si>
    <t>{9194c3b8-2388-48b2-a62e-a3332e735069}</t>
  </si>
  <si>
    <t>2</t>
  </si>
  <si>
    <t>IO 01.1</t>
  </si>
  <si>
    <t>Hráz</t>
  </si>
  <si>
    <t>{61778b4b-dfc8-4117-b960-c0758fbb8087}</t>
  </si>
  <si>
    <t>IO 01.2</t>
  </si>
  <si>
    <t>Zátopa</t>
  </si>
  <si>
    <t>{423a366a-4a54-48e4-8a09-8f4cd87087a2}</t>
  </si>
  <si>
    <t>IO 01.3</t>
  </si>
  <si>
    <t>Sdružený objekt</t>
  </si>
  <si>
    <t>{c9ef9832-8b0c-45ad-986d-e6eeda2c1f6b}</t>
  </si>
  <si>
    <t>IO 02</t>
  </si>
  <si>
    <t>Přeložka polní cesty HC18-HC37</t>
  </si>
  <si>
    <t>{b84d3253-7a52-4a66-911b-e3bc14aabea4}</t>
  </si>
  <si>
    <t>IO 03</t>
  </si>
  <si>
    <t>Přeložka vodovodu a odpadu z vodojemu</t>
  </si>
  <si>
    <t>{b5104b53-308a-40ab-b5bf-02b177fa0cbf}</t>
  </si>
  <si>
    <t>IO 04</t>
  </si>
  <si>
    <t>Přeložka podzemního vedení O2</t>
  </si>
  <si>
    <t>{a647812d-2884-4235-8593-fdfde15b593f}</t>
  </si>
  <si>
    <t>IO 05</t>
  </si>
  <si>
    <t>Polní cesta VPC48</t>
  </si>
  <si>
    <t>{e1421b61-58e1-4bf9-8877-c8ba259a18ec}</t>
  </si>
  <si>
    <t>IO 06</t>
  </si>
  <si>
    <t>Rekonstrukce příkopu</t>
  </si>
  <si>
    <t>{96d792c0-923f-45bf-a5b7-7fc2f2e49aec}</t>
  </si>
  <si>
    <t>SO 01</t>
  </si>
  <si>
    <t>Vegetační úpravy</t>
  </si>
  <si>
    <t>{ed262882-b853-4a99-ac97-fabae0cbbf79}</t>
  </si>
  <si>
    <t>Z1</t>
  </si>
  <si>
    <t>Úprava OK H1-Hradítková šachta Hovorany</t>
  </si>
  <si>
    <t>{fc5d0bba-9180-400d-9343-b605ba39f425}</t>
  </si>
  <si>
    <t>Z2</t>
  </si>
  <si>
    <t>Ozelenění poldru</t>
  </si>
  <si>
    <t>{867f9687-7bd9-4d9c-80b7-6f3cd3b95615}</t>
  </si>
  <si>
    <t>Z3</t>
  </si>
  <si>
    <t>SO-01 Vegetační úpravy-následná péče</t>
  </si>
  <si>
    <t>{08b52da7-5def-49dd-95a5-d7a252f4f375}</t>
  </si>
  <si>
    <t>Z4</t>
  </si>
  <si>
    <t>Ozelenění poldru-následná péče</t>
  </si>
  <si>
    <t>{669c6e2f-cf74-4a7d-8102-adba8f7737db}</t>
  </si>
  <si>
    <t>KRYCÍ LIST SOUPISU PRACÍ</t>
  </si>
  <si>
    <t>Objekt:</t>
  </si>
  <si>
    <t>00 - Ostatní a vedlejší náklady</t>
  </si>
  <si>
    <t>REKAPITULACE ČLENĚNÍ SOUPISU PRACÍ</t>
  </si>
  <si>
    <t>Kód dílu - Popis</t>
  </si>
  <si>
    <t>Cena celkem [CZK]</t>
  </si>
  <si>
    <t>-1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</si>
  <si>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</si>
  <si>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</si>
  <si>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</si>
  <si>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</si>
  <si>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</si>
  <si>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</si>
  <si>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</si>
  <si>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</si>
  <si>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</si>
  <si>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</si>
  <si>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</si>
  <si>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</si>
  <si>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</si>
  <si>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</si>
  <si>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</si>
  <si>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</si>
  <si>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4</t>
  </si>
  <si>
    <t>ROZPOCET</t>
  </si>
  <si>
    <t>K</t>
  </si>
  <si>
    <t>00000101</t>
  </si>
  <si>
    <t>Zařízení staveniště (veškeré náklady spojené s vybudováním, provozem a odstraněním zařízení staveniště, včetně veškerých přípojek, přístupů, skládek a mezideponie)</t>
  </si>
  <si>
    <t>kpl</t>
  </si>
  <si>
    <t>-253121730</t>
  </si>
  <si>
    <t>00000102</t>
  </si>
  <si>
    <t>Geodetické vytyčení pozemků před stavbou, geodetické vytyčení stavby</t>
  </si>
  <si>
    <t>-368276263</t>
  </si>
  <si>
    <t>3</t>
  </si>
  <si>
    <t>00000103</t>
  </si>
  <si>
    <t>Ochrana stávajících inženýrských sítí na staveništi</t>
  </si>
  <si>
    <t>-781231528</t>
  </si>
  <si>
    <t>00000104</t>
  </si>
  <si>
    <t>Dozor geologa</t>
  </si>
  <si>
    <t>-343352483</t>
  </si>
  <si>
    <t>5</t>
  </si>
  <si>
    <t>00000105</t>
  </si>
  <si>
    <t>Vytýčení inženýrských sítí</t>
  </si>
  <si>
    <t>680231277</t>
  </si>
  <si>
    <t>6</t>
  </si>
  <si>
    <t>00000106</t>
  </si>
  <si>
    <t>Dočasná dopravní opatření</t>
  </si>
  <si>
    <t>548590611</t>
  </si>
  <si>
    <t>7</t>
  </si>
  <si>
    <t>00000107</t>
  </si>
  <si>
    <t>Záchranný archeologický průzkum</t>
  </si>
  <si>
    <t>-1173794465</t>
  </si>
  <si>
    <t>8</t>
  </si>
  <si>
    <t>00000108</t>
  </si>
  <si>
    <t>Geodetické zaměření skutečného provedení stavby</t>
  </si>
  <si>
    <t>28912616</t>
  </si>
  <si>
    <t>9</t>
  </si>
  <si>
    <t>00000109</t>
  </si>
  <si>
    <t>Protokolární předání stavbou dotčených pozemků a komunikací, uvedených do původního stavu, zpět jejich vlastníkům.</t>
  </si>
  <si>
    <t>185687097</t>
  </si>
  <si>
    <t>10</t>
  </si>
  <si>
    <t>00000110</t>
  </si>
  <si>
    <t xml:space="preserve">Přemístění křížku z místa výstavby hráze na nové místo (do 1 km)
Demontáž a osazení na nové místo </t>
  </si>
  <si>
    <t>1249806352</t>
  </si>
  <si>
    <t>11</t>
  </si>
  <si>
    <t>00000111</t>
  </si>
  <si>
    <t>Geometrický plán pro kolaudační řízení, případně zápis do KN</t>
  </si>
  <si>
    <t>1707898206</t>
  </si>
  <si>
    <t>12</t>
  </si>
  <si>
    <t>00000112</t>
  </si>
  <si>
    <t>Zpracování a předání dokumentace skutečného provedení stavby (2 paré + 1 paré v elektronické podobě) objednateli.</t>
  </si>
  <si>
    <t>-1947494718</t>
  </si>
  <si>
    <t>13</t>
  </si>
  <si>
    <t>00000113</t>
  </si>
  <si>
    <t>Zkoušky a měření (únosnost pláně, atd.)</t>
  </si>
  <si>
    <t>925975700</t>
  </si>
  <si>
    <t>14</t>
  </si>
  <si>
    <t>00000114</t>
  </si>
  <si>
    <t>Zajištění publicity realizované stavby - informační bilbord dané velikosti, včetně konstrukce</t>
  </si>
  <si>
    <t>1537670988</t>
  </si>
  <si>
    <t>00000115</t>
  </si>
  <si>
    <t xml:space="preserve">Kontrola zhutnění zemin v hrázi
</t>
  </si>
  <si>
    <t>ks</t>
  </si>
  <si>
    <t>1065231258</t>
  </si>
  <si>
    <t>16</t>
  </si>
  <si>
    <t>00000116</t>
  </si>
  <si>
    <t>Kontrolní zkoušky zeminy z místa těžby</t>
  </si>
  <si>
    <t>-481127905</t>
  </si>
  <si>
    <t>17</t>
  </si>
  <si>
    <t>00000117</t>
  </si>
  <si>
    <t>Kontrolní a zkušební plán</t>
  </si>
  <si>
    <t>-575118811</t>
  </si>
  <si>
    <t>18</t>
  </si>
  <si>
    <t>00000118</t>
  </si>
  <si>
    <t>Manipulační a provozní řád vodního díla</t>
  </si>
  <si>
    <t>748599578</t>
  </si>
  <si>
    <t>19</t>
  </si>
  <si>
    <t>00000119</t>
  </si>
  <si>
    <t>Povodňový a havarijní plán</t>
  </si>
  <si>
    <t>-384374408</t>
  </si>
  <si>
    <t>IO 01.1 - Hráz</t>
  </si>
  <si>
    <t>HSV - Práce a dodávky HSV</t>
  </si>
  <si>
    <t xml:space="preserve">    1 - Zemní práce</t>
  </si>
  <si>
    <t xml:space="preserve">    4 - Vodorovné konstrukce</t>
  </si>
  <si>
    <t xml:space="preserve">    8 - Trubní vedení</t>
  </si>
  <si>
    <t xml:space="preserve">    99 - Přesun hmot a manipulace se sutí</t>
  </si>
  <si>
    <t xml:space="preserve">    998 - Přesun hmot</t>
  </si>
  <si>
    <t>PSV - Práce a dodávky PSV</t>
  </si>
  <si>
    <t xml:space="preserve">    767 - Konstrukce zámečnické</t>
  </si>
  <si>
    <t>HSV</t>
  </si>
  <si>
    <t>Práce a dodávky HSV</t>
  </si>
  <si>
    <t>Zemní práce</t>
  </si>
  <si>
    <t>M</t>
  </si>
  <si>
    <t>00572472</t>
  </si>
  <si>
    <t>osivo směs travní krajinná-rovinná</t>
  </si>
  <si>
    <t>kg</t>
  </si>
  <si>
    <t>1524666972</t>
  </si>
  <si>
    <t>VV</t>
  </si>
  <si>
    <t>"koruna hráze" (112,3*3,0)*0,035</t>
  </si>
  <si>
    <t>00572474</t>
  </si>
  <si>
    <t>osivo směs travní krajinná-svahová</t>
  </si>
  <si>
    <t>-1686702723</t>
  </si>
  <si>
    <t>(1371+907)*0,035</t>
  </si>
  <si>
    <t>111211231</t>
  </si>
  <si>
    <t>Snesení větví stromů na hromady nebo naložení na dopravní prostředek listnatých v rovině nebo ve svahu do 1:3, průměru kmene do 30 cm</t>
  </si>
  <si>
    <t>kus</t>
  </si>
  <si>
    <t>-1132141112</t>
  </si>
  <si>
    <t>111211232</t>
  </si>
  <si>
    <t>Snesení větví stromů na hromady nebo naložení na dopravní prostředek listnatých v rovině nebo ve svahu do 1:3, průměru kmene přes 30 cm</t>
  </si>
  <si>
    <t>1227290609</t>
  </si>
  <si>
    <t>111251102</t>
  </si>
  <si>
    <t>Odstranění křovin a stromů s odstraněním kořenů strojně průměru kmene do 100 mm v rovině nebo ve svahu sklonu terénu do 1:5, při celkové ploše přes 100 do 500 m2</t>
  </si>
  <si>
    <t>m2</t>
  </si>
  <si>
    <t>760489790</t>
  </si>
  <si>
    <t>285</t>
  </si>
  <si>
    <t>112101101</t>
  </si>
  <si>
    <t>Odstranění stromů s odřezáním kmene a s odvětvením listnatých, průměru kmene přes 100 do 300 mm</t>
  </si>
  <si>
    <t>-1610050474</t>
  </si>
  <si>
    <t>112101104</t>
  </si>
  <si>
    <t>Odstranění stromů s odřezáním kmene a s odvětvením listnatých, průměru kmene přes 700 do 900 mm</t>
  </si>
  <si>
    <t>-1303869480</t>
  </si>
  <si>
    <t>112155215</t>
  </si>
  <si>
    <t>Štěpkování s naložením na dopravní prostředek a odvozem do 20 km stromků a větví solitérů, průměru kmene do 300 mm</t>
  </si>
  <si>
    <t>-224006785</t>
  </si>
  <si>
    <t>112155225</t>
  </si>
  <si>
    <t>Štěpkování s naložením na dopravní prostředek a odvozem do 20 km stromků a větví solitérů, průměru kmene přes 500 do 700 mm</t>
  </si>
  <si>
    <t>-1747192924</t>
  </si>
  <si>
    <t>112155311</t>
  </si>
  <si>
    <t>Štěpkování s naložením na dopravní prostředek a odvozem do 20 km keřového porostu středně hustého</t>
  </si>
  <si>
    <t>1431995396</t>
  </si>
  <si>
    <t>112201101</t>
  </si>
  <si>
    <t>Odstranění pařezů strojně s jejich vykopáním, vytrháním nebo odstřelením průměru přes 100 do 300 mm</t>
  </si>
  <si>
    <t>1880769939</t>
  </si>
  <si>
    <t>112201104</t>
  </si>
  <si>
    <t>Odstranění pařezů strojně s jejich vykopáním, vytrháním nebo odstřelením průměru přes 700 do 900 mm</t>
  </si>
  <si>
    <t>-1341686294</t>
  </si>
  <si>
    <t>112211111</t>
  </si>
  <si>
    <t>Spálení pařezů na hromadách průměru přes 0,10 do 0,30 m</t>
  </si>
  <si>
    <t>11716537</t>
  </si>
  <si>
    <t>112211113</t>
  </si>
  <si>
    <t>Spálení pařezů na hromadách průměru přes 0,50 do 1,00 m</t>
  </si>
  <si>
    <t>-1653028937</t>
  </si>
  <si>
    <t>121151127</t>
  </si>
  <si>
    <t>Sejmutí ornice strojně při souvislé ploše přes 500 m2, tl. vrstvy přes 400 do 500 mm</t>
  </si>
  <si>
    <t>-744581388</t>
  </si>
  <si>
    <t>2730</t>
  </si>
  <si>
    <t>122251406</t>
  </si>
  <si>
    <t>Vykopávky v zemnících na suchu strojně zapažených i nezapažených v hornině třídy těžitelnosti I skupiny 3 přes 1 000 do 5 000 m3</t>
  </si>
  <si>
    <t>m3</t>
  </si>
  <si>
    <t>1796712789</t>
  </si>
  <si>
    <t>4330</t>
  </si>
  <si>
    <t>122351405</t>
  </si>
  <si>
    <t>Vykopávky v zemnících na suchu strojně zapažených i nezapažených v hornině třídy těžitelnosti II skupiny 4 přes 500 do 1 000 m3</t>
  </si>
  <si>
    <t>1659145762</t>
  </si>
  <si>
    <t>"pod hrází" 538</t>
  </si>
  <si>
    <t>122351406</t>
  </si>
  <si>
    <t>Vykopávky v zemnících na suchu strojně zapažených i nezapažených v hornině třídy těžitelnosti II skupiny 4 přes 1 000 do 5 000 m3</t>
  </si>
  <si>
    <t>-406623275</t>
  </si>
  <si>
    <t>132254103</t>
  </si>
  <si>
    <t>Hloubení zapažených rýh šířky do 800 mm strojně s urovnáním dna do předepsaného profilu a spádu v hornině třídy těžitelnosti I skupiny 3 přes 50 do 100 m3</t>
  </si>
  <si>
    <t>1644361867</t>
  </si>
  <si>
    <t>"vodovod-odstranění" 48,6</t>
  </si>
  <si>
    <t>"SEK-odstranění" 21,4</t>
  </si>
  <si>
    <t>Součet</t>
  </si>
  <si>
    <t>20</t>
  </si>
  <si>
    <t>132354103</t>
  </si>
  <si>
    <t>Hloubení zapažených rýh šířky do 800 mm strojně s urovnáním dna do předepsaného profilu a spádu v hornině třídy těžitelnosti II skupiny 4 přes 50 do 100 m3</t>
  </si>
  <si>
    <t>1144397815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</si>
  <si>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</si>
  <si>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</si>
  <si>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-377327831</t>
  </si>
  <si>
    <t>8660</t>
  </si>
  <si>
    <t>538</t>
  </si>
  <si>
    <t>22</t>
  </si>
  <si>
    <t>171103202</t>
  </si>
  <si>
    <t>Uložení netříděných sypanin do zemních hrází z hornin třídy těžitelnosti I a II, skupiny 1 až 4 pro jakoukoliv šířku koruny přehradních a jiných vodních nádrží se zhutněním do 100 % PS - koef. C s příměsí jílové hlíny přes 20 do 50 % objemu</t>
  </si>
  <si>
    <t>872943110</t>
  </si>
  <si>
    <t>23</t>
  </si>
  <si>
    <t>171251101</t>
  </si>
  <si>
    <t>Uložení sypanin do násypů strojně s rozprostřením sypaniny ve vrstvách a s hrubým urovnáním nezhutněných jakékoliv třídy těžitelnosti</t>
  </si>
  <si>
    <t>-591695989</t>
  </si>
  <si>
    <t>24</t>
  </si>
  <si>
    <t>174101101</t>
  </si>
  <si>
    <t>Zásyp sypaninou z jakékoliv horniny strojně s uložením výkopku ve vrstvách se zhutněním jam, šachet, rýh nebo kolem objektů v těchto vykopávkách</t>
  </si>
  <si>
    <t>-1036707341</t>
  </si>
  <si>
    <t>"vodovod-odstranění" 48,6+48,6</t>
  </si>
  <si>
    <t>"SEK-odstranění" 21,4+21,4</t>
  </si>
  <si>
    <t>25</t>
  </si>
  <si>
    <t>181102302</t>
  </si>
  <si>
    <t>Úprava pláně na stavbách silnic a dálnic strojně v zářezech mimo skalních se zhutněním</t>
  </si>
  <si>
    <t>-832477951</t>
  </si>
  <si>
    <t>2920</t>
  </si>
  <si>
    <t>26</t>
  </si>
  <si>
    <t>181202305</t>
  </si>
  <si>
    <t>Úprava pláně na stavbách silnic a dálnic strojně na násypech se zhutněním</t>
  </si>
  <si>
    <t>-983412486</t>
  </si>
  <si>
    <t>"koruna hráze" 112,3*3,0</t>
  </si>
  <si>
    <t>27</t>
  </si>
  <si>
    <t>181351103</t>
  </si>
  <si>
    <t>Rozprostření a urovnání ornice v rovině nebo ve svahu sklonu do 1:5 strojně při souvislé ploše přes 100 do 500 m2, tl. vrstvy do 200 mm</t>
  </si>
  <si>
    <t>1339613959</t>
  </si>
  <si>
    <t>28</t>
  </si>
  <si>
    <t>181411121</t>
  </si>
  <si>
    <t>Založení trávníku na půdě předem připravené plochy do 1000 m2 výsevem včetně utažení lučního v rovině nebo na svahu do 1:5</t>
  </si>
  <si>
    <t>1657891268</t>
  </si>
  <si>
    <t>29</t>
  </si>
  <si>
    <t>181451122</t>
  </si>
  <si>
    <t>Založení trávníku na půdě předem připravené plochy přes 1000 m2 výsevem včetně utažení lučního na svahu přes 1:5 do 1:2</t>
  </si>
  <si>
    <t>-224302984</t>
  </si>
  <si>
    <t>1371+907</t>
  </si>
  <si>
    <t>30</t>
  </si>
  <si>
    <t>182111111</t>
  </si>
  <si>
    <t>Zpevnění svahu jutovou, kokosovou nebo plastovou rohoží na svahu přes 1:2 do 1:1</t>
  </si>
  <si>
    <t>66350013</t>
  </si>
  <si>
    <t>31</t>
  </si>
  <si>
    <t>182201101</t>
  </si>
  <si>
    <t>Svahování trvalých svahů do projektovaných profilů strojně s potřebným přemístěním výkopku při svahování násypů v jakékoliv hornině</t>
  </si>
  <si>
    <t>-1144299984</t>
  </si>
  <si>
    <t>32</t>
  </si>
  <si>
    <t>182301133</t>
  </si>
  <si>
    <t>Rozprostření a urovnání ornice ve svahu sklonu přes 1:5 strojně při souvislé ploše přes 500 m2, tl. vrstvy do 200 mm</t>
  </si>
  <si>
    <t>-1562274473</t>
  </si>
  <si>
    <t>33</t>
  </si>
  <si>
    <t>61894010</t>
  </si>
  <si>
    <t>síť kokosová (400 g/m2) 2x50m</t>
  </si>
  <si>
    <t>-983078026</t>
  </si>
  <si>
    <t>(1371+903)*1,1</t>
  </si>
  <si>
    <t>Vodorovné konstrukce</t>
  </si>
  <si>
    <t>34</t>
  </si>
  <si>
    <t>457531112</t>
  </si>
  <si>
    <t>Filtrační vrstvy jakékoliv tloušťky a sklonu z hrubého drceného kameniva bez zhutnění, frakce od 16-63 do 32-63 mm</t>
  </si>
  <si>
    <t>1439911523</t>
  </si>
  <si>
    <t>"patní drén" 162,2</t>
  </si>
  <si>
    <t>35</t>
  </si>
  <si>
    <t>457542111</t>
  </si>
  <si>
    <t>Filtrační vrstvy jakékoliv tloušťky a sklonu ze štěrkodrti se zhutněním do 10 pojezdů/m3, frakce od 0-22 do 0-63 mm</t>
  </si>
  <si>
    <t>-1822779009</t>
  </si>
  <si>
    <t>"patní drén" 96,7</t>
  </si>
  <si>
    <t>36</t>
  </si>
  <si>
    <t>462511270</t>
  </si>
  <si>
    <t>Zához z lomového kamene neupraveného záhozového bez proštěrkování z terénu, hmotnosti jednotlivých kamenů do 200 kg</t>
  </si>
  <si>
    <t>1696540778</t>
  </si>
  <si>
    <t>"pata hráze" 266,3</t>
  </si>
  <si>
    <t>37</t>
  </si>
  <si>
    <t>462519002</t>
  </si>
  <si>
    <t>Zához z lomového kamene neupraveného záhozového Příplatek k cenám za urovnání viditelných ploch záhozu z kamene, hmotnosti jednotlivých kamenů do 200 kg</t>
  </si>
  <si>
    <t>-350691933</t>
  </si>
  <si>
    <t>296,8</t>
  </si>
  <si>
    <t>38</t>
  </si>
  <si>
    <t>464531112</t>
  </si>
  <si>
    <t>Pohoz dna nebo svahů jakékoliv tloušťky z hrubého drceného kameniva, z terénu, frakce 63 - 125 mm</t>
  </si>
  <si>
    <t>-540924547</t>
  </si>
  <si>
    <t>1371*0,4</t>
  </si>
  <si>
    <t>Trubní vedení</t>
  </si>
  <si>
    <t>39</t>
  </si>
  <si>
    <t>28611225</t>
  </si>
  <si>
    <t>trubka drenážní flexibilní celoperforovaná PVC-U SN 4 DN 160 pro meliorace, dočasné nebo odlehčovací drenáže</t>
  </si>
  <si>
    <t>m</t>
  </si>
  <si>
    <t>-1435102987</t>
  </si>
  <si>
    <t>104,5*1,083</t>
  </si>
  <si>
    <t>40</t>
  </si>
  <si>
    <t>850391811</t>
  </si>
  <si>
    <t>Bourání stávajícího potrubí z trub litinových hrdlových nebo přírubových v otevřeném výkopu DN přes 250 do 400</t>
  </si>
  <si>
    <t>1119854066</t>
  </si>
  <si>
    <t>"vodovod DN300" 90</t>
  </si>
  <si>
    <t>41</t>
  </si>
  <si>
    <t>871228111</t>
  </si>
  <si>
    <t>Kladení drenážního potrubí z plastických hmot do připravené rýhy z tvrdého PVC, průměru přes 90 do 150 mm</t>
  </si>
  <si>
    <t>1088925265</t>
  </si>
  <si>
    <t>104,5</t>
  </si>
  <si>
    <t>42</t>
  </si>
  <si>
    <t>894811131</t>
  </si>
  <si>
    <t>Revizní šachta z tvrdého PVC v otevřeném výkopu typ přímý (DN šachty/DN trubního vedení) DN 400/160, odolnost vnějšímu tlaku 12,5 t, hloubka od 860 do 1230 mm</t>
  </si>
  <si>
    <t>1238148328</t>
  </si>
  <si>
    <t>99</t>
  </si>
  <si>
    <t>Přesun hmot a manipulace se sutí</t>
  </si>
  <si>
    <t>43</t>
  </si>
  <si>
    <t>997013501</t>
  </si>
  <si>
    <t>Odvoz suti a vybouraných hmot na skládku nebo meziskládku se složením, na vzdálenost do 1 km</t>
  </si>
  <si>
    <t>t</t>
  </si>
  <si>
    <t>1220560254</t>
  </si>
  <si>
    <t>44</t>
  </si>
  <si>
    <t>997013509</t>
  </si>
  <si>
    <t>Odvoz suti a vybouraných hmot na skládku nebo meziskládku se složením, na vzdálenost Příplatek k ceně za každý další i započatý 1 km přes 1 km</t>
  </si>
  <si>
    <t>-515293885</t>
  </si>
  <si>
    <t>15,93*10 'Přepočtené koeficientem množství</t>
  </si>
  <si>
    <t>45</t>
  </si>
  <si>
    <t>997211611</t>
  </si>
  <si>
    <t>Nakládání suti nebo vybouraných hmot na dopravní prostředky pro vodorovnou dopravu suti</t>
  </si>
  <si>
    <t>-1170894481</t>
  </si>
  <si>
    <t>998</t>
  </si>
  <si>
    <t>Přesun hmot</t>
  </si>
  <si>
    <t>46</t>
  </si>
  <si>
    <t>998321011</t>
  </si>
  <si>
    <t>Přesun hmot pro objekty hráze přehradní zemní a kamenité dopravní vzdálenost do 500 m</t>
  </si>
  <si>
    <t>-453177170</t>
  </si>
  <si>
    <t>PSV</t>
  </si>
  <si>
    <t>Práce a dodávky PSV</t>
  </si>
  <si>
    <t>767</t>
  </si>
  <si>
    <t>Konstrukce zámečnické</t>
  </si>
  <si>
    <t>47</t>
  </si>
  <si>
    <t>R767005</t>
  </si>
  <si>
    <t>Ocelová závora - dodávka a osazení</t>
  </si>
  <si>
    <t>-530084280</t>
  </si>
  <si>
    <t>IO 01.2 - Zátopa</t>
  </si>
  <si>
    <t xml:space="preserve">    9 - Ostatní konstrukce a práce, bourání</t>
  </si>
  <si>
    <t>005724720</t>
  </si>
  <si>
    <t>-175603519</t>
  </si>
  <si>
    <t>(7280+840)*0,035</t>
  </si>
  <si>
    <t>005724740</t>
  </si>
  <si>
    <t>1316594189</t>
  </si>
  <si>
    <t>(1950+490)*0,035</t>
  </si>
  <si>
    <t>475154928</t>
  </si>
  <si>
    <t>"zátopa" 1740</t>
  </si>
  <si>
    <t>"zemník" 10560</t>
  </si>
  <si>
    <t>122251404</t>
  </si>
  <si>
    <t>Vykopávky v zemnících na suchu strojně zapažených i nezapažených v hornině třídy těžitelnosti I skupiny 3 přes 100 do 500 m3</t>
  </si>
  <si>
    <t>-1819049142</t>
  </si>
  <si>
    <t>"zátopa" 370</t>
  </si>
  <si>
    <t>122351404</t>
  </si>
  <si>
    <t>Vykopávky v zemnících na suchu strojně zapažených i nezapažených v hornině třídy těžitelnosti II skupiny 4 přes 100 do 500 m3</t>
  </si>
  <si>
    <t>-1477942907</t>
  </si>
  <si>
    <t>-1349912072</t>
  </si>
  <si>
    <t>370</t>
  </si>
  <si>
    <t>162351123</t>
  </si>
  <si>
    <t>Vodorovné přemístění výkopku nebo sypaniny po suchu na obvyklém dopravním prostředku, bez naložení výkopku, avšak se složením bez rozhrnutí z horniny třídy těžitelnosti II skupiny 4 a 5 na vzdálenost přes 50 do 500 m</t>
  </si>
  <si>
    <t>1257257645</t>
  </si>
  <si>
    <t>-1892759501</t>
  </si>
  <si>
    <t>740</t>
  </si>
  <si>
    <t>181301117</t>
  </si>
  <si>
    <t>Rozprostření a urovnání ornice v rovině nebo ve svahu sklonu do 1:5 strojně při souvislé ploše přes 500 m2, tl. vrstvy přes 400 do 500 mm</t>
  </si>
  <si>
    <t>1855586767</t>
  </si>
  <si>
    <t>7280+840</t>
  </si>
  <si>
    <t>181451121</t>
  </si>
  <si>
    <t>Založení trávníku na půdě předem připravené plochy přes 1000 m2 výsevem včetně utažení lučního v rovině nebo na svahu do 1:5</t>
  </si>
  <si>
    <t>49547902</t>
  </si>
  <si>
    <t>1336259203</t>
  </si>
  <si>
    <t>1950+490</t>
  </si>
  <si>
    <t>181951111</t>
  </si>
  <si>
    <t>Úprava pláně vyrovnáním výškových rozdílů strojně v hornině třídy těžitelnosti I, skupiny 1 až 3 bez zhutnění</t>
  </si>
  <si>
    <t>1840625510</t>
  </si>
  <si>
    <t>7280*0,5+840</t>
  </si>
  <si>
    <t>181951113</t>
  </si>
  <si>
    <t>Úprava pláně vyrovnáním výškových rozdílů strojně v hornině třídy těžitelnosti II, skupiny 4 a 5 bez zhutnění</t>
  </si>
  <si>
    <t>1000453096</t>
  </si>
  <si>
    <t>7280*0,5</t>
  </si>
  <si>
    <t>182151111</t>
  </si>
  <si>
    <t>Svahování trvalých svahů do projektovaných profilů strojně s potřebným přemístěním výkopku při svahování v zářezech v hornině třídy těžitelnosti I, skupiny 1 až 3</t>
  </si>
  <si>
    <t>-1104369394</t>
  </si>
  <si>
    <t>1950</t>
  </si>
  <si>
    <t>"zátopa" 345</t>
  </si>
  <si>
    <t>859196460</t>
  </si>
  <si>
    <t>490</t>
  </si>
  <si>
    <t>182301137</t>
  </si>
  <si>
    <t>Rozprostření a urovnání ornice ve svahu sklonu přes 1:5 strojně při souvislé ploše přes 500 m2, tl. vrstvy přes 400 do 500 mm</t>
  </si>
  <si>
    <t>740070719</t>
  </si>
  <si>
    <t>Ostatní konstrukce a práce, bourání</t>
  </si>
  <si>
    <t>938906142</t>
  </si>
  <si>
    <t>Čištění usazenin pročištění drenážního potrubí DN 80 a 100</t>
  </si>
  <si>
    <t>884987365</t>
  </si>
  <si>
    <t>R9001</t>
  </si>
  <si>
    <t>včetně odvozu a likvidace na skládce</t>
  </si>
  <si>
    <t>-276528312</t>
  </si>
  <si>
    <t>"plast" 100</t>
  </si>
  <si>
    <t>"pálená hlína" 300</t>
  </si>
  <si>
    <t>R9002</t>
  </si>
  <si>
    <t>propojení stávající drenáže s navrženým drénem</t>
  </si>
  <si>
    <t>komplet</t>
  </si>
  <si>
    <t>-715886377</t>
  </si>
  <si>
    <t>775080620</t>
  </si>
  <si>
    <t>IO 01.3 - Sdružený objekt</t>
  </si>
  <si>
    <t xml:space="preserve">    2 - Zakládání</t>
  </si>
  <si>
    <t xml:space="preserve">    3 - Svislé a kompletní konstrukce</t>
  </si>
  <si>
    <t>115101201</t>
  </si>
  <si>
    <t>Čerpání vody na dopravní výšku do 10 m s uvažovaným průměrným přítokem do 500 l/min</t>
  </si>
  <si>
    <t>hod</t>
  </si>
  <si>
    <t>281125565</t>
  </si>
  <si>
    <t>480</t>
  </si>
  <si>
    <t>115101301</t>
  </si>
  <si>
    <t>Pohotovost záložní čerpací soupravy pro dopravní výšku do 10 m s uvažovaným průměrným přítokem do 500 l/min</t>
  </si>
  <si>
    <t>den</t>
  </si>
  <si>
    <t>1502730389</t>
  </si>
  <si>
    <t>60</t>
  </si>
  <si>
    <t>122351104</t>
  </si>
  <si>
    <t>Odkopávky a prokopávky nezapažené strojně v hornině třídy těžitelnosti II skupiny 4 přes 100 do 500 m3</t>
  </si>
  <si>
    <t>-2060516490</t>
  </si>
  <si>
    <t>235,4</t>
  </si>
  <si>
    <t>"potrubí" 94,5</t>
  </si>
  <si>
    <t>124353100</t>
  </si>
  <si>
    <t>Vykopávky pro koryta vodotečí strojně v hornině třídy těžitelnosti II skupiny 4 do 100 m3</t>
  </si>
  <si>
    <t>257183709</t>
  </si>
  <si>
    <t>"vývar" 12,6*0,75+41,3*0,75</t>
  </si>
  <si>
    <t>124353119</t>
  </si>
  <si>
    <t>Vykopávky pro koryta vodotečí strojně Příplatek k cenám za vykopávky pro koryta vodotečí v tekoucí vodě při LTM v hornině třídy těžitelnosti II skupiny 4</t>
  </si>
  <si>
    <t>987374075</t>
  </si>
  <si>
    <t>"vývar" (12,6*0,75+41,3*0,75)*0,1</t>
  </si>
  <si>
    <t>132351101</t>
  </si>
  <si>
    <t>Hloubení nezapažených rýh šířky do 800 mm strojně s urovnáním dna do předepsaného profilu a spádu v hornině třídy těžitelnosti II skupiny 4 do 20 m3</t>
  </si>
  <si>
    <t>1164212779</t>
  </si>
  <si>
    <t>"práh" 5,5*0,6*1,2</t>
  </si>
  <si>
    <t>132351252</t>
  </si>
  <si>
    <t>Hloubení nezapažených rýh šířky přes 800 do 2 000 mm strojně s urovnáním dna do předepsaného profilu a spádu v hornině třídy těžitelnosti II skupiny 4 přes 20 do 50 m3</t>
  </si>
  <si>
    <t>-1435459028</t>
  </si>
  <si>
    <t>"čelo" 10,5*1,5*1,5</t>
  </si>
  <si>
    <t>318700761</t>
  </si>
  <si>
    <t>307708850</t>
  </si>
  <si>
    <t>181951114</t>
  </si>
  <si>
    <t>Úprava pláně vyrovnáním výškových rozdílů strojně v hornině třídy těžitelnosti II, skupiny 4 a 5 se zhutněním</t>
  </si>
  <si>
    <t>-825694155</t>
  </si>
  <si>
    <t>59,2</t>
  </si>
  <si>
    <t>"potrubí" 41,9</t>
  </si>
  <si>
    <t>"čelo" 7,4</t>
  </si>
  <si>
    <t>"vývar" 12,6</t>
  </si>
  <si>
    <t>182151112</t>
  </si>
  <si>
    <t>Svahování trvalých svahů do projektovaných profilů strojně s potřebným přemístěním výkopku při svahování v zářezech v hornině třídy těžitelnosti II, skupiny 4 a 5</t>
  </si>
  <si>
    <t>-1557125609</t>
  </si>
  <si>
    <t>"vývar" 41,3</t>
  </si>
  <si>
    <t>Zakládání</t>
  </si>
  <si>
    <t>273322611</t>
  </si>
  <si>
    <t>Základy z betonu železového (bez výztuže) desky z betonu se zvýšenými nároky na prostředí tř. C 30/37</t>
  </si>
  <si>
    <t>-505806246</t>
  </si>
  <si>
    <t>59,2*0,1+0,15+0,15</t>
  </si>
  <si>
    <t>273351121</t>
  </si>
  <si>
    <t>Bednění základů desek zřízení</t>
  </si>
  <si>
    <t>1316677722</t>
  </si>
  <si>
    <t>41,4*0,1</t>
  </si>
  <si>
    <t>273351122</t>
  </si>
  <si>
    <t>Bednění základů desek odstranění</t>
  </si>
  <si>
    <t>913423864</t>
  </si>
  <si>
    <t>273362021</t>
  </si>
  <si>
    <t>Výztuž základů desek ze svařovaných sítí z drátů typu KARI</t>
  </si>
  <si>
    <t>-1814921346</t>
  </si>
  <si>
    <t>59,2*0,00303</t>
  </si>
  <si>
    <t>Svislé a kompletní konstrukce</t>
  </si>
  <si>
    <t>317321018</t>
  </si>
  <si>
    <t>Římsy opěrných zdí a valů z betonu železového tř. C 30/37</t>
  </si>
  <si>
    <t>360766807</t>
  </si>
  <si>
    <t>"čelo" 5,52*0,1</t>
  </si>
  <si>
    <t>317351105</t>
  </si>
  <si>
    <t>Bednění klenbových pásů, říms nebo překladů říms nebo žlabových říms včetně podpěrné konstrukce vzepřené nebo podepřené jakéhokoliv tvaru a délky vyložení při výšce spodní hrany konstrukce do 6 m nad nejblíže nižší podlahou zřízení</t>
  </si>
  <si>
    <t>-1160893621</t>
  </si>
  <si>
    <t>"čelo" 19,6*0,1+10,4*0,1</t>
  </si>
  <si>
    <t>317351106</t>
  </si>
  <si>
    <t>Bednění klenbových pásů, říms nebo překladů říms nebo žlabových říms včetně podpěrné konstrukce vzepřené nebo podepřené jakéhokoliv tvaru a délky vyložení při výšce spodní hrany konstrukce do 6 m nad nejblíže nižší podlahou odstranění</t>
  </si>
  <si>
    <t>1714395629</t>
  </si>
  <si>
    <t>317361016</t>
  </si>
  <si>
    <t>Výztuž říms opěrných zdí a valů z oceli 10 505 (R) nebo BSt 500</t>
  </si>
  <si>
    <t>423493233</t>
  </si>
  <si>
    <t>"čelo" 5,52*0,0079</t>
  </si>
  <si>
    <t>321213345</t>
  </si>
  <si>
    <t>Zdivo nadzákladové z lomového kamene vodních staveb přehrad, jezů a plavebních komor, spodní stavby vodních elektráren, odběrných věží a výpustných zařízení, opěrných zdí, šachet, šachtic a ostatních konstrukcí obkladní z lomového kamene lomařsky upraveného s vyspárováním, na cementovou maltu</t>
  </si>
  <si>
    <t>664747932</t>
  </si>
  <si>
    <t>"čelo" 3,82</t>
  </si>
  <si>
    <t>321311116</t>
  </si>
  <si>
    <t>Konstrukce vodních staveb z betonu přehrad, jezů a plavebních komor, spodní stavby vodních elektráren, jader přehrad, odběrných věží a výpustných zařízení, opěrných zdí, šachet, šachtic a ostatních konstrukcí prostého pro prostředí s mrazovými cykly tř. C 30/37</t>
  </si>
  <si>
    <t>-134638240</t>
  </si>
  <si>
    <t>"bloček" 1,3*0,5*1,0</t>
  </si>
  <si>
    <t>321321116</t>
  </si>
  <si>
    <t>Konstrukce vodních staveb z betonu přehrad, jezů a plavebních komor, spodní stavby vodních elektráren, jader přehrad, odběrných věží a výpustných zařízení, opěrných zdí, šachet, šachtic a ostatních konstrukcí železového pro prostředí s mrazovými cykly tř. C 30/37</t>
  </si>
  <si>
    <t>-1795304720</t>
  </si>
  <si>
    <t>"nátok" 16,4</t>
  </si>
  <si>
    <t>"přelivná hrana" 0,19*16,55</t>
  </si>
  <si>
    <t>16,71+98,13</t>
  </si>
  <si>
    <t>"čelo" 12,95</t>
  </si>
  <si>
    <t>321351010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</si>
  <si>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rovinných</t>
  </si>
  <si>
    <t>-177690646</t>
  </si>
  <si>
    <t>"nátok" 42,9</t>
  </si>
  <si>
    <t>73,5+211,1</t>
  </si>
  <si>
    <t>"čelo" 49,2</t>
  </si>
  <si>
    <t>"bloček" (2*1,3+2*0,5)*1,0</t>
  </si>
  <si>
    <t>321351030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</si>
  <si>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jinak zakřivených než válcově</t>
  </si>
  <si>
    <t>-705283024</t>
  </si>
  <si>
    <t>"přelivná hrana" 1,0*16,55</t>
  </si>
  <si>
    <t>321352010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</si>
  <si>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rovinných</t>
  </si>
  <si>
    <t>-1623957858</t>
  </si>
  <si>
    <t>321352030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</si>
  <si>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jinak zakřivených než válcově</t>
  </si>
  <si>
    <t>-997163199</t>
  </si>
  <si>
    <t>321366111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</si>
  <si>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jednotlivé pruty průměru do 12 mm, z oceli 10 505 (R) nebo BSt 500</t>
  </si>
  <si>
    <t>1233001516</t>
  </si>
  <si>
    <t>"nátok" 1,0*60*0,000617</t>
  </si>
  <si>
    <t>"čelo" 0,85*45*0,000617</t>
  </si>
  <si>
    <t>321366112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</si>
  <si>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jednotlivé pruty přes 12 do 32 mm, z oceli 10 505 (R) nebo BSt 500</t>
  </si>
  <si>
    <t>544848923</t>
  </si>
  <si>
    <t>12,4593</t>
  </si>
  <si>
    <t>321368211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</si>
  <si>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svařované sítě z ocelových tažených drátů jakéhokoliv druhu oceli jakéhokoliv průměru a roztečí</t>
  </si>
  <si>
    <t>703907790</t>
  </si>
  <si>
    <t>"nátok-100/100/8" ((28,3+49,2)*0,0079)*1,15</t>
  </si>
  <si>
    <t>"obetonování potrubí-150/150/6" (7,8*19,3*0,00303)*1,15</t>
  </si>
  <si>
    <t>"čelo-100/100/8" (55,2*0,0079)*1,15</t>
  </si>
  <si>
    <t>451317122</t>
  </si>
  <si>
    <t>Podklad pod dlažbu z betonu prostého pro prostředí s mrazovými cykly tř. C 30/37 tl. přes 100 do 150 mm</t>
  </si>
  <si>
    <t>-500762890</t>
  </si>
  <si>
    <t>"nátok" 8,2</t>
  </si>
  <si>
    <t>6*2</t>
  </si>
  <si>
    <t>452218142</t>
  </si>
  <si>
    <t>Zajišťovací práh z upraveného lomového kamene na dně a ve svahu melioračních kanálů, s patkami nebo bez patek s dlažbovitou úpravou viditelných ploch na cementovou maltu</t>
  </si>
  <si>
    <t>491060823</t>
  </si>
  <si>
    <t>5,5*0,6*1,2</t>
  </si>
  <si>
    <t>457532111</t>
  </si>
  <si>
    <t>Filtrační vrstvy jakékoliv tloušťky a sklonu z hrubého drceného kameniva se zhutněním do 10 pojezdů/m3, frakce od 4-8 do 22-32 mm</t>
  </si>
  <si>
    <t>-791156268</t>
  </si>
  <si>
    <t>"vývar" 12,6*0,15+41,3*0,15</t>
  </si>
  <si>
    <t>462513161</t>
  </si>
  <si>
    <t>Zához z lomového kamene neupraveného provedený ze břehu nebo z lešení, do sucha nebo do vody záhozového, hmotnost jednotlivých kamenů přes 200 do 500 kg bez výplně mezer</t>
  </si>
  <si>
    <t>-1878535144</t>
  </si>
  <si>
    <t>"vývar" 12,6*0,6+41,3*0,6</t>
  </si>
  <si>
    <t>462513169</t>
  </si>
  <si>
    <t>Zához z lomového kamene neupraveného provedený ze břehu nebo z lešení, do sucha nebo do vody záhozového, hmotnost jednotlivých kamenů přes 200 do 500 kg Příplatek k ceně za urovnání líce záhozu</t>
  </si>
  <si>
    <t>2092379940</t>
  </si>
  <si>
    <t>"vývar" 12,6+41,3</t>
  </si>
  <si>
    <t>465513127</t>
  </si>
  <si>
    <t>Dlažba z lomového kamene lomařsky upraveného na cementovou maltu, s vyspárováním cementovou maltou, tl. kamene 200 mm</t>
  </si>
  <si>
    <t>883444951</t>
  </si>
  <si>
    <t>55243808</t>
  </si>
  <si>
    <t>stupadlo ocelové s PE povlakem forma A - MSS P162mm</t>
  </si>
  <si>
    <t>-663112591</t>
  </si>
  <si>
    <t>55243832</t>
  </si>
  <si>
    <t>hmoždinka pro jednořadová šachtová stupadla levá</t>
  </si>
  <si>
    <t>815790528</t>
  </si>
  <si>
    <t>55243834</t>
  </si>
  <si>
    <t>hmoždinka pro jednořadová šachtová stupadla pravá</t>
  </si>
  <si>
    <t>-1655657855</t>
  </si>
  <si>
    <t>59222004</t>
  </si>
  <si>
    <t>trouba ŽB hrdlová DN 1200</t>
  </si>
  <si>
    <t>317167942</t>
  </si>
  <si>
    <t>19,5*1,093</t>
  </si>
  <si>
    <t>820521113</t>
  </si>
  <si>
    <t>Přeseknutí železobetonové trouby v rovině kolmé nebo skloněné k ose trouby, se začištěním DN přes 1000 do 1200 mm</t>
  </si>
  <si>
    <t>740636338</t>
  </si>
  <si>
    <t>822522111</t>
  </si>
  <si>
    <t>Montáž potrubí z trub železobetonových hrdlových v otevřeném výkopu ve sklonu do 20 % s integrovaným těsněním DN 1200</t>
  </si>
  <si>
    <t>1861984400</t>
  </si>
  <si>
    <t>19,5</t>
  </si>
  <si>
    <t>891352322</t>
  </si>
  <si>
    <t>Montáž kanalizačních armatur na potrubí stavítek DN 200</t>
  </si>
  <si>
    <t>2005809594</t>
  </si>
  <si>
    <t>899623181</t>
  </si>
  <si>
    <t>Obetonování potrubí nebo zdiva stok betonem prostým v otevřeném výkopu, beton tř. C 30/37</t>
  </si>
  <si>
    <t>913845665</t>
  </si>
  <si>
    <t>(2,69*19,3)+2,75</t>
  </si>
  <si>
    <t>"žebro" 2,68</t>
  </si>
  <si>
    <t>899643111</t>
  </si>
  <si>
    <t>Bednění pro obetonování potrubí v otevřeném výkopu</t>
  </si>
  <si>
    <t>-43053957</t>
  </si>
  <si>
    <t>(2*19,3)*2+4,4</t>
  </si>
  <si>
    <t>"žebro" 11,9</t>
  </si>
  <si>
    <t>R89001</t>
  </si>
  <si>
    <t xml:space="preserve">Vřetenové stavítko nerezové 
rozměr 200 x 200 mm, délka tyče 5,5 m, ukončení ořech vč. dopravy, montážního materiálu a zprovoznění
</t>
  </si>
  <si>
    <t>540375323</t>
  </si>
  <si>
    <t>931626111</t>
  </si>
  <si>
    <t>Úprava dilatační spáry konstrukcí z prostého nebo železového betonu asfaltová úprava jednonásobným nátěrem</t>
  </si>
  <si>
    <t>-1650425905</t>
  </si>
  <si>
    <t>1,85*0,6+(2,4*2)*0,3</t>
  </si>
  <si>
    <t>931991111</t>
  </si>
  <si>
    <t>Zřízení těsnění dilatační spáry pásem gumovým profilovým nebo z PVC ve dně</t>
  </si>
  <si>
    <t>1901189141</t>
  </si>
  <si>
    <t>1,85</t>
  </si>
  <si>
    <t>48</t>
  </si>
  <si>
    <t>931991112</t>
  </si>
  <si>
    <t>Zřízení těsnění dilatační spáry pásem gumovým profilovým nebo z PVC ve stěně</t>
  </si>
  <si>
    <t>-199722491</t>
  </si>
  <si>
    <t>2,4*2</t>
  </si>
  <si>
    <t>49</t>
  </si>
  <si>
    <t>934956123</t>
  </si>
  <si>
    <t>Přepadová a ochranná zařízení nádrží dřevěná hradítka (dluže požeráku) š.150 mm, bez nátěru, s potřebným kováním z dubového dřeva, tl. 40 mm</t>
  </si>
  <si>
    <t>480504237</t>
  </si>
  <si>
    <t>(1,35*1,1)*2+1,35*5</t>
  </si>
  <si>
    <t>50</t>
  </si>
  <si>
    <t>939941112</t>
  </si>
  <si>
    <t>Zřízení těsnění pracovní spáry ocelovým plechem mezi dnem a stěnou</t>
  </si>
  <si>
    <t>-989655934</t>
  </si>
  <si>
    <t>"nátok" 5,5*2</t>
  </si>
  <si>
    <t>5,35+19,0</t>
  </si>
  <si>
    <t>51</t>
  </si>
  <si>
    <t>939941113</t>
  </si>
  <si>
    <t>Zřízení těsnění pracovní spáry ocelovým plechem ve stěně</t>
  </si>
  <si>
    <t>1180809853</t>
  </si>
  <si>
    <t>6,15*2</t>
  </si>
  <si>
    <t>52</t>
  </si>
  <si>
    <t>953334423</t>
  </si>
  <si>
    <t>Těsnící plech do pracovních spar betonových konstrukcí horizontálních i vertikálních (podlaha - zeď, zeď - strop a technologických) délky do 2,5 m s nožičkou s bitumenovým povrchem oboustranným, šířky 160 mm</t>
  </si>
  <si>
    <t>346407096</t>
  </si>
  <si>
    <t>5,35+19,0+6,15*2</t>
  </si>
  <si>
    <t>53</t>
  </si>
  <si>
    <t>977151114</t>
  </si>
  <si>
    <t>Jádrové vrty diamantovými korunkami do stavebních materiálů (železobetonu, betonu, cihel, obkladů, dlažeb, kamene) průměru přes 50 do 60 mm</t>
  </si>
  <si>
    <t>963927036</t>
  </si>
  <si>
    <t>0,2*6</t>
  </si>
  <si>
    <t>54</t>
  </si>
  <si>
    <t>R93002</t>
  </si>
  <si>
    <t>Vodočetná lať
ocelový plech tl. 1,5 mm, smalt
délka 5,0 m
vč. montáže a dopravy</t>
  </si>
  <si>
    <t>1239986545</t>
  </si>
  <si>
    <t>55</t>
  </si>
  <si>
    <t>-1622685004</t>
  </si>
  <si>
    <t>56</t>
  </si>
  <si>
    <t>13010200</t>
  </si>
  <si>
    <t>tyč ocelová plochá jakost 11 375 40x4mm</t>
  </si>
  <si>
    <t>-765550336</t>
  </si>
  <si>
    <t>"Z/2-rám" (0,12*9)*0,00126</t>
  </si>
  <si>
    <t>57</t>
  </si>
  <si>
    <t>13010272</t>
  </si>
  <si>
    <t>tyč ocelová plochá jakost 11 375 80x10mm</t>
  </si>
  <si>
    <t>-1311260796</t>
  </si>
  <si>
    <t>"Z/3-česle" 28,18*0,00628</t>
  </si>
  <si>
    <t>58</t>
  </si>
  <si>
    <t>13010302</t>
  </si>
  <si>
    <t>tyč ocelová plochá jakost 11 375 120x8mm</t>
  </si>
  <si>
    <t>1580740398</t>
  </si>
  <si>
    <t>"Z/5-lávka" (0,08*20)*0,0076</t>
  </si>
  <si>
    <t>"Z/6-zábradlí" (0,05*20)*0,0076</t>
  </si>
  <si>
    <t>59</t>
  </si>
  <si>
    <t>13010442</t>
  </si>
  <si>
    <t>úhelník ocelový rovnostranný jakost 11 375 100x100x10mm</t>
  </si>
  <si>
    <t>191419508</t>
  </si>
  <si>
    <t>"Z/3-rám česlí" 6,56*0,0151</t>
  </si>
  <si>
    <t>13010508</t>
  </si>
  <si>
    <t>úhelník ocelový nerovnostranný jakost 11 375 60x40x5mm</t>
  </si>
  <si>
    <t>-1039685074</t>
  </si>
  <si>
    <t>"Z/2-rám" (1,56*2+1,37)*0,00377</t>
  </si>
  <si>
    <t>61</t>
  </si>
  <si>
    <t>13010744</t>
  </si>
  <si>
    <t>ocel profilová IPE 120 jakost 11 375</t>
  </si>
  <si>
    <t>1092818662</t>
  </si>
  <si>
    <t>"Z/5-lávka" (0,875*5)*0,0112</t>
  </si>
  <si>
    <t>62</t>
  </si>
  <si>
    <t>13010756</t>
  </si>
  <si>
    <t>ocel profilová IPE 240 jakost 11 375</t>
  </si>
  <si>
    <t>-1902433820</t>
  </si>
  <si>
    <t>"Z/5-lávka" (12,0*2)*0,0362</t>
  </si>
  <si>
    <t>63</t>
  </si>
  <si>
    <t>13010812</t>
  </si>
  <si>
    <t>ocel profilová UPN 65 jakost 11 375</t>
  </si>
  <si>
    <t>633141230</t>
  </si>
  <si>
    <t>"Z/1-vodící drážky" ((5,8*2+1,37)*3)*0,00709</t>
  </si>
  <si>
    <t>64</t>
  </si>
  <si>
    <t>54926400</t>
  </si>
  <si>
    <t>zámek stavební dveřní zadlabací s vložkou 5131</t>
  </si>
  <si>
    <t>-372018240</t>
  </si>
  <si>
    <t>65</t>
  </si>
  <si>
    <t>55283901</t>
  </si>
  <si>
    <t>trubka ocelová bezešvá hladká jakost 11 353 38x4,0mm</t>
  </si>
  <si>
    <t>40746828</t>
  </si>
  <si>
    <t>"Z/6-zábradlí" 71</t>
  </si>
  <si>
    <t>"Z/8-branka" 4,95</t>
  </si>
  <si>
    <t>"Z/9-zábradlí" 29,32</t>
  </si>
  <si>
    <t>"Z/10-zábradlí" 19,7</t>
  </si>
  <si>
    <t>66</t>
  </si>
  <si>
    <t>14011098</t>
  </si>
  <si>
    <t>trubka ocelová bezešvá hladká jakost 11 353 159x4,5mm</t>
  </si>
  <si>
    <t>-1237566792</t>
  </si>
  <si>
    <t>5,5</t>
  </si>
  <si>
    <t>67</t>
  </si>
  <si>
    <t>55347001</t>
  </si>
  <si>
    <t>rošt podlahový lisovaný žárově zinkovaný velikost 30/2mm 500x1000mm</t>
  </si>
  <si>
    <t>727236549</t>
  </si>
  <si>
    <t>"lávka" 1</t>
  </si>
  <si>
    <t>68</t>
  </si>
  <si>
    <t>55347006</t>
  </si>
  <si>
    <t>rošt podlahový lisovaný žárově zinkovaný velikost 30/2mm 1000x1000mm</t>
  </si>
  <si>
    <t>-1830149016</t>
  </si>
  <si>
    <t>"lávka" 11</t>
  </si>
  <si>
    <t>69</t>
  </si>
  <si>
    <t>55347018</t>
  </si>
  <si>
    <t>rošt podlahový lisovaný žárově zinkovaný velikost 30/3mm 1200x1000mm</t>
  </si>
  <si>
    <t>-509720125</t>
  </si>
  <si>
    <t>"Z/2-1350/780" 2</t>
  </si>
  <si>
    <t>70</t>
  </si>
  <si>
    <t>767161111</t>
  </si>
  <si>
    <t>Montáž zábradlí rovného z trubek nebo tenkostěnných profilů do zdiva, hmotnosti 1 m zábradlí do 20 kg</t>
  </si>
  <si>
    <t>-618741013</t>
  </si>
  <si>
    <t>"Z/7" 5,95</t>
  </si>
  <si>
    <t>"Z/9" 8,81</t>
  </si>
  <si>
    <t>71</t>
  </si>
  <si>
    <t>767161123</t>
  </si>
  <si>
    <t>Montáž zábradlí rovného z trubek nebo tenkostěnných profilů na ocelovou konstrukci, hmotnosti 1 m zábradlí do 20 kg</t>
  </si>
  <si>
    <t>1838489184</t>
  </si>
  <si>
    <t>11,25*2</t>
  </si>
  <si>
    <t>72</t>
  </si>
  <si>
    <t>767995113</t>
  </si>
  <si>
    <t>Montáž ostatních atypických zámečnických konstrukcí hmotnosti přes 10 do 20 kg</t>
  </si>
  <si>
    <t>1575158331</t>
  </si>
  <si>
    <t>"Z/2-rám" 18,29</t>
  </si>
  <si>
    <t>"Z/8-branka" 16,58</t>
  </si>
  <si>
    <t>73</t>
  </si>
  <si>
    <t>767995115</t>
  </si>
  <si>
    <t>Montáž ostatních atypických zámečnických konstrukcí hmotnosti přes 50 do 100 kg</t>
  </si>
  <si>
    <t>336982654</t>
  </si>
  <si>
    <t>"Z/1-vodící drážky" 91,96*3</t>
  </si>
  <si>
    <t>"Z/3-rám česlí" 99,06</t>
  </si>
  <si>
    <t>"Z/7-zábradlí" 66,0</t>
  </si>
  <si>
    <t>"Z/9-zábradlí" 98,22</t>
  </si>
  <si>
    <t>"trouba 159*4,5" 5,5*14,75</t>
  </si>
  <si>
    <t>74</t>
  </si>
  <si>
    <t>767995116</t>
  </si>
  <si>
    <t>Montáž ostatních atypických zámečnických konstrukcí hmotnosti přes 100 do 250 kg</t>
  </si>
  <si>
    <t>-2083294526</t>
  </si>
  <si>
    <t>"Z/3-česle" 176,97</t>
  </si>
  <si>
    <t>"Z/6-zábradlí" 122,725*2</t>
  </si>
  <si>
    <t>75</t>
  </si>
  <si>
    <t>767995117</t>
  </si>
  <si>
    <t>Montáž ostatních atypických zámečnických konstrukcí hmotnosti přes 250 do 500 kg</t>
  </si>
  <si>
    <t>-1817533565</t>
  </si>
  <si>
    <t>"Z/5-lávka" 464,98*2</t>
  </si>
  <si>
    <t>76</t>
  </si>
  <si>
    <t>998767101</t>
  </si>
  <si>
    <t>Přesun hmot pro zámečnické konstrukce stanovený z hmotnosti přesunovaného materiálu vodorovná dopravní vzdálenost do 50 m v objektech výšky do 6 m</t>
  </si>
  <si>
    <t>1444795794</t>
  </si>
  <si>
    <t>77</t>
  </si>
  <si>
    <t>R767001</t>
  </si>
  <si>
    <t>Žárové zinkování</t>
  </si>
  <si>
    <t>1716701963</t>
  </si>
  <si>
    <t>IO 02 - Přeložka polní cesty HC18-HC37</t>
  </si>
  <si>
    <t xml:space="preserve">    5 - Komunikace pozemní</t>
  </si>
  <si>
    <t>-1391213959</t>
  </si>
  <si>
    <t>160*0,035</t>
  </si>
  <si>
    <t>113107243</t>
  </si>
  <si>
    <t>Odstranění podkladů nebo krytů strojně plochy jednotlivě přes 200 m2 s přemístěním hmot na skládku na vzdálenost do 20 m nebo s naložením na dopravní prostředek živičných, o tl. vrstvy přes 100 do 150 mm</t>
  </si>
  <si>
    <t>-1115660160</t>
  </si>
  <si>
    <t>884</t>
  </si>
  <si>
    <t>113152111</t>
  </si>
  <si>
    <t>Odstranění podkladů zpevněných ploch s přemístěním na skládku na vzdálenost do 20 m nebo s naložením na dopravní prostředek z kameniva těženého</t>
  </si>
  <si>
    <t>999138076</t>
  </si>
  <si>
    <t>884*0,3</t>
  </si>
  <si>
    <t>978646769</t>
  </si>
  <si>
    <t>880</t>
  </si>
  <si>
    <t>-1723605203</t>
  </si>
  <si>
    <t>240</t>
  </si>
  <si>
    <t>122452204</t>
  </si>
  <si>
    <t>Odkopávky a prokopávky nezapažené pro silnice a dálnice strojně v hornině třídy těžitelnosti II přes 100 do 500 m3</t>
  </si>
  <si>
    <t>2106511403</t>
  </si>
  <si>
    <t>180</t>
  </si>
  <si>
    <t>-1984042522</t>
  </si>
  <si>
    <t>"nevhodná zemina" 90</t>
  </si>
  <si>
    <t>"ze zemníku" 240</t>
  </si>
  <si>
    <t>167103101</t>
  </si>
  <si>
    <t>Nakládání neulehlého výkopku z hromad zeminy schopné zúrodnění</t>
  </si>
  <si>
    <t>808014388</t>
  </si>
  <si>
    <t>80</t>
  </si>
  <si>
    <t>171152101</t>
  </si>
  <si>
    <t>Uložení sypaniny do zhutněných násypů pro silnice, dálnice a letiště s rozprostřením sypaniny ve vrstvách, s hrubým urovnáním a uzavřením povrchu násypu z hornin soudržných</t>
  </si>
  <si>
    <t>623114173</t>
  </si>
  <si>
    <t>330</t>
  </si>
  <si>
    <t>200076592</t>
  </si>
  <si>
    <t>90</t>
  </si>
  <si>
    <t>-112783270</t>
  </si>
  <si>
    <t>790</t>
  </si>
  <si>
    <t>-253989896</t>
  </si>
  <si>
    <t>700</t>
  </si>
  <si>
    <t>181351107</t>
  </si>
  <si>
    <t>Rozprostření a urovnání ornice v rovině nebo ve svahu sklonu do 1:5 strojně při souvislé ploše přes 100 do 500 m2, tl. vrstvy přes 400 do 500 mm</t>
  </si>
  <si>
    <t>1519304324</t>
  </si>
  <si>
    <t>160</t>
  </si>
  <si>
    <t>632480078</t>
  </si>
  <si>
    <t>2068237213</t>
  </si>
  <si>
    <t>115</t>
  </si>
  <si>
    <t>-807375636</t>
  </si>
  <si>
    <t>130</t>
  </si>
  <si>
    <t>212752101</t>
  </si>
  <si>
    <t>Trativody z drenážních trubek pro liniové stavby a komunikace se zřízením štěrkového lože pod trubky a s jejich obsypem v otevřeném výkopu trubka korugovaná sendvičová PE-HD SN 4 celoperforovaná 360° DN 100</t>
  </si>
  <si>
    <t>636000875</t>
  </si>
  <si>
    <t>185</t>
  </si>
  <si>
    <t>273322511</t>
  </si>
  <si>
    <t>Základy z betonu železového (bez výztuže) desky z betonu se zvýšenými nároky na prostředí tř. C 25/30</t>
  </si>
  <si>
    <t>-765976237</t>
  </si>
  <si>
    <t>1,7</t>
  </si>
  <si>
    <t>991086372</t>
  </si>
  <si>
    <t>2,4</t>
  </si>
  <si>
    <t>-1083442144</t>
  </si>
  <si>
    <t>1972983686</t>
  </si>
  <si>
    <t>15,8*0,00303</t>
  </si>
  <si>
    <t>1720012697</t>
  </si>
  <si>
    <t>12,8*0,15</t>
  </si>
  <si>
    <t>321321115</t>
  </si>
  <si>
    <t>Konstrukce vodních staveb z betonu přehrad, jezů a plavebních komor, spodní stavby vodních elektráren, jader přehrad, odběrných věží a výpustných zařízení, opěrných zdí, šachet, šachtic a ostatních konstrukcí železového pro prostředí s mrazovými cykly tř. C 25/30</t>
  </si>
  <si>
    <t>664853286</t>
  </si>
  <si>
    <t>20,9</t>
  </si>
  <si>
    <t>389727663</t>
  </si>
  <si>
    <t>31,2</t>
  </si>
  <si>
    <t>-2039364942</t>
  </si>
  <si>
    <t>-1799583855</t>
  </si>
  <si>
    <t>(32,4*0,0054)*1,15</t>
  </si>
  <si>
    <t>451311531</t>
  </si>
  <si>
    <t>Podklad pod dlažbu z betonu prostého pro prostředí s mrazovými cykly tř. C 25/30 tl. přes 150 do 200 mm</t>
  </si>
  <si>
    <t>662456354</t>
  </si>
  <si>
    <t>10,3</t>
  </si>
  <si>
    <t>451311541</t>
  </si>
  <si>
    <t>Podklad pod dlažbu z betonu prostého pro prostředí s mrazovými cykly tř. C 25/30 tl. přes 200 do 250 mm</t>
  </si>
  <si>
    <t>1470952885</t>
  </si>
  <si>
    <t>10,6</t>
  </si>
  <si>
    <t>-227336056</t>
  </si>
  <si>
    <t>10,3+10,6</t>
  </si>
  <si>
    <t>Komunikace pozemní</t>
  </si>
  <si>
    <t>561061121</t>
  </si>
  <si>
    <t>Zřízení podkladu ze zeminy upravené hydraulickými pojivy vápnem, cementem nebo směsnými pojivy (materiál ve specifikaci) s rozprostřením, promísením, vlhčením, zhutněním a ošetřením vodou plochy přes 1 000 do 5 000 m2, tloušťka po zhutnění přes 350 do 400 mm</t>
  </si>
  <si>
    <t>851953060</t>
  </si>
  <si>
    <t>1490</t>
  </si>
  <si>
    <t>"odbočka" 82</t>
  </si>
  <si>
    <t>564762111</t>
  </si>
  <si>
    <t>Podklad nebo kryt z vibrovaného štěrku VŠ s rozprostřením, vlhčením a zhutněním, po zhutnění tl. 200 mm</t>
  </si>
  <si>
    <t>-4994088</t>
  </si>
  <si>
    <t>"odbočka" 65,5</t>
  </si>
  <si>
    <t>564851111</t>
  </si>
  <si>
    <t>Podklad ze štěrkodrti ŠD s rozprostřením a zhutněním, po zhutnění tl. 150 mm</t>
  </si>
  <si>
    <t>-1328154495</t>
  </si>
  <si>
    <t>"frakce 0-32" 1375,6</t>
  </si>
  <si>
    <t>"frakce 0-63" 1490</t>
  </si>
  <si>
    <t>564861111</t>
  </si>
  <si>
    <t>Podklad ze štěrkodrti ŠD s rozprostřením a zhutněním, po zhutnění tl. 200 mm</t>
  </si>
  <si>
    <t>-1591116625</t>
  </si>
  <si>
    <t>565155121</t>
  </si>
  <si>
    <t>Asfaltový beton vrstva podkladní ACP 16 (obalované kamenivo střednězrnné - OKS) s rozprostřením a zhutněním v pruhu šířky přes 3 m, po zhutnění tl. 70 mm</t>
  </si>
  <si>
    <t>-799025673</t>
  </si>
  <si>
    <t>1261</t>
  </si>
  <si>
    <t>569831111</t>
  </si>
  <si>
    <t>Zpevnění krajnic nebo komunikací pro pěší s rozprostřením a zhutněním, po zhutnění štěrkodrtí tl. 100 mm</t>
  </si>
  <si>
    <t>954683738</t>
  </si>
  <si>
    <t>235</t>
  </si>
  <si>
    <t>573111113</t>
  </si>
  <si>
    <t>Postřik infiltrační PI z asfaltu silničního s posypem kamenivem, v množství 1,50 kg/m2</t>
  </si>
  <si>
    <t>-681745540</t>
  </si>
  <si>
    <t>573231106</t>
  </si>
  <si>
    <t>Postřik spojovací PS bez posypu kamenivem ze silniční emulze, v množství 0,30 kg/m2</t>
  </si>
  <si>
    <t>1142765476</t>
  </si>
  <si>
    <t>1146,4</t>
  </si>
  <si>
    <t>577134141</t>
  </si>
  <si>
    <t>Asfaltový beton vrstva obrusná ACO 11 (ABS) s rozprostřením a se zhutněním z modifikovaného asfaltu v pruhu šířky přes 3 m, po zhutnění tl. 40 mm</t>
  </si>
  <si>
    <t>751337321</t>
  </si>
  <si>
    <t>58530170</t>
  </si>
  <si>
    <t>vápno nehašené CL 90-Q pro úpravu zemin standardní</t>
  </si>
  <si>
    <t>360585982</t>
  </si>
  <si>
    <t>"4% pojiva" (1490*0,4*70,8)/1000</t>
  </si>
  <si>
    <t>"4% pojiva" (82*0,4*70,8)/1000</t>
  </si>
  <si>
    <t>59222002</t>
  </si>
  <si>
    <t>trouba ŽB hrdlová DN 800</t>
  </si>
  <si>
    <t>1902145153</t>
  </si>
  <si>
    <t>17,2*1,093</t>
  </si>
  <si>
    <t>820471113</t>
  </si>
  <si>
    <t>Přeseknutí železobetonové trouby v rovině kolmé nebo skloněné k ose trouby, se začištěním DN přes 600 do 800 mm</t>
  </si>
  <si>
    <t>168097315</t>
  </si>
  <si>
    <t>822472111</t>
  </si>
  <si>
    <t>Montáž potrubí z trub železobetonových hrdlových v otevřeném výkopu ve sklonu do 20 % s integrovaným těsněním DN 800</t>
  </si>
  <si>
    <t>1228100699</t>
  </si>
  <si>
    <t>17,2</t>
  </si>
  <si>
    <t>899623161</t>
  </si>
  <si>
    <t>Obetonování potrubí nebo zdiva stok betonem prostým v otevřeném výkopu, beton tř. C 20/25</t>
  </si>
  <si>
    <t>2007706639</t>
  </si>
  <si>
    <t>17,8</t>
  </si>
  <si>
    <t>-319347183</t>
  </si>
  <si>
    <t>(1,4*12,4)*2</t>
  </si>
  <si>
    <t>919735113</t>
  </si>
  <si>
    <t>Řezání stávajícího živičného krytu nebo podkladu hloubky přes 100 do 150 mm</t>
  </si>
  <si>
    <t>1315615316</t>
  </si>
  <si>
    <t>966008113</t>
  </si>
  <si>
    <t>Bourání trubního propustku s odklizením a uložením vybouraného materiálu na skládku na vzdálenost do 3 m nebo s naložením na dopravní prostředek z trub DN přes 500 do 800 mm</t>
  </si>
  <si>
    <t>-1013463137</t>
  </si>
  <si>
    <t>"propustek DN800" 7,5</t>
  </si>
  <si>
    <t>R90004</t>
  </si>
  <si>
    <t>Statická zatěžovací zkouška dle TKP</t>
  </si>
  <si>
    <t>946954955</t>
  </si>
  <si>
    <t>-2034166161</t>
  </si>
  <si>
    <t>-1627041473</t>
  </si>
  <si>
    <t>719,077*10 'Přepočtené koeficientem množství</t>
  </si>
  <si>
    <t>1664210709</t>
  </si>
  <si>
    <t>997221862</t>
  </si>
  <si>
    <t>Poplatek za uložení stavebního odpadu na recyklační skládce (skládkovné) z armovaného betonu zatříděného do Katalogu odpadů pod kódem 17 01 01</t>
  </si>
  <si>
    <t>-1797745716</t>
  </si>
  <si>
    <t>998225111</t>
  </si>
  <si>
    <t>Přesun hmot pro komunikace s krytem z kameniva, monolitickým betonovým nebo živičným dopravní vzdálenost do 200 m jakékoliv délky objektu</t>
  </si>
  <si>
    <t>1424715196</t>
  </si>
  <si>
    <t>IO 03 - Přeložka vodovodu a odpadu z vodojemu</t>
  </si>
  <si>
    <t>113107343</t>
  </si>
  <si>
    <t>Odstranění podkladů nebo krytů strojně plochy jednotlivě do 50 m2 s přemístěním hmot na skládku na vzdálenost do 3 m nebo s naložením na dopravní prostředek živičných, o tl. vrstvy přes 100 do 150 mm</t>
  </si>
  <si>
    <t>-588372914</t>
  </si>
  <si>
    <t>"vodovod" 11,7</t>
  </si>
  <si>
    <t>-2035400265</t>
  </si>
  <si>
    <t>"vodovod" 11,7*1,0*0,3</t>
  </si>
  <si>
    <t>119003131</t>
  </si>
  <si>
    <t>Pomocné konstrukce při zabezpečení výkopu svislé výstražná páska zřízení</t>
  </si>
  <si>
    <t>1058970334</t>
  </si>
  <si>
    <t>119003132</t>
  </si>
  <si>
    <t>Pomocné konstrukce při zabezpečení výkopu svislé výstražná páska odstranění</t>
  </si>
  <si>
    <t>-1832478477</t>
  </si>
  <si>
    <t>121151115</t>
  </si>
  <si>
    <t>Sejmutí ornice strojně při souvislé ploše přes 100 do 500 m2, tl. vrstvy přes 250 do 300 mm</t>
  </si>
  <si>
    <t>-1632158902</t>
  </si>
  <si>
    <t>"vodovod" 319,2*1,0</t>
  </si>
  <si>
    <t>"odpad" 35,5*1,0*0,3+20*1,0</t>
  </si>
  <si>
    <t>132254204</t>
  </si>
  <si>
    <t>Hloubení zapažených rýh šířky přes 800 do 2 000 mm strojně s urovnáním dna do předepsaného profilu a spádu v hornině třídy těžitelnosti I skupiny 3 přes 100 do 500 m3</t>
  </si>
  <si>
    <t>1570637063</t>
  </si>
  <si>
    <t>"vodovod" 281,4</t>
  </si>
  <si>
    <t>"odpad" 16+21</t>
  </si>
  <si>
    <t>132354204</t>
  </si>
  <si>
    <t>Hloubení zapažených rýh šířky přes 800 do 2 000 mm strojně s urovnáním dna do předepsaného profilu a spádu v hornině třídy těžitelnosti II skupiny 4 přes 100 do 500 m3</t>
  </si>
  <si>
    <t>1397125357</t>
  </si>
  <si>
    <t>151101101</t>
  </si>
  <si>
    <t>Zřízení pažení a rozepření stěn rýh pro podzemní vedení příložné pro jakoukoliv mezerovitost, hloubky do 2 m</t>
  </si>
  <si>
    <t>-427762785</t>
  </si>
  <si>
    <t>"vodovod" (330,9*2,0)*2</t>
  </si>
  <si>
    <t>"odpad" (35,5*1,2)*2</t>
  </si>
  <si>
    <t>151101102</t>
  </si>
  <si>
    <t>Zřízení pažení a rozepření stěn rýh pro podzemní vedení příložné pro jakoukoliv mezerovitost, hloubky do 4 m</t>
  </si>
  <si>
    <t>721255598</t>
  </si>
  <si>
    <t>"odpad" (20*2,4)*2</t>
  </si>
  <si>
    <t>151101111</t>
  </si>
  <si>
    <t>Odstranění pažení a rozepření stěn rýh pro podzemní vedení s uložením materiálu na vzdálenost do 3 m od kraje výkopu příložné, hloubky do 2 m</t>
  </si>
  <si>
    <t>-1231727466</t>
  </si>
  <si>
    <t>151101112</t>
  </si>
  <si>
    <t>Odstranění pažení a rozepření stěn rýh pro podzemní vedení s uložením materiálu na vzdálenost do 3 m od kraje výkopu příložné, hloubky přes 2 do 4 m</t>
  </si>
  <si>
    <t>656494018</t>
  </si>
  <si>
    <t>-168007350</t>
  </si>
  <si>
    <t>"vodovod-přebytečná zemina" 231,63+10,53</t>
  </si>
  <si>
    <t>"odpad-přebytečná zemina" 21,3+12</t>
  </si>
  <si>
    <t>-1940910549</t>
  </si>
  <si>
    <t>-1668962559</t>
  </si>
  <si>
    <t>"vodovod" 331,17</t>
  </si>
  <si>
    <t>"odpad" 10,7+30</t>
  </si>
  <si>
    <t>175101201</t>
  </si>
  <si>
    <t>Obsypání objektů nad přilehlým původním terénem ručně sypaninou z vhodných hornin třídy těžitelnosti I a II, skupiny 1 až 4 nebo materiálem uloženým ve vzdálenosti do 3 m od vnějšího kraje objektu pro jakoukoliv míru zhutnění bez prohození sypaniny</t>
  </si>
  <si>
    <t>-680075384</t>
  </si>
  <si>
    <t>"vodovod" 198,54</t>
  </si>
  <si>
    <t>"odpad" 17,75+10</t>
  </si>
  <si>
    <t>181351105</t>
  </si>
  <si>
    <t>Rozprostření a urovnání ornice v rovině nebo ve svahu sklonu do 1:5 strojně při souvislé ploše přes 100 do 500 m2, tl. vrstvy přes 250 do 300 mm</t>
  </si>
  <si>
    <t>-1134653256</t>
  </si>
  <si>
    <t>"odpad" 35,5*1,0+20*1,0</t>
  </si>
  <si>
    <t>58333651</t>
  </si>
  <si>
    <t>kamenivo těžené hrubé frakce 8/16</t>
  </si>
  <si>
    <t>1954570064</t>
  </si>
  <si>
    <t>"vodovod-v komunikaci" (11,7*1,0*0,9)*2,0</t>
  </si>
  <si>
    <t>58337331</t>
  </si>
  <si>
    <t>štěrkopísek frakce 0/22</t>
  </si>
  <si>
    <t>-1026089415</t>
  </si>
  <si>
    <t>226,29*2 'Přepočtené koeficientem množství</t>
  </si>
  <si>
    <t>451313111</t>
  </si>
  <si>
    <t>Podklad pod dlažbu z betonu prostého bez zvýšených nároků na prostředí tř. C 20/25 tl. přes 150 do 200 mm</t>
  </si>
  <si>
    <t>1589761020</t>
  </si>
  <si>
    <t>451573111</t>
  </si>
  <si>
    <t>Lože pod potrubí, stoky a drobné objekty v otevřeném výkopu z písku a štěrkopísku do 63 mm</t>
  </si>
  <si>
    <t>1414017401</t>
  </si>
  <si>
    <t>"vodovod" 330,9*1,0*0,1</t>
  </si>
  <si>
    <t>"odpad" 35,5*1,0*0,1+20*1,0*0,1</t>
  </si>
  <si>
    <t>452313141</t>
  </si>
  <si>
    <t>Podkladní a zajišťovací konstrukce z betonu prostého v otevřeném výkopu bloky pro potrubí z betonu tř. C 16/20</t>
  </si>
  <si>
    <t>-1061210395</t>
  </si>
  <si>
    <t>"vodovod" 0,05*3</t>
  </si>
  <si>
    <t>452353101</t>
  </si>
  <si>
    <t>Bednění podkladních a zajišťovacích konstrukcí v otevřeném výkopu bloků pro potrubí</t>
  </si>
  <si>
    <t>261931953</t>
  </si>
  <si>
    <t>"vodovod" 0,5*3</t>
  </si>
  <si>
    <t>465921212</t>
  </si>
  <si>
    <t>Kladení dlažby z betonových desek a tvárnic na sucho hmotnosti jednotlivých desek nebo tvárnic do 90 kg se zalitím spár cementovou maltou, tl.desek do 100 mm</t>
  </si>
  <si>
    <t>-2037814702</t>
  </si>
  <si>
    <t>59245601</t>
  </si>
  <si>
    <t>dlažba desková betonová 500x500x50mm přírodní</t>
  </si>
  <si>
    <t>868874312</t>
  </si>
  <si>
    <t>8*1,01 'Přepočtené koeficientem množství</t>
  </si>
  <si>
    <t>1211472343</t>
  </si>
  <si>
    <t>"vodovod frakce 0-32" 11,7</t>
  </si>
  <si>
    <t>"vodovod frakce 0-63" 11,7</t>
  </si>
  <si>
    <t>565155111</t>
  </si>
  <si>
    <t>Asfaltový beton vrstva podkladní ACP 16 (obalované kamenivo střednězrnné - OKS) s rozprostřením a zhutněním v pruhu šířky přes 1,5 do 3 m, po zhutnění tl. 70 mm</t>
  </si>
  <si>
    <t>-56957453</t>
  </si>
  <si>
    <t>-922569308</t>
  </si>
  <si>
    <t>"vodovod" (3,2*0,5)*2</t>
  </si>
  <si>
    <t>865786432</t>
  </si>
  <si>
    <t>544178972</t>
  </si>
  <si>
    <t>2122024448</t>
  </si>
  <si>
    <t>58381007</t>
  </si>
  <si>
    <t>kostka dlažební žula drobná 8/10</t>
  </si>
  <si>
    <t>-1940969916</t>
  </si>
  <si>
    <t>"odpad-okolo poklopů" 0,5024*3</t>
  </si>
  <si>
    <t>1,507*1,01 'Přepočtené koeficientem množství</t>
  </si>
  <si>
    <t>591211111</t>
  </si>
  <si>
    <t>Kladení dlažby z kostek s provedením lože do tl. 50 mm, s vyplněním spár, s dvojím beraněním a se smetením přebytečného materiálu na krajnici drobných z kamene, do lože z kameniva těženého</t>
  </si>
  <si>
    <t>-1878335121</t>
  </si>
  <si>
    <t>28612020</t>
  </si>
  <si>
    <t>trubka kanalizační PVC plnostěnná třívrstvá DN 400x3000mm SN12</t>
  </si>
  <si>
    <t>953200523</t>
  </si>
  <si>
    <t>(35,5+20,5)*1,083</t>
  </si>
  <si>
    <t>28661935</t>
  </si>
  <si>
    <t>poklop šachtový litinový  DN 600 pro třídu zatížení D400</t>
  </si>
  <si>
    <t>966000755</t>
  </si>
  <si>
    <t>"odpad" 3</t>
  </si>
  <si>
    <t>55253006</t>
  </si>
  <si>
    <t>trouba vodovodní litinová hrdlová Pz dl 6m DN 300</t>
  </si>
  <si>
    <t>1637497844</t>
  </si>
  <si>
    <t>"vnitřní cem. vystýlka,  vnější ochr. vrstva žár. zinek (200g/m2), vysokohustotní PE (2 mm)" 330,9*1,093</t>
  </si>
  <si>
    <t>55253910</t>
  </si>
  <si>
    <t>koleno hrdlové z tvárné litiny,práškový epoxid tl 250µm MMK-kus DN 300-11,25°</t>
  </si>
  <si>
    <t>1958145290</t>
  </si>
  <si>
    <t>55253916</t>
  </si>
  <si>
    <t>koleno hrdlové z tvárné litiny,práškový epoxid tl 250µm MMK-kus DN 80-22,5°</t>
  </si>
  <si>
    <t>-1275157917</t>
  </si>
  <si>
    <t>59224052</t>
  </si>
  <si>
    <t>skruž pro kanalizační šachty se zabudovanými stupadly 100x100x12cm</t>
  </si>
  <si>
    <t>1445660547</t>
  </si>
  <si>
    <t>59224312</t>
  </si>
  <si>
    <t>kónus šachetní betonový kapsové plastové stupadlo 100x62,5x58cm</t>
  </si>
  <si>
    <t>-2054845943</t>
  </si>
  <si>
    <t>59224348</t>
  </si>
  <si>
    <t>těsnění elastomerové pro spojení šachetních dílů DN 1000</t>
  </si>
  <si>
    <t>-485851974</t>
  </si>
  <si>
    <t>"odpad" 2*3</t>
  </si>
  <si>
    <t>851371131</t>
  </si>
  <si>
    <t>Montáž potrubí z trub litinových tlakových hrdlových v otevřeném výkopu s integrovaným těsněním DN 300</t>
  </si>
  <si>
    <t>1261670758</t>
  </si>
  <si>
    <t>330,9</t>
  </si>
  <si>
    <t>857371131</t>
  </si>
  <si>
    <t>Montáž litinových tvarovek na potrubí litinovém tlakovém jednoosých na potrubí z trub hrdlových v otevřeném výkopu, kanálu nebo v šachtě s integrovaným těsněním DN 300</t>
  </si>
  <si>
    <t>78880636</t>
  </si>
  <si>
    <t>1+2</t>
  </si>
  <si>
    <t>871393121</t>
  </si>
  <si>
    <t>Montáž kanalizačního potrubí z plastů z tvrdého PVC těsněných gumovým kroužkem v otevřeném výkopu ve sklonu do 20 % DN 400</t>
  </si>
  <si>
    <t>-1637609924</t>
  </si>
  <si>
    <t>35,5+20,5</t>
  </si>
  <si>
    <t>892372111</t>
  </si>
  <si>
    <t>Tlakové zkoušky vodou zabezpečení konců potrubí při tlakových zkouškách DN do 300</t>
  </si>
  <si>
    <t>1996406257</t>
  </si>
  <si>
    <t>"vodovod" 2</t>
  </si>
  <si>
    <t>892381111</t>
  </si>
  <si>
    <t>Tlakové zkoušky vodou na potrubí DN 250, 300 nebo 350</t>
  </si>
  <si>
    <t>43065243</t>
  </si>
  <si>
    <t>"vodovod" 330,9</t>
  </si>
  <si>
    <t>892383122</t>
  </si>
  <si>
    <t>Proplach a dezinfekce vodovodního potrubí DN 250, 300 nebo 350</t>
  </si>
  <si>
    <t>961150245</t>
  </si>
  <si>
    <t>892421111</t>
  </si>
  <si>
    <t>Tlakové zkoušky vodou na potrubí DN 400 nebo 500</t>
  </si>
  <si>
    <t>-241850201</t>
  </si>
  <si>
    <t>892442111</t>
  </si>
  <si>
    <t>Tlakové zkoušky vodou zabezpečení konců potrubí při tlakových zkouškách DN přes 300 do 600</t>
  </si>
  <si>
    <t>1836847403</t>
  </si>
  <si>
    <t>894118001</t>
  </si>
  <si>
    <t>Šachty kanalizační zděné Příplatek k cenám za každých dalších 0,60 m výšky vstupu</t>
  </si>
  <si>
    <t>-1878485287</t>
  </si>
  <si>
    <t>894411131</t>
  </si>
  <si>
    <t>Zřízení šachet kanalizačních z betonových dílců výšky vstupu do 1,50 m s obložením dna betonem tř. C 25/30, na potrubí DN přes 300 do 400</t>
  </si>
  <si>
    <t>-356459227</t>
  </si>
  <si>
    <t>"odpad" 2</t>
  </si>
  <si>
    <t>896221212</t>
  </si>
  <si>
    <t>Spadiště kanalizační z prostého betonu kruhové výšky vstupu do 0,90 m a základní výšky spadiště 0,60 m jednoduché se dnem obloženým čedičem s horním potrubím DN 350 nebo 400</t>
  </si>
  <si>
    <t>2035128648</t>
  </si>
  <si>
    <t>"odpad" 1</t>
  </si>
  <si>
    <t>899104112</t>
  </si>
  <si>
    <t>Osazení poklopů litinových a ocelových včetně rámů pro třídu zatížení D400, E600</t>
  </si>
  <si>
    <t>-833029117</t>
  </si>
  <si>
    <t>899721111</t>
  </si>
  <si>
    <t>Signalizační vodič na potrubí DN do 150 mm</t>
  </si>
  <si>
    <t>1294152332</t>
  </si>
  <si>
    <t>"vodovod-identifikační vodič 6 mm2" 330,9+1,2*2</t>
  </si>
  <si>
    <t>899722112</t>
  </si>
  <si>
    <t>Krytí potrubí z plastů výstražnou fólií z PVC šířky 25 cm</t>
  </si>
  <si>
    <t>-1863878705</t>
  </si>
  <si>
    <t>R89002</t>
  </si>
  <si>
    <t>Propojení se stávajícím řadem, včetně materiálu</t>
  </si>
  <si>
    <t>-1727248954</t>
  </si>
  <si>
    <t>-1721501334</t>
  </si>
  <si>
    <t>"vodovod" 11,7*2</t>
  </si>
  <si>
    <t>-461136437</t>
  </si>
  <si>
    <t>"vodovod" 1</t>
  </si>
  <si>
    <t>-145932024</t>
  </si>
  <si>
    <t>-1967083272</t>
  </si>
  <si>
    <t>9,313*10 'Přepočtené koeficientem množství</t>
  </si>
  <si>
    <t>-778153025</t>
  </si>
  <si>
    <t>152168260</t>
  </si>
  <si>
    <t>998273102</t>
  </si>
  <si>
    <t>Přesun hmot pro trubní vedení hloubené z trub litinových pro vodovody nebo kanalizace v otevřeném výkopu dopravní vzdálenost do 15 m</t>
  </si>
  <si>
    <t>-1436502754</t>
  </si>
  <si>
    <t>IO 04 - Přeložka podzemního vedení O2</t>
  </si>
  <si>
    <t xml:space="preserve">    742 - Elektroinstalace - slaboproud</t>
  </si>
  <si>
    <t>742</t>
  </si>
  <si>
    <t>Elektroinstalace - slaboproud</t>
  </si>
  <si>
    <t>R742001</t>
  </si>
  <si>
    <t>Bude provedeno na základě smlouvy mezi ČR SPÚ a CETIN</t>
  </si>
  <si>
    <t>2121407962</t>
  </si>
  <si>
    <t>IO 05 - Polní cesta VPC48</t>
  </si>
  <si>
    <t>-1493274506</t>
  </si>
  <si>
    <t>1405</t>
  </si>
  <si>
    <t>122452205</t>
  </si>
  <si>
    <t>Odkopávky a prokopávky nezapažené pro silnice a dálnice strojně v hornině třídy těžitelnosti II přes 500 do 1 000 m3</t>
  </si>
  <si>
    <t>-407085443</t>
  </si>
  <si>
    <t>725</t>
  </si>
  <si>
    <t>-969841984</t>
  </si>
  <si>
    <t>162306111</t>
  </si>
  <si>
    <t>Vodorovné přemístění výkopku bez naložení, avšak se složením zemin schopných zúrodnění, na vzdálenost přes 100 do 500 m</t>
  </si>
  <si>
    <t>585978638</t>
  </si>
  <si>
    <t>104*0,15+895*0,15</t>
  </si>
  <si>
    <t>-537673125</t>
  </si>
  <si>
    <t>1842465487</t>
  </si>
  <si>
    <t>2001066312</t>
  </si>
  <si>
    <t>477</t>
  </si>
  <si>
    <t>-1248710901</t>
  </si>
  <si>
    <t>"krajnice" 104</t>
  </si>
  <si>
    <t>-1034986405</t>
  </si>
  <si>
    <t>"krajnice" 104*0,035</t>
  </si>
  <si>
    <t>-1514138379</t>
  </si>
  <si>
    <t>1040811478</t>
  </si>
  <si>
    <t>895</t>
  </si>
  <si>
    <t>182301132</t>
  </si>
  <si>
    <t>1039933693</t>
  </si>
  <si>
    <t>396739346</t>
  </si>
  <si>
    <t>112</t>
  </si>
  <si>
    <t>106018117</t>
  </si>
  <si>
    <t>-1945408414</t>
  </si>
  <si>
    <t>381</t>
  </si>
  <si>
    <t>-638609906</t>
  </si>
  <si>
    <t>407624944</t>
  </si>
  <si>
    <t>"4% pojiva" (477*0,4*70,8)/1000</t>
  </si>
  <si>
    <t>-1546463537</t>
  </si>
  <si>
    <t>25,5</t>
  </si>
  <si>
    <t>891378993</t>
  </si>
  <si>
    <t>IO 06 - Rekonstrukce příkopu</t>
  </si>
  <si>
    <t>1952674077</t>
  </si>
  <si>
    <t>1125896643</t>
  </si>
  <si>
    <t>4+1</t>
  </si>
  <si>
    <t>111251101</t>
  </si>
  <si>
    <t>Odstranění křovin a stromů s odstraněním kořenů strojně průměru kmene do 100 mm v rovině nebo ve svahu sklonu terénu do 1:5, při celkové ploše do 100 m2</t>
  </si>
  <si>
    <t>614524265</t>
  </si>
  <si>
    <t>-805735735</t>
  </si>
  <si>
    <t>112101102</t>
  </si>
  <si>
    <t>Odstranění stromů s odřezáním kmene a s odvětvením listnatých, průměru kmene přes 300 do 500 mm</t>
  </si>
  <si>
    <t>16247347</t>
  </si>
  <si>
    <t>112101103</t>
  </si>
  <si>
    <t>Odstranění stromů s odřezáním kmene a s odvětvením listnatých, průměru kmene přes 500 do 700 mm</t>
  </si>
  <si>
    <t>1072350009</t>
  </si>
  <si>
    <t>1361149470</t>
  </si>
  <si>
    <t>112155221</t>
  </si>
  <si>
    <t>Štěpkování s naložením na dopravní prostředek a odvozem do 20 km stromků a větví solitérů, průměru kmene přes 300 do 500 mm</t>
  </si>
  <si>
    <t>1315024707</t>
  </si>
  <si>
    <t>-1188506311</t>
  </si>
  <si>
    <t>-433768865</t>
  </si>
  <si>
    <t>-1833303958</t>
  </si>
  <si>
    <t>112201102</t>
  </si>
  <si>
    <t>Odstranění pařezů strojně s jejich vykopáním, vytrháním nebo odstřelením průměru přes 300 do 500 mm</t>
  </si>
  <si>
    <t>1920512097</t>
  </si>
  <si>
    <t>112201103</t>
  </si>
  <si>
    <t>Odstranění pařezů strojně s jejich vykopáním, vytrháním nebo odstřelením průměru přes 500 do 700 mm</t>
  </si>
  <si>
    <t>-259494871</t>
  </si>
  <si>
    <t>112201105</t>
  </si>
  <si>
    <t>Odstranění pařezů strojně s jejich vykopáním, vytrháním nebo odstřelením průměru přes 900 do 1100 mm</t>
  </si>
  <si>
    <t>690767308</t>
  </si>
  <si>
    <t>715642713</t>
  </si>
  <si>
    <t>112211112</t>
  </si>
  <si>
    <t>Spálení pařezů na hromadách průměru přes 0,30 do 0,50 m</t>
  </si>
  <si>
    <t>-7518063</t>
  </si>
  <si>
    <t>1024965292</t>
  </si>
  <si>
    <t>1+1</t>
  </si>
  <si>
    <t>124353101</t>
  </si>
  <si>
    <t>Vykopávky pro koryta vodotečí strojně v hornině třídy těžitelnosti II skupiny 4 přes 100 do 1 000 m3</t>
  </si>
  <si>
    <t>661371773</t>
  </si>
  <si>
    <t>163,4</t>
  </si>
  <si>
    <t>125703301</t>
  </si>
  <si>
    <t>Čištění melioračních kanálů s úpravou svahu do výšky naplavené vrstvy tloušťky naplavené vrstvy do 250 mm, se dnem nezpevněným</t>
  </si>
  <si>
    <t>-602144400</t>
  </si>
  <si>
    <t>52,7</t>
  </si>
  <si>
    <t>-624904076</t>
  </si>
  <si>
    <t>163,4+52,7</t>
  </si>
  <si>
    <t>-331794394</t>
  </si>
  <si>
    <t>405071907</t>
  </si>
  <si>
    <t>1347</t>
  </si>
  <si>
    <t>998318011</t>
  </si>
  <si>
    <t>Přesun hmot pro meliorační kanály dopravní vzdálenost do 1 000 m</t>
  </si>
  <si>
    <t>1686516129</t>
  </si>
  <si>
    <t>SO 01 - Vegetační úpravy</t>
  </si>
  <si>
    <t xml:space="preserve">      18 - Zemní práce - povrchové úpravy terénu</t>
  </si>
  <si>
    <t>-1415980312</t>
  </si>
  <si>
    <t>2350*0,035</t>
  </si>
  <si>
    <t>1767744757</t>
  </si>
  <si>
    <t>895*0,035</t>
  </si>
  <si>
    <t>181411122</t>
  </si>
  <si>
    <t>Založení trávníku na půdě předem připravené plochy do 1000 m2 výsevem včetně utažení lučního na svahu přes 1:5 do 1:2</t>
  </si>
  <si>
    <t>-298836139</t>
  </si>
  <si>
    <t>-1849355056</t>
  </si>
  <si>
    <t>2350</t>
  </si>
  <si>
    <t>-140362394</t>
  </si>
  <si>
    <t>85</t>
  </si>
  <si>
    <t>618940100</t>
  </si>
  <si>
    <t>1253605446</t>
  </si>
  <si>
    <t>85*1,1</t>
  </si>
  <si>
    <t>183101113</t>
  </si>
  <si>
    <t>Hloubení jamek pro vysazování rostlin v zemině tř.1 až 4 bez výměny půdy v rovině nebo na svahu do 1:5, objemu přes 0,02 do 0,05 m3</t>
  </si>
  <si>
    <t>985183217</t>
  </si>
  <si>
    <t>183101114</t>
  </si>
  <si>
    <t>Hloubení jamek pro vysazování rostlin v zemině tř.1 až 4 bez výměny půdy v rovině nebo na svahu do 1:5, objemu přes 0,05 do 0,125 m3</t>
  </si>
  <si>
    <t>1764981512</t>
  </si>
  <si>
    <t>183102133</t>
  </si>
  <si>
    <t>Hloubení jamek pro vysazování rostlin v zemině tř.1 až 4 bez výměny půdy na svahu přes 1:5 do 1:2, objemu přes 0,02 do 0,05 m3</t>
  </si>
  <si>
    <t>-1787697889</t>
  </si>
  <si>
    <t>183403112</t>
  </si>
  <si>
    <t>Obdělání půdy oráním hl. přes 100 do 200 mm v rovině nebo na svahu do 1:5</t>
  </si>
  <si>
    <t>-517380153</t>
  </si>
  <si>
    <t>183403151</t>
  </si>
  <si>
    <t>Obdělání půdy smykováním v rovině nebo na svahu do 1:5</t>
  </si>
  <si>
    <t>-151106555</t>
  </si>
  <si>
    <t>183403152</t>
  </si>
  <si>
    <t>Obdělání půdy vláčením v rovině nebo na svahu do 1:5</t>
  </si>
  <si>
    <t>358819285</t>
  </si>
  <si>
    <t>183403212</t>
  </si>
  <si>
    <t>Obdělání půdy oráním hl. přes 100 do 200 mm na svahu přes 1:5 do 1:2</t>
  </si>
  <si>
    <t>-2031515393</t>
  </si>
  <si>
    <t>183403251</t>
  </si>
  <si>
    <t>Obdělání půdy smykováním na svahu přes 1:5 do 1:2</t>
  </si>
  <si>
    <t>558923</t>
  </si>
  <si>
    <t>183403252</t>
  </si>
  <si>
    <t>Obdělání půdy vláčením na svahu přes 1:5 do 1:2</t>
  </si>
  <si>
    <t>642225110</t>
  </si>
  <si>
    <t>184102112</t>
  </si>
  <si>
    <t>Výsadba dřeviny s balem do předem vyhloubené jamky se zalitím v rovině nebo na svahu do 1:5, při průměru balu přes 200 do 300 mm</t>
  </si>
  <si>
    <t>642310534</t>
  </si>
  <si>
    <t>184102211</t>
  </si>
  <si>
    <t>Výsadba keře bez balu do předem vyhloubené jamky se zalitím v rovině nebo na svahu do 1:5 výšky do 1 m v terénu</t>
  </si>
  <si>
    <t>435964554</t>
  </si>
  <si>
    <t>184102411</t>
  </si>
  <si>
    <t>Výsadba keře bez balu do předem vyhloubené jamky se zalitím na svahu přes 1:5 do 1:2 výšky do 1 m v terénu</t>
  </si>
  <si>
    <t>-1563713713</t>
  </si>
  <si>
    <t>184215123</t>
  </si>
  <si>
    <t>Ukotvení dřeviny kůly dvěma kůly, délky přes 2 do 3 m</t>
  </si>
  <si>
    <t>-1634163066</t>
  </si>
  <si>
    <t>60591257</t>
  </si>
  <si>
    <t>kůl vyvazovací dřevěný impregnovaný D 8cm dl 3m</t>
  </si>
  <si>
    <t>1329491447</t>
  </si>
  <si>
    <t>2*14</t>
  </si>
  <si>
    <t>184802111</t>
  </si>
  <si>
    <t>Chemické odplevelení půdy před založením kultury, trávníku nebo zpevněných ploch o výměře jednotlivě přes 20 m2 v rovině nebo na svahu do 1:5 postřikem na široko</t>
  </si>
  <si>
    <t>773669946</t>
  </si>
  <si>
    <t>184802211</t>
  </si>
  <si>
    <t>Chemické odplevelení půdy před založením kultury, trávníku nebo zpevněných ploch o výměře jednotlivě přes 20 m2 na svahu přes 1:5 do 1:2 postřikem na široko</t>
  </si>
  <si>
    <t>-409772157</t>
  </si>
  <si>
    <t>184813111</t>
  </si>
  <si>
    <t>Ošetřování a ochrana stromů proti škodám způsobeným zvěří nátěrem nebo postřikem</t>
  </si>
  <si>
    <t>-1193676746</t>
  </si>
  <si>
    <t>184813121</t>
  </si>
  <si>
    <t>Ochrana dřevin před okusem zvěří mechanicky v rovině nebo ve svahu do 1:5, pletivem, výšky do 2 m</t>
  </si>
  <si>
    <t>922662235</t>
  </si>
  <si>
    <t>184911421</t>
  </si>
  <si>
    <t>Mulčování vysazených rostlin mulčovací kůrou, tl. do 100 mm v rovině nebo na svahu do 1:5</t>
  </si>
  <si>
    <t>-1156300356</t>
  </si>
  <si>
    <t>6,2</t>
  </si>
  <si>
    <t>10391100</t>
  </si>
  <si>
    <t>kůra mulčovací VL</t>
  </si>
  <si>
    <t>-1465865621</t>
  </si>
  <si>
    <t>(6,2+5,4)*0,1</t>
  </si>
  <si>
    <t>1,16*0,103 'Přepočtené koeficientem množství</t>
  </si>
  <si>
    <t>184911422</t>
  </si>
  <si>
    <t>Mulčování vysazených rostlin mulčovací kůrou, tl. do 100 mm na svahu přes 1:5 do 1:2</t>
  </si>
  <si>
    <t>1975284699</t>
  </si>
  <si>
    <t>5,4</t>
  </si>
  <si>
    <t>185802114</t>
  </si>
  <si>
    <t>Hnojení půdy nebo trávníku v rovině nebo na svahu do 1:5 umělým hnojivem s rozdělením k jednotlivým rostlinám</t>
  </si>
  <si>
    <t>998454256</t>
  </si>
  <si>
    <t>(30*0,01+14*0,05)/1000</t>
  </si>
  <si>
    <t>25191155</t>
  </si>
  <si>
    <t>hnojivo průmyslové</t>
  </si>
  <si>
    <t>-1566941330</t>
  </si>
  <si>
    <t>(30+60)*0,01+14*0,05</t>
  </si>
  <si>
    <t>185802124</t>
  </si>
  <si>
    <t>Hnojení půdy nebo trávníku na svahu přes 1:5 do 1:2 umělým hnojivem s rozdělením k jednotlivým rostlinám</t>
  </si>
  <si>
    <t>-1278998513</t>
  </si>
  <si>
    <t>(60*0,01)/1000</t>
  </si>
  <si>
    <t>185803211</t>
  </si>
  <si>
    <t>Uválcování trávníku v rovině nebo na svahu do 1:5</t>
  </si>
  <si>
    <t>-1992983643</t>
  </si>
  <si>
    <t>185804311</t>
  </si>
  <si>
    <t>Zalití rostlin vodou plochy záhonů jednotlivě do 20 m2</t>
  </si>
  <si>
    <t>1086156071</t>
  </si>
  <si>
    <t>0,01*90+0,05*14</t>
  </si>
  <si>
    <t>185804312</t>
  </si>
  <si>
    <t>Zalití rostlin vodou plochy záhonů jednotlivě přes 20 m2</t>
  </si>
  <si>
    <t>-1510862631</t>
  </si>
  <si>
    <t>0,015*(2350+895)</t>
  </si>
  <si>
    <t>185851121</t>
  </si>
  <si>
    <t>Dovoz vody pro zálivku rostlin na vzdálenost do 1000 m</t>
  </si>
  <si>
    <t>-46969663</t>
  </si>
  <si>
    <t>Zemní práce - povrchové úpravy terénu</t>
  </si>
  <si>
    <t>R18001</t>
  </si>
  <si>
    <t>Habr obecný, vel. 150-200 cm, s balem</t>
  </si>
  <si>
    <t>1747665842</t>
  </si>
  <si>
    <t>R18002</t>
  </si>
  <si>
    <t>Dub letní, obvod 8-10 cm, s balem</t>
  </si>
  <si>
    <t>-1845487023</t>
  </si>
  <si>
    <t>R18003</t>
  </si>
  <si>
    <t>Lípa srdčitá, vel. 150-200 cm, s balem</t>
  </si>
  <si>
    <t>-1196744020</t>
  </si>
  <si>
    <t>R18004</t>
  </si>
  <si>
    <t>Líska obecná, 3-letý, 2x přes., min. 70-90 cm, prostokořenný</t>
  </si>
  <si>
    <t>-1631415910</t>
  </si>
  <si>
    <t>R18005</t>
  </si>
  <si>
    <t>Hloh jednosemenný, 3-4 výhony, min. 60-100 cm, prostokořenný</t>
  </si>
  <si>
    <t>1566800316</t>
  </si>
  <si>
    <t>R18006</t>
  </si>
  <si>
    <t>Brslen bradavičnatý, 3-4 výhony, min. 30-50 cm</t>
  </si>
  <si>
    <t>-721465371</t>
  </si>
  <si>
    <t>R18007</t>
  </si>
  <si>
    <t>Ptačí zob obecný, 3-4 výhony, min. 60-100 cm, prostokořenný</t>
  </si>
  <si>
    <t>43072625</t>
  </si>
  <si>
    <t>R18008</t>
  </si>
  <si>
    <t>Zimolez pýřivý, 2-letý sem., min. 60-100 cm, prostokořenný</t>
  </si>
  <si>
    <t>-638207361</t>
  </si>
  <si>
    <t>R18009</t>
  </si>
  <si>
    <t>Svída krvavá, 2-letý sem., min. 40-60 cm, prostokořenný</t>
  </si>
  <si>
    <t>234345379</t>
  </si>
  <si>
    <t>348951250</t>
  </si>
  <si>
    <t>Oplocení lesních kultur dřevěnými kůly průměru do 120 mm, bez impregnace, v osové vzdálenosti 3 m, v oplocení výšky 1,5 m, s drátěným pletivem výšky 1 m a s dvěma řadami ocelového drátu taženého, průměru 3 mm</t>
  </si>
  <si>
    <t>1337330995</t>
  </si>
  <si>
    <t>305</t>
  </si>
  <si>
    <t>348952262</t>
  </si>
  <si>
    <t>Oplocení lesních kultur dřevěnými kůly vrata z plotových tyček, výšky 1,5 m, plochy přes 2 do 10 m2</t>
  </si>
  <si>
    <t>-297813026</t>
  </si>
  <si>
    <t>998231311</t>
  </si>
  <si>
    <t>Přesun hmot pro sadovnické a krajinářské úpravy - strojně dopravní vzdálenost do 5000 m</t>
  </si>
  <si>
    <t>-279055481</t>
  </si>
  <si>
    <t>Z1 - Úprava OK H1-Hradítková šachta Hovorany</t>
  </si>
  <si>
    <t>-429877139</t>
  </si>
  <si>
    <t>1752665749</t>
  </si>
  <si>
    <t>121151105</t>
  </si>
  <si>
    <t>Sejmutí ornice strojně při souvislé ploše do 100 m2, tl. vrstvy přes 250 do 300 mm</t>
  </si>
  <si>
    <t>-1012835146</t>
  </si>
  <si>
    <t>2*2</t>
  </si>
  <si>
    <t>131251201</t>
  </si>
  <si>
    <t>Hloubení zapažených jam a zářezů strojně s urovnáním dna do předepsaného profilu a spádu v hornině třídy těžitelnosti I skupiny 3 do 20 m3</t>
  </si>
  <si>
    <t>-483083290</t>
  </si>
  <si>
    <t>2,1*2,1*3,0</t>
  </si>
  <si>
    <t>151101201</t>
  </si>
  <si>
    <t>Zřízení pažení stěn výkopu bez rozepření nebo vzepření příložné, hloubky do 4 m</t>
  </si>
  <si>
    <t>711343779</t>
  </si>
  <si>
    <t>2,1*3,3*3</t>
  </si>
  <si>
    <t>151101211</t>
  </si>
  <si>
    <t>Odstranění pažení stěn výkopu bez rozepření nebo vzepření s uložením pažin na vzdálenost do 3 m od okraje výkopu příložné, hloubky do 4 m</t>
  </si>
  <si>
    <t>-671341278</t>
  </si>
  <si>
    <t>-1379351579</t>
  </si>
  <si>
    <t>"přebytečná zemina" 4,76</t>
  </si>
  <si>
    <t>1644953465</t>
  </si>
  <si>
    <t>8,47</t>
  </si>
  <si>
    <t>181351005</t>
  </si>
  <si>
    <t>Rozprostření a urovnání ornice v rovině nebo ve svahu sklonu do 1:5 strojně při souvislé ploše do 100 m2, tl. vrstvy přes 250 do 300 mm</t>
  </si>
  <si>
    <t>-2018764962</t>
  </si>
  <si>
    <t>213311141</t>
  </si>
  <si>
    <t>Polštáře zhutněné pod základy ze štěrkopísku tříděného</t>
  </si>
  <si>
    <t>1347874604</t>
  </si>
  <si>
    <t>1,5*1,5*0,15</t>
  </si>
  <si>
    <t>452311141</t>
  </si>
  <si>
    <t>Podkladní a zajišťovací konstrukce z betonu prostého v otevřeném výkopu desky pod potrubí, stoky a drobné objekty z betonu tř. C 16/20</t>
  </si>
  <si>
    <t>-717739680</t>
  </si>
  <si>
    <t>1,5*1,5*0,2</t>
  </si>
  <si>
    <t>1109393347</t>
  </si>
  <si>
    <t>"nášlapy" 2,5*0,4*0,6*2-3,14*0,2*0,2*0,4*0,6</t>
  </si>
  <si>
    <t>452313192</t>
  </si>
  <si>
    <t>Podkladní a zajišťovací konstrukce z betonu prostého v otevřeném výkopu Příplatek k cenám za práce ve štole pro bloky</t>
  </si>
  <si>
    <t>46634484</t>
  </si>
  <si>
    <t>452351101</t>
  </si>
  <si>
    <t>Bednění podkladních a zajišťovacích konstrukcí v otevřeném výkopu desek nebo sedlových loží pod potrubí, stoky a drobné objekty</t>
  </si>
  <si>
    <t>-563475857</t>
  </si>
  <si>
    <t>1,5*3*0,2</t>
  </si>
  <si>
    <t>959205720</t>
  </si>
  <si>
    <t>1,2*1</t>
  </si>
  <si>
    <t>591241111</t>
  </si>
  <si>
    <t>Kladení dlažby z kostek s provedením lože do tl. 50 mm, s vyplněním spár, s dvojím beraněním a se smetením přebytečného materiálu na krajnici drobných z kamene, do lože z cementové malty</t>
  </si>
  <si>
    <t>-1997299910</t>
  </si>
  <si>
    <t>28610001</t>
  </si>
  <si>
    <t>trubka tlaková hrdlovaná vodovodní PVC dl 6m DN 80</t>
  </si>
  <si>
    <t>-937150217</t>
  </si>
  <si>
    <t>"ochrana prodloužení stavítka" 1</t>
  </si>
  <si>
    <t>-256614497</t>
  </si>
  <si>
    <t>42291352</t>
  </si>
  <si>
    <t>poklop litinový šoupátkový pro zemní soupravy osazení do terénu a do vozovky</t>
  </si>
  <si>
    <t>1704735890</t>
  </si>
  <si>
    <t>59224050</t>
  </si>
  <si>
    <t>skruž pro kanalizační šachty se zabudovanými stupadly 100x25x12cm</t>
  </si>
  <si>
    <t>-1262327448</t>
  </si>
  <si>
    <t>59224051</t>
  </si>
  <si>
    <t>skruž pro kanalizační šachty se zabudovanými stupadly 100x50x12cm</t>
  </si>
  <si>
    <t>1554743045</t>
  </si>
  <si>
    <t>-80694308</t>
  </si>
  <si>
    <t>-1445610173</t>
  </si>
  <si>
    <t>891392322</t>
  </si>
  <si>
    <t>Montáž kanalizačních armatur na potrubí stavítek DN 400</t>
  </si>
  <si>
    <t>-2635838</t>
  </si>
  <si>
    <t>894201151</t>
  </si>
  <si>
    <t>Ostatní konstrukce na trubním vedení z prostého betonu dno šachet tloušťky přes 200 mm z betonu se zvýšenými nároky na prostředí tř. C 25/30</t>
  </si>
  <si>
    <t>1769303472</t>
  </si>
  <si>
    <t>1,4*1,4*0,2</t>
  </si>
  <si>
    <t>894201193</t>
  </si>
  <si>
    <t>Ostatní konstrukce na trubním vedení z prostého betonu dno šachet tloušťky přes 200 mm Příplatek k ceně za tloušťku dna do 200 mm</t>
  </si>
  <si>
    <t>-1929585863</t>
  </si>
  <si>
    <t>-476030108</t>
  </si>
  <si>
    <t>894502201</t>
  </si>
  <si>
    <t>Bednění konstrukcí na trubním vedení stěn šachet pravoúhlých nebo čtyř a vícehranných oboustranné</t>
  </si>
  <si>
    <t>-1748862110</t>
  </si>
  <si>
    <t>7,6</t>
  </si>
  <si>
    <t>894608211</t>
  </si>
  <si>
    <t>Výztuž šachet ze svařovaných sítí typu Kari</t>
  </si>
  <si>
    <t>-1577689994</t>
  </si>
  <si>
    <t>(20*0,00444)*1,1</t>
  </si>
  <si>
    <t>625543332</t>
  </si>
  <si>
    <t>899401112</t>
  </si>
  <si>
    <t>Osazení poklopů litinových šoupátkových</t>
  </si>
  <si>
    <t>-62811339</t>
  </si>
  <si>
    <t>R89004</t>
  </si>
  <si>
    <t xml:space="preserve">Vřetenové stavítko nerezové 
rozměr N400, délka tyče 2,5 m, ukončení ořech vč. dopravy, montážního materiálu a zprovoznění
</t>
  </si>
  <si>
    <t>2095037715</t>
  </si>
  <si>
    <t>998142251</t>
  </si>
  <si>
    <t>Přesun hmot pro nádrže, jímky, zásobníky a jámy pozemní mimo zemědělství se svislou nosnou konstrukcí monolitickou betonovou tyčovou nebo plošnou vodorovná dopravní vzdálenost do 50 m výšky do 25 m</t>
  </si>
  <si>
    <t>-1387082330</t>
  </si>
  <si>
    <t>Z2 - Ozelenění poldru</t>
  </si>
  <si>
    <t>1120852797</t>
  </si>
  <si>
    <t>268*0,035</t>
  </si>
  <si>
    <t>111111321</t>
  </si>
  <si>
    <t>Odstranění ruderálního porostu z plochy přes 100 do 500 m2 v rovině nebo na svahu do 1:5</t>
  </si>
  <si>
    <t>-1319420056</t>
  </si>
  <si>
    <t>120</t>
  </si>
  <si>
    <t>-987454758</t>
  </si>
  <si>
    <t>268</t>
  </si>
  <si>
    <t>1252132895</t>
  </si>
  <si>
    <t>286</t>
  </si>
  <si>
    <t>-1232288849</t>
  </si>
  <si>
    <t>236341624</t>
  </si>
  <si>
    <t>268+305</t>
  </si>
  <si>
    <t>967080114</t>
  </si>
  <si>
    <t>1073479801</t>
  </si>
  <si>
    <t>1426940855</t>
  </si>
  <si>
    <t>1557320465</t>
  </si>
  <si>
    <t>-1910456824</t>
  </si>
  <si>
    <t>-1977483694</t>
  </si>
  <si>
    <t>165348098</t>
  </si>
  <si>
    <t>-1354080748</t>
  </si>
  <si>
    <t>1434552535</t>
  </si>
  <si>
    <t>-1296815118</t>
  </si>
  <si>
    <t>29,2</t>
  </si>
  <si>
    <t>-405288842</t>
  </si>
  <si>
    <t>29,2*0,1</t>
  </si>
  <si>
    <t>2,92*0,103 'Přepočtené koeficientem množství</t>
  </si>
  <si>
    <t>-1706116865</t>
  </si>
  <si>
    <t>(286*0,01+14*0,05)/1000</t>
  </si>
  <si>
    <t>-2039418224</t>
  </si>
  <si>
    <t>286*0,01+14*0,05</t>
  </si>
  <si>
    <t>881738226</t>
  </si>
  <si>
    <t>-1178683775</t>
  </si>
  <si>
    <t>0,01*286+0,05*14</t>
  </si>
  <si>
    <t>1516695195</t>
  </si>
  <si>
    <t>0,015*268</t>
  </si>
  <si>
    <t>-148770788</t>
  </si>
  <si>
    <t>R18021</t>
  </si>
  <si>
    <t>1439987170</t>
  </si>
  <si>
    <t>R18022</t>
  </si>
  <si>
    <t>Javor babyka, vel. 150-200 cm, s balem</t>
  </si>
  <si>
    <t>1383527597</t>
  </si>
  <si>
    <t>R18023</t>
  </si>
  <si>
    <t>Javor mléč, vel. 150-200 cm, s balem</t>
  </si>
  <si>
    <t>1542041140</t>
  </si>
  <si>
    <t>R18024</t>
  </si>
  <si>
    <t>Lípa malolistá, vel. 150-200 cm, s balem</t>
  </si>
  <si>
    <t>2104580273</t>
  </si>
  <si>
    <t>R18025</t>
  </si>
  <si>
    <t>Krušina olšová, 2-3 výhony, min. 40-60 cm, prostokořenný</t>
  </si>
  <si>
    <t>-1438400116</t>
  </si>
  <si>
    <t>R18026</t>
  </si>
  <si>
    <t>Brslen evropský, 3-4 výhony, min. 30-50 cm, prostokořenný</t>
  </si>
  <si>
    <t>1238442256</t>
  </si>
  <si>
    <t>R18027</t>
  </si>
  <si>
    <t>Dřín obecný, 3-4 výhony, 40-60 cm, prostokořenný</t>
  </si>
  <si>
    <t>-2024163637</t>
  </si>
  <si>
    <t>R18028</t>
  </si>
  <si>
    <t>Hloh obecný, 3-4 výhony, min. 40-60 cm, prostokořenný</t>
  </si>
  <si>
    <t>1378617407</t>
  </si>
  <si>
    <t>R18029</t>
  </si>
  <si>
    <t>Kalina tušalaj, 2-3 výhony, min. 40-60 cm, prostokořenný</t>
  </si>
  <si>
    <t>1347521016</t>
  </si>
  <si>
    <t>R18030</t>
  </si>
  <si>
    <t>Ptačí zob obecný, 3-4 výhony, min. 60-80 cm, prostokořenný</t>
  </si>
  <si>
    <t>1096781086</t>
  </si>
  <si>
    <t>R18031</t>
  </si>
  <si>
    <t>Řešetlák počistivý, 3-4 výhony, min. 40-60 cm, prostokořenný</t>
  </si>
  <si>
    <t>292683649</t>
  </si>
  <si>
    <t>R18032</t>
  </si>
  <si>
    <t>-468808677</t>
  </si>
  <si>
    <t>R18033</t>
  </si>
  <si>
    <t>Klokoč speřený, 2-3 výhony, min. 40-60 cm, prostokořenný</t>
  </si>
  <si>
    <t>172666124</t>
  </si>
  <si>
    <t>-735036651</t>
  </si>
  <si>
    <t>162+40+58+40</t>
  </si>
  <si>
    <t>348952261</t>
  </si>
  <si>
    <t>Oplocení lesních kultur dřevěnými kůly vrata z plotových tyček, výšky 1,5 m, plochy do 2 m2</t>
  </si>
  <si>
    <t>58452020</t>
  </si>
  <si>
    <t>2*4</t>
  </si>
  <si>
    <t>-1175604084</t>
  </si>
  <si>
    <t>Z3 - SO-01 Vegetační úpravy-následná péče</t>
  </si>
  <si>
    <t>111151132</t>
  </si>
  <si>
    <t>Pokosení trávníku při souvislé ploše do 1000 m2 lučního na svahu přes 1:5 do 1:2</t>
  </si>
  <si>
    <t>425348939</t>
  </si>
  <si>
    <t>"3x ročně, 1. rok" 895*3</t>
  </si>
  <si>
    <t>"3x ročně, 2. rok" 895*3</t>
  </si>
  <si>
    <t>"3x ročně, 3. rok" 895*3</t>
  </si>
  <si>
    <t>111151231</t>
  </si>
  <si>
    <t>Pokosení trávníku při souvislé ploše přes 1000 do 10000 m2 lučního v rovině nebo svahu do 1:5</t>
  </si>
  <si>
    <t>-955633584</t>
  </si>
  <si>
    <t>"3x ročně, 1. rok" 2350*3</t>
  </si>
  <si>
    <t>"3x ročně, 2. rok" 2350*3</t>
  </si>
  <si>
    <t>"3x ročně, 3. rok" 2350*3</t>
  </si>
  <si>
    <t>1714528116</t>
  </si>
  <si>
    <t>"5% výsadeb, 1.rok" 14*0,05</t>
  </si>
  <si>
    <t>"5% výsadeb, 2.rok" 14*0,05</t>
  </si>
  <si>
    <t>"5% výsadeb, 3.rok" 14*0,05</t>
  </si>
  <si>
    <t>118655273</t>
  </si>
  <si>
    <t>184806112</t>
  </si>
  <si>
    <t>Řez stromů, keřů nebo růží průklestem stromů netrnitých, o průměru koruny přes 2 do 4 m</t>
  </si>
  <si>
    <t>-1824644831</t>
  </si>
  <si>
    <t>"1.rok" 14</t>
  </si>
  <si>
    <t>"2.rok" 14</t>
  </si>
  <si>
    <t>"3.rok" 14</t>
  </si>
  <si>
    <t>-1751229300</t>
  </si>
  <si>
    <t>"1.rok" 90</t>
  </si>
  <si>
    <t>"2.rok" 90</t>
  </si>
  <si>
    <t>"3.rok" 90</t>
  </si>
  <si>
    <t>1040652824</t>
  </si>
  <si>
    <t>184815111</t>
  </si>
  <si>
    <t>Obrytí a vypletí okolo sazenic v kruhové ploše průměru 1,50 m v půdě lehké</t>
  </si>
  <si>
    <t>-1342112763</t>
  </si>
  <si>
    <t>"1.rok" 14+90</t>
  </si>
  <si>
    <t>"2.rok" 14+90</t>
  </si>
  <si>
    <t>"3.rok" 14+90</t>
  </si>
  <si>
    <t>-822892239</t>
  </si>
  <si>
    <t>"10% plochy, 1.rok" 6,2*0,1</t>
  </si>
  <si>
    <t>"10% plochy, 2.rok" 6,2*0,1</t>
  </si>
  <si>
    <t>"10% plochy, 3.rok" 6,2*0,1</t>
  </si>
  <si>
    <t>546271256</t>
  </si>
  <si>
    <t>"10% plochy, 1.rok" (6,2*0,1+5,4*0,1)*0,07</t>
  </si>
  <si>
    <t>"10% plochy, 2.rok"(6,2*0,1+5,4*0,1)*0,07</t>
  </si>
  <si>
    <t>"10% plochy, 3.rok" (6,2*0,1+5,4*0,1)*0,07</t>
  </si>
  <si>
    <t>-527185967</t>
  </si>
  <si>
    <t>"10% plochy, 1.rok" 5,4*0,1</t>
  </si>
  <si>
    <t>"10% plochy, 2.rok" 5,4*0,1</t>
  </si>
  <si>
    <t>"10% plochy, 3.rok" 5,4*0,1</t>
  </si>
  <si>
    <t>332264157</t>
  </si>
  <si>
    <t>"1.rok" (30*0,01+14*0,05)/1000</t>
  </si>
  <si>
    <t>"2.rok" (30*0,01+14*0,05)/1000</t>
  </si>
  <si>
    <t>"3.rok" (30*0,01+14*0,05)/1000</t>
  </si>
  <si>
    <t>1454878826</t>
  </si>
  <si>
    <t>"1.rok" (30+60)*0,01+14*0,05</t>
  </si>
  <si>
    <t>"2.rok" (30+60)*0,01+14*0,05</t>
  </si>
  <si>
    <t>"3.rok" (30+60)*0,01+14*0,05</t>
  </si>
  <si>
    <t>-1336078431</t>
  </si>
  <si>
    <t>"1.rok" (60*0,01)/1000</t>
  </si>
  <si>
    <t>"2.rok" (60*0,01)/1000</t>
  </si>
  <si>
    <t>"3.rok" (60*0,01)/1000</t>
  </si>
  <si>
    <t>1353464935</t>
  </si>
  <si>
    <t>"6x ročně, 20l/strom, 2l/keř, 1. rok" (0,02*14+0,002*90)*6</t>
  </si>
  <si>
    <t>"6x ročně, 20l/strom, 2l/keř, 2. rok" (0,02*14+0,002*90)*6</t>
  </si>
  <si>
    <t>"6x ročně, 20l/strom, 2l/keř, 3. rok" (0,02*14+0,002*90)*6</t>
  </si>
  <si>
    <t>264602513</t>
  </si>
  <si>
    <t>-1391473211</t>
  </si>
  <si>
    <t>"5% délky, 1.rok" 305*0,05</t>
  </si>
  <si>
    <t>"5% délky, 2.rok" 305*0,05</t>
  </si>
  <si>
    <t>"5% délky, 3.rok" 305*0,05</t>
  </si>
  <si>
    <t>563995630</t>
  </si>
  <si>
    <t>Z4 - Ozelenění poldru-následná péče</t>
  </si>
  <si>
    <t>111151131</t>
  </si>
  <si>
    <t>Pokosení trávníku při souvislé ploše do 1000 m2 lučního v rovině nebo svahu do 1:5</t>
  </si>
  <si>
    <t>-2018894351</t>
  </si>
  <si>
    <t>"3x ročně, 1. rok" 268*3</t>
  </si>
  <si>
    <t>"3x ročně, 2. rok" 268*3</t>
  </si>
  <si>
    <t>"3x ročně, 3. rok" 268*3</t>
  </si>
  <si>
    <t>-185800142</t>
  </si>
  <si>
    <t>-1663113654</t>
  </si>
  <si>
    <t>-1314263056</t>
  </si>
  <si>
    <t>371690535</t>
  </si>
  <si>
    <t>"1.rok" 286</t>
  </si>
  <si>
    <t>"2.rok" 286</t>
  </si>
  <si>
    <t>"3.rok" 286</t>
  </si>
  <si>
    <t>-155472758</t>
  </si>
  <si>
    <t>-2101488936</t>
  </si>
  <si>
    <t>"1.rok" 14+286</t>
  </si>
  <si>
    <t>"2.rok" 14+286</t>
  </si>
  <si>
    <t>"3.rok" 14+286</t>
  </si>
  <si>
    <t>99178408</t>
  </si>
  <si>
    <t>"10% plochy, 1.rok" 29,2*0,1</t>
  </si>
  <si>
    <t>"10% plochy, 2.rok" 29,2*0,1</t>
  </si>
  <si>
    <t>"10% plochy, 3.rok" 29,2*0,1</t>
  </si>
  <si>
    <t>1216799925</t>
  </si>
  <si>
    <t>"10% plochy, 1.rok" (29,2*0,1)*0,07</t>
  </si>
  <si>
    <t>"10% plochy, 2.rok" (29,2*0,1)*0,07</t>
  </si>
  <si>
    <t>"10% plochy, 3.rok" (29,2*0,1)*0,07</t>
  </si>
  <si>
    <t>-120399900</t>
  </si>
  <si>
    <t>"1.rok" (286*0,01+14*0,05)/1000</t>
  </si>
  <si>
    <t>"2.rok" (286*0,01+14*0,05)/1000</t>
  </si>
  <si>
    <t>"3.rok" (286*0,01+14*0,05)/1000</t>
  </si>
  <si>
    <t>1354214866</t>
  </si>
  <si>
    <t>"1.rok" 286*0,01+14*0,05</t>
  </si>
  <si>
    <t>"2.rok" 286*0,01+14*0,05</t>
  </si>
  <si>
    <t>"3.rok" 286*0,01+14*0,05</t>
  </si>
  <si>
    <t>1094251622</t>
  </si>
  <si>
    <t>"6x ročně, 20l/strom, 2l/keř, 1. rok" (0,02*14+0,002*286)*6</t>
  </si>
  <si>
    <t>"6x ročně, 20l/strom, 2l/keř, 2. rok" (0,02*14+0,002*286)*6</t>
  </si>
  <si>
    <t>"6x ročně, 20l/strom, 2l/keř, 3. rok" (0,02*14+0,002*286)*6</t>
  </si>
  <si>
    <t>-944611777</t>
  </si>
  <si>
    <t>714109971</t>
  </si>
  <si>
    <t>"5% délky, 1.rok" 300*0,05</t>
  </si>
  <si>
    <t>"5% délky, 2.rok" 300*0,05</t>
  </si>
  <si>
    <t>"5% délky, 3.rok" 300*0,05</t>
  </si>
  <si>
    <t>-1754211969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</si>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</sst>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10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4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20" xfId="0" applyFont="1" applyBorder="1" applyAlignment="1" applyProtection="1">
      <alignment horizontal="left" vertical="center"/>
      <protection/>
    </xf>
    <xf numFmtId="0" fontId="9" fillId="0" borderId="20" xfId="0" applyFont="1" applyBorder="1" applyAlignment="1" applyProtection="1">
      <alignment vertical="center"/>
      <protection/>
    </xf>
    <xf numFmtId="4" fontId="9" fillId="0" borderId="20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>
      <alignment vertical="center"/>
    </xf>
    <xf numFmtId="0" fontId="9" fillId="0" borderId="0" xfId="0" applyFont="1" applyAlignment="1" applyProtection="1">
      <alignment horizontal="left"/>
      <protection/>
    </xf>
    <xf numFmtId="4" fontId="9" fillId="0" borderId="0" xfId="0" applyNumberFormat="1" applyFont="1" applyAlignment="1" applyProtection="1">
      <alignment/>
      <protection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22" xfId="0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34" fillId="2" borderId="19" xfId="0" applyFont="1" applyFill="1" applyBorder="1" applyAlignment="1" applyProtection="1">
      <alignment horizontal="left" vertical="center"/>
      <protection locked="0"/>
    </xf>
    <xf numFmtId="0" fontId="34" fillId="0" borderId="20" xfId="0" applyFont="1" applyBorder="1" applyAlignment="1" applyProtection="1">
      <alignment horizontal="center"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38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9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8" fillId="0" borderId="28" xfId="0" applyFont="1" applyBorder="1" applyAlignment="1">
      <alignment horizontal="left"/>
    </xf>
    <xf numFmtId="0" fontId="41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7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22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31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34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35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36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37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38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39</v>
      </c>
      <c r="E29" s="47"/>
      <c r="F29" s="32" t="s">
        <v>40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41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42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43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44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45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46</v>
      </c>
      <c r="U35" s="54"/>
      <c r="V35" s="54"/>
      <c r="W35" s="54"/>
      <c r="X35" s="56" t="s">
        <v>47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48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25/18/NO4/2021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Ochranná nádrž NO4 v k.ú. Hovorany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 xml:space="preserve"> 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22. 1. 2021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 xml:space="preserve"> 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30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49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28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32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50</v>
      </c>
      <c r="D52" s="87"/>
      <c r="E52" s="87"/>
      <c r="F52" s="87"/>
      <c r="G52" s="87"/>
      <c r="H52" s="88"/>
      <c r="I52" s="89" t="s">
        <v>51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52</v>
      </c>
      <c r="AH52" s="87"/>
      <c r="AI52" s="87"/>
      <c r="AJ52" s="87"/>
      <c r="AK52" s="87"/>
      <c r="AL52" s="87"/>
      <c r="AM52" s="87"/>
      <c r="AN52" s="89" t="s">
        <v>53</v>
      </c>
      <c r="AO52" s="87"/>
      <c r="AP52" s="87"/>
      <c r="AQ52" s="91" t="s">
        <v>54</v>
      </c>
      <c r="AR52" s="44"/>
      <c r="AS52" s="92" t="s">
        <v>55</v>
      </c>
      <c r="AT52" s="93" t="s">
        <v>56</v>
      </c>
      <c r="AU52" s="93" t="s">
        <v>57</v>
      </c>
      <c r="AV52" s="93" t="s">
        <v>58</v>
      </c>
      <c r="AW52" s="93" t="s">
        <v>59</v>
      </c>
      <c r="AX52" s="93" t="s">
        <v>60</v>
      </c>
      <c r="AY52" s="93" t="s">
        <v>61</v>
      </c>
      <c r="AZ52" s="93" t="s">
        <v>62</v>
      </c>
      <c r="BA52" s="93" t="s">
        <v>63</v>
      </c>
      <c r="BB52" s="93" t="s">
        <v>64</v>
      </c>
      <c r="BC52" s="93" t="s">
        <v>65</v>
      </c>
      <c r="BD52" s="94" t="s">
        <v>66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67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ROUND(SUM(AG55:AG68),2)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ROUND(SUM(AS55:AS68),2)</f>
        <v>0</v>
      </c>
      <c r="AT54" s="106">
        <f>ROUND(SUM(AV54:AW54),2)</f>
        <v>0</v>
      </c>
      <c r="AU54" s="107">
        <f>ROUND(SUM(AU55:AU68),5)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ROUND(SUM(AZ55:AZ68),2)</f>
        <v>0</v>
      </c>
      <c r="BA54" s="106">
        <f>ROUND(SUM(BA55:BA68),2)</f>
        <v>0</v>
      </c>
      <c r="BB54" s="106">
        <f>ROUND(SUM(BB55:BB68),2)</f>
        <v>0</v>
      </c>
      <c r="BC54" s="106">
        <f>ROUND(SUM(BC55:BC68),2)</f>
        <v>0</v>
      </c>
      <c r="BD54" s="108">
        <f>ROUND(SUM(BD55:BD68),2)</f>
        <v>0</v>
      </c>
      <c r="BE54" s="6"/>
      <c r="BS54" s="109" t="s">
        <v>68</v>
      </c>
      <c r="BT54" s="109" t="s">
        <v>69</v>
      </c>
      <c r="BU54" s="110" t="s">
        <v>70</v>
      </c>
      <c r="BV54" s="109" t="s">
        <v>71</v>
      </c>
      <c r="BW54" s="109" t="s">
        <v>5</v>
      </c>
      <c r="BX54" s="109" t="s">
        <v>72</v>
      </c>
      <c r="CL54" s="109" t="s">
        <v>19</v>
      </c>
    </row>
    <row r="55" spans="1:91" s="7" customFormat="1" ht="16.5" customHeight="1">
      <c r="A55" s="111" t="s">
        <v>73</v>
      </c>
      <c r="B55" s="112"/>
      <c r="C55" s="113"/>
      <c r="D55" s="114" t="s">
        <v>74</v>
      </c>
      <c r="E55" s="114"/>
      <c r="F55" s="114"/>
      <c r="G55" s="114"/>
      <c r="H55" s="114"/>
      <c r="I55" s="115"/>
      <c r="J55" s="114" t="s">
        <v>75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'00 - Ostatní a vedlejší n...'!J30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76</v>
      </c>
      <c r="AR55" s="118"/>
      <c r="AS55" s="119">
        <v>0</v>
      </c>
      <c r="AT55" s="120">
        <f>ROUND(SUM(AV55:AW55),2)</f>
        <v>0</v>
      </c>
      <c r="AU55" s="121">
        <f>'00 - Ostatní a vedlejší n...'!P80</f>
        <v>0</v>
      </c>
      <c r="AV55" s="120">
        <f>'00 - Ostatní a vedlejší n...'!J33</f>
        <v>0</v>
      </c>
      <c r="AW55" s="120">
        <f>'00 - Ostatní a vedlejší n...'!J34</f>
        <v>0</v>
      </c>
      <c r="AX55" s="120">
        <f>'00 - Ostatní a vedlejší n...'!J35</f>
        <v>0</v>
      </c>
      <c r="AY55" s="120">
        <f>'00 - Ostatní a vedlejší n...'!J36</f>
        <v>0</v>
      </c>
      <c r="AZ55" s="120">
        <f>'00 - Ostatní a vedlejší n...'!F33</f>
        <v>0</v>
      </c>
      <c r="BA55" s="120">
        <f>'00 - Ostatní a vedlejší n...'!F34</f>
        <v>0</v>
      </c>
      <c r="BB55" s="120">
        <f>'00 - Ostatní a vedlejší n...'!F35</f>
        <v>0</v>
      </c>
      <c r="BC55" s="120">
        <f>'00 - Ostatní a vedlejší n...'!F36</f>
        <v>0</v>
      </c>
      <c r="BD55" s="122">
        <f>'00 - Ostatní a vedlejší n...'!F37</f>
        <v>0</v>
      </c>
      <c r="BE55" s="7"/>
      <c r="BT55" s="123" t="s">
        <v>77</v>
      </c>
      <c r="BV55" s="123" t="s">
        <v>71</v>
      </c>
      <c r="BW55" s="123" t="s">
        <v>78</v>
      </c>
      <c r="BX55" s="123" t="s">
        <v>5</v>
      </c>
      <c r="CL55" s="123" t="s">
        <v>19</v>
      </c>
      <c r="CM55" s="123" t="s">
        <v>79</v>
      </c>
    </row>
    <row r="56" spans="1:91" s="7" customFormat="1" ht="16.5" customHeight="1">
      <c r="A56" s="111" t="s">
        <v>73</v>
      </c>
      <c r="B56" s="112"/>
      <c r="C56" s="113"/>
      <c r="D56" s="114" t="s">
        <v>80</v>
      </c>
      <c r="E56" s="114"/>
      <c r="F56" s="114"/>
      <c r="G56" s="114"/>
      <c r="H56" s="114"/>
      <c r="I56" s="115"/>
      <c r="J56" s="114" t="s">
        <v>81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'IO 01.1 - Hráz'!J30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76</v>
      </c>
      <c r="AR56" s="118"/>
      <c r="AS56" s="119">
        <v>0</v>
      </c>
      <c r="AT56" s="120">
        <f>ROUND(SUM(AV56:AW56),2)</f>
        <v>0</v>
      </c>
      <c r="AU56" s="121">
        <f>'IO 01.1 - Hráz'!P87</f>
        <v>0</v>
      </c>
      <c r="AV56" s="120">
        <f>'IO 01.1 - Hráz'!J33</f>
        <v>0</v>
      </c>
      <c r="AW56" s="120">
        <f>'IO 01.1 - Hráz'!J34</f>
        <v>0</v>
      </c>
      <c r="AX56" s="120">
        <f>'IO 01.1 - Hráz'!J35</f>
        <v>0</v>
      </c>
      <c r="AY56" s="120">
        <f>'IO 01.1 - Hráz'!J36</f>
        <v>0</v>
      </c>
      <c r="AZ56" s="120">
        <f>'IO 01.1 - Hráz'!F33</f>
        <v>0</v>
      </c>
      <c r="BA56" s="120">
        <f>'IO 01.1 - Hráz'!F34</f>
        <v>0</v>
      </c>
      <c r="BB56" s="120">
        <f>'IO 01.1 - Hráz'!F35</f>
        <v>0</v>
      </c>
      <c r="BC56" s="120">
        <f>'IO 01.1 - Hráz'!F36</f>
        <v>0</v>
      </c>
      <c r="BD56" s="122">
        <f>'IO 01.1 - Hráz'!F37</f>
        <v>0</v>
      </c>
      <c r="BE56" s="7"/>
      <c r="BT56" s="123" t="s">
        <v>77</v>
      </c>
      <c r="BV56" s="123" t="s">
        <v>71</v>
      </c>
      <c r="BW56" s="123" t="s">
        <v>82</v>
      </c>
      <c r="BX56" s="123" t="s">
        <v>5</v>
      </c>
      <c r="CL56" s="123" t="s">
        <v>19</v>
      </c>
      <c r="CM56" s="123" t="s">
        <v>79</v>
      </c>
    </row>
    <row r="57" spans="1:91" s="7" customFormat="1" ht="16.5" customHeight="1">
      <c r="A57" s="111" t="s">
        <v>73</v>
      </c>
      <c r="B57" s="112"/>
      <c r="C57" s="113"/>
      <c r="D57" s="114" t="s">
        <v>83</v>
      </c>
      <c r="E57" s="114"/>
      <c r="F57" s="114"/>
      <c r="G57" s="114"/>
      <c r="H57" s="114"/>
      <c r="I57" s="115"/>
      <c r="J57" s="114" t="s">
        <v>84</v>
      </c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6">
        <f>'IO 01.2 - Zátopa'!J30</f>
        <v>0</v>
      </c>
      <c r="AH57" s="115"/>
      <c r="AI57" s="115"/>
      <c r="AJ57" s="115"/>
      <c r="AK57" s="115"/>
      <c r="AL57" s="115"/>
      <c r="AM57" s="115"/>
      <c r="AN57" s="116">
        <f>SUM(AG57,AT57)</f>
        <v>0</v>
      </c>
      <c r="AO57" s="115"/>
      <c r="AP57" s="115"/>
      <c r="AQ57" s="117" t="s">
        <v>76</v>
      </c>
      <c r="AR57" s="118"/>
      <c r="AS57" s="119">
        <v>0</v>
      </c>
      <c r="AT57" s="120">
        <f>ROUND(SUM(AV57:AW57),2)</f>
        <v>0</v>
      </c>
      <c r="AU57" s="121">
        <f>'IO 01.2 - Zátopa'!P83</f>
        <v>0</v>
      </c>
      <c r="AV57" s="120">
        <f>'IO 01.2 - Zátopa'!J33</f>
        <v>0</v>
      </c>
      <c r="AW57" s="120">
        <f>'IO 01.2 - Zátopa'!J34</f>
        <v>0</v>
      </c>
      <c r="AX57" s="120">
        <f>'IO 01.2 - Zátopa'!J35</f>
        <v>0</v>
      </c>
      <c r="AY57" s="120">
        <f>'IO 01.2 - Zátopa'!J36</f>
        <v>0</v>
      </c>
      <c r="AZ57" s="120">
        <f>'IO 01.2 - Zátopa'!F33</f>
        <v>0</v>
      </c>
      <c r="BA57" s="120">
        <f>'IO 01.2 - Zátopa'!F34</f>
        <v>0</v>
      </c>
      <c r="BB57" s="120">
        <f>'IO 01.2 - Zátopa'!F35</f>
        <v>0</v>
      </c>
      <c r="BC57" s="120">
        <f>'IO 01.2 - Zátopa'!F36</f>
        <v>0</v>
      </c>
      <c r="BD57" s="122">
        <f>'IO 01.2 - Zátopa'!F37</f>
        <v>0</v>
      </c>
      <c r="BE57" s="7"/>
      <c r="BT57" s="123" t="s">
        <v>77</v>
      </c>
      <c r="BV57" s="123" t="s">
        <v>71</v>
      </c>
      <c r="BW57" s="123" t="s">
        <v>85</v>
      </c>
      <c r="BX57" s="123" t="s">
        <v>5</v>
      </c>
      <c r="CL57" s="123" t="s">
        <v>19</v>
      </c>
      <c r="CM57" s="123" t="s">
        <v>79</v>
      </c>
    </row>
    <row r="58" spans="1:91" s="7" customFormat="1" ht="16.5" customHeight="1">
      <c r="A58" s="111" t="s">
        <v>73</v>
      </c>
      <c r="B58" s="112"/>
      <c r="C58" s="113"/>
      <c r="D58" s="114" t="s">
        <v>86</v>
      </c>
      <c r="E58" s="114"/>
      <c r="F58" s="114"/>
      <c r="G58" s="114"/>
      <c r="H58" s="114"/>
      <c r="I58" s="115"/>
      <c r="J58" s="114" t="s">
        <v>87</v>
      </c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6">
        <f>'IO 01.3 - Sdružený objekt'!J30</f>
        <v>0</v>
      </c>
      <c r="AH58" s="115"/>
      <c r="AI58" s="115"/>
      <c r="AJ58" s="115"/>
      <c r="AK58" s="115"/>
      <c r="AL58" s="115"/>
      <c r="AM58" s="115"/>
      <c r="AN58" s="116">
        <f>SUM(AG58,AT58)</f>
        <v>0</v>
      </c>
      <c r="AO58" s="115"/>
      <c r="AP58" s="115"/>
      <c r="AQ58" s="117" t="s">
        <v>76</v>
      </c>
      <c r="AR58" s="118"/>
      <c r="AS58" s="119">
        <v>0</v>
      </c>
      <c r="AT58" s="120">
        <f>ROUND(SUM(AV58:AW58),2)</f>
        <v>0</v>
      </c>
      <c r="AU58" s="121">
        <f>'IO 01.3 - Sdružený objekt'!P89</f>
        <v>0</v>
      </c>
      <c r="AV58" s="120">
        <f>'IO 01.3 - Sdružený objekt'!J33</f>
        <v>0</v>
      </c>
      <c r="AW58" s="120">
        <f>'IO 01.3 - Sdružený objekt'!J34</f>
        <v>0</v>
      </c>
      <c r="AX58" s="120">
        <f>'IO 01.3 - Sdružený objekt'!J35</f>
        <v>0</v>
      </c>
      <c r="AY58" s="120">
        <f>'IO 01.3 - Sdružený objekt'!J36</f>
        <v>0</v>
      </c>
      <c r="AZ58" s="120">
        <f>'IO 01.3 - Sdružený objekt'!F33</f>
        <v>0</v>
      </c>
      <c r="BA58" s="120">
        <f>'IO 01.3 - Sdružený objekt'!F34</f>
        <v>0</v>
      </c>
      <c r="BB58" s="120">
        <f>'IO 01.3 - Sdružený objekt'!F35</f>
        <v>0</v>
      </c>
      <c r="BC58" s="120">
        <f>'IO 01.3 - Sdružený objekt'!F36</f>
        <v>0</v>
      </c>
      <c r="BD58" s="122">
        <f>'IO 01.3 - Sdružený objekt'!F37</f>
        <v>0</v>
      </c>
      <c r="BE58" s="7"/>
      <c r="BT58" s="123" t="s">
        <v>77</v>
      </c>
      <c r="BV58" s="123" t="s">
        <v>71</v>
      </c>
      <c r="BW58" s="123" t="s">
        <v>88</v>
      </c>
      <c r="BX58" s="123" t="s">
        <v>5</v>
      </c>
      <c r="CL58" s="123" t="s">
        <v>19</v>
      </c>
      <c r="CM58" s="123" t="s">
        <v>79</v>
      </c>
    </row>
    <row r="59" spans="1:91" s="7" customFormat="1" ht="16.5" customHeight="1">
      <c r="A59" s="111" t="s">
        <v>73</v>
      </c>
      <c r="B59" s="112"/>
      <c r="C59" s="113"/>
      <c r="D59" s="114" t="s">
        <v>89</v>
      </c>
      <c r="E59" s="114"/>
      <c r="F59" s="114"/>
      <c r="G59" s="114"/>
      <c r="H59" s="114"/>
      <c r="I59" s="115"/>
      <c r="J59" s="114" t="s">
        <v>90</v>
      </c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6">
        <f>'IO 02 - Přeložka polní ce...'!J30</f>
        <v>0</v>
      </c>
      <c r="AH59" s="115"/>
      <c r="AI59" s="115"/>
      <c r="AJ59" s="115"/>
      <c r="AK59" s="115"/>
      <c r="AL59" s="115"/>
      <c r="AM59" s="115"/>
      <c r="AN59" s="116">
        <f>SUM(AG59,AT59)</f>
        <v>0</v>
      </c>
      <c r="AO59" s="115"/>
      <c r="AP59" s="115"/>
      <c r="AQ59" s="117" t="s">
        <v>76</v>
      </c>
      <c r="AR59" s="118"/>
      <c r="AS59" s="119">
        <v>0</v>
      </c>
      <c r="AT59" s="120">
        <f>ROUND(SUM(AV59:AW59),2)</f>
        <v>0</v>
      </c>
      <c r="AU59" s="121">
        <f>'IO 02 - Přeložka polní ce...'!P89</f>
        <v>0</v>
      </c>
      <c r="AV59" s="120">
        <f>'IO 02 - Přeložka polní ce...'!J33</f>
        <v>0</v>
      </c>
      <c r="AW59" s="120">
        <f>'IO 02 - Přeložka polní ce...'!J34</f>
        <v>0</v>
      </c>
      <c r="AX59" s="120">
        <f>'IO 02 - Přeložka polní ce...'!J35</f>
        <v>0</v>
      </c>
      <c r="AY59" s="120">
        <f>'IO 02 - Přeložka polní ce...'!J36</f>
        <v>0</v>
      </c>
      <c r="AZ59" s="120">
        <f>'IO 02 - Přeložka polní ce...'!F33</f>
        <v>0</v>
      </c>
      <c r="BA59" s="120">
        <f>'IO 02 - Přeložka polní ce...'!F34</f>
        <v>0</v>
      </c>
      <c r="BB59" s="120">
        <f>'IO 02 - Přeložka polní ce...'!F35</f>
        <v>0</v>
      </c>
      <c r="BC59" s="120">
        <f>'IO 02 - Přeložka polní ce...'!F36</f>
        <v>0</v>
      </c>
      <c r="BD59" s="122">
        <f>'IO 02 - Přeložka polní ce...'!F37</f>
        <v>0</v>
      </c>
      <c r="BE59" s="7"/>
      <c r="BT59" s="123" t="s">
        <v>77</v>
      </c>
      <c r="BV59" s="123" t="s">
        <v>71</v>
      </c>
      <c r="BW59" s="123" t="s">
        <v>91</v>
      </c>
      <c r="BX59" s="123" t="s">
        <v>5</v>
      </c>
      <c r="CL59" s="123" t="s">
        <v>19</v>
      </c>
      <c r="CM59" s="123" t="s">
        <v>79</v>
      </c>
    </row>
    <row r="60" spans="1:91" s="7" customFormat="1" ht="24.75" customHeight="1">
      <c r="A60" s="111" t="s">
        <v>73</v>
      </c>
      <c r="B60" s="112"/>
      <c r="C60" s="113"/>
      <c r="D60" s="114" t="s">
        <v>92</v>
      </c>
      <c r="E60" s="114"/>
      <c r="F60" s="114"/>
      <c r="G60" s="114"/>
      <c r="H60" s="114"/>
      <c r="I60" s="115"/>
      <c r="J60" s="114" t="s">
        <v>93</v>
      </c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6">
        <f>'IO 03 - Přeložka vodovodu...'!J30</f>
        <v>0</v>
      </c>
      <c r="AH60" s="115"/>
      <c r="AI60" s="115"/>
      <c r="AJ60" s="115"/>
      <c r="AK60" s="115"/>
      <c r="AL60" s="115"/>
      <c r="AM60" s="115"/>
      <c r="AN60" s="116">
        <f>SUM(AG60,AT60)</f>
        <v>0</v>
      </c>
      <c r="AO60" s="115"/>
      <c r="AP60" s="115"/>
      <c r="AQ60" s="117" t="s">
        <v>76</v>
      </c>
      <c r="AR60" s="118"/>
      <c r="AS60" s="119">
        <v>0</v>
      </c>
      <c r="AT60" s="120">
        <f>ROUND(SUM(AV60:AW60),2)</f>
        <v>0</v>
      </c>
      <c r="AU60" s="121">
        <f>'IO 03 - Přeložka vodovodu...'!P87</f>
        <v>0</v>
      </c>
      <c r="AV60" s="120">
        <f>'IO 03 - Přeložka vodovodu...'!J33</f>
        <v>0</v>
      </c>
      <c r="AW60" s="120">
        <f>'IO 03 - Přeložka vodovodu...'!J34</f>
        <v>0</v>
      </c>
      <c r="AX60" s="120">
        <f>'IO 03 - Přeložka vodovodu...'!J35</f>
        <v>0</v>
      </c>
      <c r="AY60" s="120">
        <f>'IO 03 - Přeložka vodovodu...'!J36</f>
        <v>0</v>
      </c>
      <c r="AZ60" s="120">
        <f>'IO 03 - Přeložka vodovodu...'!F33</f>
        <v>0</v>
      </c>
      <c r="BA60" s="120">
        <f>'IO 03 - Přeložka vodovodu...'!F34</f>
        <v>0</v>
      </c>
      <c r="BB60" s="120">
        <f>'IO 03 - Přeložka vodovodu...'!F35</f>
        <v>0</v>
      </c>
      <c r="BC60" s="120">
        <f>'IO 03 - Přeložka vodovodu...'!F36</f>
        <v>0</v>
      </c>
      <c r="BD60" s="122">
        <f>'IO 03 - Přeložka vodovodu...'!F37</f>
        <v>0</v>
      </c>
      <c r="BE60" s="7"/>
      <c r="BT60" s="123" t="s">
        <v>77</v>
      </c>
      <c r="BV60" s="123" t="s">
        <v>71</v>
      </c>
      <c r="BW60" s="123" t="s">
        <v>94</v>
      </c>
      <c r="BX60" s="123" t="s">
        <v>5</v>
      </c>
      <c r="CL60" s="123" t="s">
        <v>19</v>
      </c>
      <c r="CM60" s="123" t="s">
        <v>79</v>
      </c>
    </row>
    <row r="61" spans="1:91" s="7" customFormat="1" ht="16.5" customHeight="1">
      <c r="A61" s="111" t="s">
        <v>73</v>
      </c>
      <c r="B61" s="112"/>
      <c r="C61" s="113"/>
      <c r="D61" s="114" t="s">
        <v>95</v>
      </c>
      <c r="E61" s="114"/>
      <c r="F61" s="114"/>
      <c r="G61" s="114"/>
      <c r="H61" s="114"/>
      <c r="I61" s="115"/>
      <c r="J61" s="114" t="s">
        <v>96</v>
      </c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6">
        <f>'IO 04 - Přeložka podzemní...'!J30</f>
        <v>0</v>
      </c>
      <c r="AH61" s="115"/>
      <c r="AI61" s="115"/>
      <c r="AJ61" s="115"/>
      <c r="AK61" s="115"/>
      <c r="AL61" s="115"/>
      <c r="AM61" s="115"/>
      <c r="AN61" s="116">
        <f>SUM(AG61,AT61)</f>
        <v>0</v>
      </c>
      <c r="AO61" s="115"/>
      <c r="AP61" s="115"/>
      <c r="AQ61" s="117" t="s">
        <v>76</v>
      </c>
      <c r="AR61" s="118"/>
      <c r="AS61" s="119">
        <v>0</v>
      </c>
      <c r="AT61" s="120">
        <f>ROUND(SUM(AV61:AW61),2)</f>
        <v>0</v>
      </c>
      <c r="AU61" s="121">
        <f>'IO 04 - Přeložka podzemní...'!P81</f>
        <v>0</v>
      </c>
      <c r="AV61" s="120">
        <f>'IO 04 - Přeložka podzemní...'!J33</f>
        <v>0</v>
      </c>
      <c r="AW61" s="120">
        <f>'IO 04 - Přeložka podzemní...'!J34</f>
        <v>0</v>
      </c>
      <c r="AX61" s="120">
        <f>'IO 04 - Přeložka podzemní...'!J35</f>
        <v>0</v>
      </c>
      <c r="AY61" s="120">
        <f>'IO 04 - Přeložka podzemní...'!J36</f>
        <v>0</v>
      </c>
      <c r="AZ61" s="120">
        <f>'IO 04 - Přeložka podzemní...'!F33</f>
        <v>0</v>
      </c>
      <c r="BA61" s="120">
        <f>'IO 04 - Přeložka podzemní...'!F34</f>
        <v>0</v>
      </c>
      <c r="BB61" s="120">
        <f>'IO 04 - Přeložka podzemní...'!F35</f>
        <v>0</v>
      </c>
      <c r="BC61" s="120">
        <f>'IO 04 - Přeložka podzemní...'!F36</f>
        <v>0</v>
      </c>
      <c r="BD61" s="122">
        <f>'IO 04 - Přeložka podzemní...'!F37</f>
        <v>0</v>
      </c>
      <c r="BE61" s="7"/>
      <c r="BT61" s="123" t="s">
        <v>77</v>
      </c>
      <c r="BV61" s="123" t="s">
        <v>71</v>
      </c>
      <c r="BW61" s="123" t="s">
        <v>97</v>
      </c>
      <c r="BX61" s="123" t="s">
        <v>5</v>
      </c>
      <c r="CL61" s="123" t="s">
        <v>19</v>
      </c>
      <c r="CM61" s="123" t="s">
        <v>79</v>
      </c>
    </row>
    <row r="62" spans="1:91" s="7" customFormat="1" ht="16.5" customHeight="1">
      <c r="A62" s="111" t="s">
        <v>73</v>
      </c>
      <c r="B62" s="112"/>
      <c r="C62" s="113"/>
      <c r="D62" s="114" t="s">
        <v>98</v>
      </c>
      <c r="E62" s="114"/>
      <c r="F62" s="114"/>
      <c r="G62" s="114"/>
      <c r="H62" s="114"/>
      <c r="I62" s="115"/>
      <c r="J62" s="114" t="s">
        <v>99</v>
      </c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6">
        <f>'IO 05 - Polní cesta VPC48'!J30</f>
        <v>0</v>
      </c>
      <c r="AH62" s="115"/>
      <c r="AI62" s="115"/>
      <c r="AJ62" s="115"/>
      <c r="AK62" s="115"/>
      <c r="AL62" s="115"/>
      <c r="AM62" s="115"/>
      <c r="AN62" s="116">
        <f>SUM(AG62,AT62)</f>
        <v>0</v>
      </c>
      <c r="AO62" s="115"/>
      <c r="AP62" s="115"/>
      <c r="AQ62" s="117" t="s">
        <v>76</v>
      </c>
      <c r="AR62" s="118"/>
      <c r="AS62" s="119">
        <v>0</v>
      </c>
      <c r="AT62" s="120">
        <f>ROUND(SUM(AV62:AW62),2)</f>
        <v>0</v>
      </c>
      <c r="AU62" s="121">
        <f>'IO 05 - Polní cesta VPC48'!P85</f>
        <v>0</v>
      </c>
      <c r="AV62" s="120">
        <f>'IO 05 - Polní cesta VPC48'!J33</f>
        <v>0</v>
      </c>
      <c r="AW62" s="120">
        <f>'IO 05 - Polní cesta VPC48'!J34</f>
        <v>0</v>
      </c>
      <c r="AX62" s="120">
        <f>'IO 05 - Polní cesta VPC48'!J35</f>
        <v>0</v>
      </c>
      <c r="AY62" s="120">
        <f>'IO 05 - Polní cesta VPC48'!J36</f>
        <v>0</v>
      </c>
      <c r="AZ62" s="120">
        <f>'IO 05 - Polní cesta VPC48'!F33</f>
        <v>0</v>
      </c>
      <c r="BA62" s="120">
        <f>'IO 05 - Polní cesta VPC48'!F34</f>
        <v>0</v>
      </c>
      <c r="BB62" s="120">
        <f>'IO 05 - Polní cesta VPC48'!F35</f>
        <v>0</v>
      </c>
      <c r="BC62" s="120">
        <f>'IO 05 - Polní cesta VPC48'!F36</f>
        <v>0</v>
      </c>
      <c r="BD62" s="122">
        <f>'IO 05 - Polní cesta VPC48'!F37</f>
        <v>0</v>
      </c>
      <c r="BE62" s="7"/>
      <c r="BT62" s="123" t="s">
        <v>77</v>
      </c>
      <c r="BV62" s="123" t="s">
        <v>71</v>
      </c>
      <c r="BW62" s="123" t="s">
        <v>100</v>
      </c>
      <c r="BX62" s="123" t="s">
        <v>5</v>
      </c>
      <c r="CL62" s="123" t="s">
        <v>19</v>
      </c>
      <c r="CM62" s="123" t="s">
        <v>79</v>
      </c>
    </row>
    <row r="63" spans="1:91" s="7" customFormat="1" ht="16.5" customHeight="1">
      <c r="A63" s="111" t="s">
        <v>73</v>
      </c>
      <c r="B63" s="112"/>
      <c r="C63" s="113"/>
      <c r="D63" s="114" t="s">
        <v>101</v>
      </c>
      <c r="E63" s="114"/>
      <c r="F63" s="114"/>
      <c r="G63" s="114"/>
      <c r="H63" s="114"/>
      <c r="I63" s="115"/>
      <c r="J63" s="114" t="s">
        <v>102</v>
      </c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6">
        <f>'IO 06 - Rekonstrukce příkopu'!J30</f>
        <v>0</v>
      </c>
      <c r="AH63" s="115"/>
      <c r="AI63" s="115"/>
      <c r="AJ63" s="115"/>
      <c r="AK63" s="115"/>
      <c r="AL63" s="115"/>
      <c r="AM63" s="115"/>
      <c r="AN63" s="116">
        <f>SUM(AG63,AT63)</f>
        <v>0</v>
      </c>
      <c r="AO63" s="115"/>
      <c r="AP63" s="115"/>
      <c r="AQ63" s="117" t="s">
        <v>76</v>
      </c>
      <c r="AR63" s="118"/>
      <c r="AS63" s="119">
        <v>0</v>
      </c>
      <c r="AT63" s="120">
        <f>ROUND(SUM(AV63:AW63),2)</f>
        <v>0</v>
      </c>
      <c r="AU63" s="121">
        <f>'IO 06 - Rekonstrukce příkopu'!P82</f>
        <v>0</v>
      </c>
      <c r="AV63" s="120">
        <f>'IO 06 - Rekonstrukce příkopu'!J33</f>
        <v>0</v>
      </c>
      <c r="AW63" s="120">
        <f>'IO 06 - Rekonstrukce příkopu'!J34</f>
        <v>0</v>
      </c>
      <c r="AX63" s="120">
        <f>'IO 06 - Rekonstrukce příkopu'!J35</f>
        <v>0</v>
      </c>
      <c r="AY63" s="120">
        <f>'IO 06 - Rekonstrukce příkopu'!J36</f>
        <v>0</v>
      </c>
      <c r="AZ63" s="120">
        <f>'IO 06 - Rekonstrukce příkopu'!F33</f>
        <v>0</v>
      </c>
      <c r="BA63" s="120">
        <f>'IO 06 - Rekonstrukce příkopu'!F34</f>
        <v>0</v>
      </c>
      <c r="BB63" s="120">
        <f>'IO 06 - Rekonstrukce příkopu'!F35</f>
        <v>0</v>
      </c>
      <c r="BC63" s="120">
        <f>'IO 06 - Rekonstrukce příkopu'!F36</f>
        <v>0</v>
      </c>
      <c r="BD63" s="122">
        <f>'IO 06 - Rekonstrukce příkopu'!F37</f>
        <v>0</v>
      </c>
      <c r="BE63" s="7"/>
      <c r="BT63" s="123" t="s">
        <v>77</v>
      </c>
      <c r="BV63" s="123" t="s">
        <v>71</v>
      </c>
      <c r="BW63" s="123" t="s">
        <v>103</v>
      </c>
      <c r="BX63" s="123" t="s">
        <v>5</v>
      </c>
      <c r="CL63" s="123" t="s">
        <v>19</v>
      </c>
      <c r="CM63" s="123" t="s">
        <v>79</v>
      </c>
    </row>
    <row r="64" spans="1:91" s="7" customFormat="1" ht="16.5" customHeight="1">
      <c r="A64" s="111" t="s">
        <v>73</v>
      </c>
      <c r="B64" s="112"/>
      <c r="C64" s="113"/>
      <c r="D64" s="114" t="s">
        <v>104</v>
      </c>
      <c r="E64" s="114"/>
      <c r="F64" s="114"/>
      <c r="G64" s="114"/>
      <c r="H64" s="114"/>
      <c r="I64" s="115"/>
      <c r="J64" s="114" t="s">
        <v>105</v>
      </c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6">
        <f>'SO 01 - Vegetační úpravy'!J30</f>
        <v>0</v>
      </c>
      <c r="AH64" s="115"/>
      <c r="AI64" s="115"/>
      <c r="AJ64" s="115"/>
      <c r="AK64" s="115"/>
      <c r="AL64" s="115"/>
      <c r="AM64" s="115"/>
      <c r="AN64" s="116">
        <f>SUM(AG64,AT64)</f>
        <v>0</v>
      </c>
      <c r="AO64" s="115"/>
      <c r="AP64" s="115"/>
      <c r="AQ64" s="117" t="s">
        <v>76</v>
      </c>
      <c r="AR64" s="118"/>
      <c r="AS64" s="119">
        <v>0</v>
      </c>
      <c r="AT64" s="120">
        <f>ROUND(SUM(AV64:AW64),2)</f>
        <v>0</v>
      </c>
      <c r="AU64" s="121">
        <f>'SO 01 - Vegetační úpravy'!P84</f>
        <v>0</v>
      </c>
      <c r="AV64" s="120">
        <f>'SO 01 - Vegetační úpravy'!J33</f>
        <v>0</v>
      </c>
      <c r="AW64" s="120">
        <f>'SO 01 - Vegetační úpravy'!J34</f>
        <v>0</v>
      </c>
      <c r="AX64" s="120">
        <f>'SO 01 - Vegetační úpravy'!J35</f>
        <v>0</v>
      </c>
      <c r="AY64" s="120">
        <f>'SO 01 - Vegetační úpravy'!J36</f>
        <v>0</v>
      </c>
      <c r="AZ64" s="120">
        <f>'SO 01 - Vegetační úpravy'!F33</f>
        <v>0</v>
      </c>
      <c r="BA64" s="120">
        <f>'SO 01 - Vegetační úpravy'!F34</f>
        <v>0</v>
      </c>
      <c r="BB64" s="120">
        <f>'SO 01 - Vegetační úpravy'!F35</f>
        <v>0</v>
      </c>
      <c r="BC64" s="120">
        <f>'SO 01 - Vegetační úpravy'!F36</f>
        <v>0</v>
      </c>
      <c r="BD64" s="122">
        <f>'SO 01 - Vegetační úpravy'!F37</f>
        <v>0</v>
      </c>
      <c r="BE64" s="7"/>
      <c r="BT64" s="123" t="s">
        <v>77</v>
      </c>
      <c r="BV64" s="123" t="s">
        <v>71</v>
      </c>
      <c r="BW64" s="123" t="s">
        <v>106</v>
      </c>
      <c r="BX64" s="123" t="s">
        <v>5</v>
      </c>
      <c r="CL64" s="123" t="s">
        <v>19</v>
      </c>
      <c r="CM64" s="123" t="s">
        <v>79</v>
      </c>
    </row>
    <row r="65" spans="1:91" s="7" customFormat="1" ht="24.75" customHeight="1">
      <c r="A65" s="111" t="s">
        <v>73</v>
      </c>
      <c r="B65" s="112"/>
      <c r="C65" s="113"/>
      <c r="D65" s="114" t="s">
        <v>107</v>
      </c>
      <c r="E65" s="114"/>
      <c r="F65" s="114"/>
      <c r="G65" s="114"/>
      <c r="H65" s="114"/>
      <c r="I65" s="115"/>
      <c r="J65" s="114" t="s">
        <v>108</v>
      </c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6">
        <f>'Z1 - Úprava OK H1-Hradítk...'!J30</f>
        <v>0</v>
      </c>
      <c r="AH65" s="115"/>
      <c r="AI65" s="115"/>
      <c r="AJ65" s="115"/>
      <c r="AK65" s="115"/>
      <c r="AL65" s="115"/>
      <c r="AM65" s="115"/>
      <c r="AN65" s="116">
        <f>SUM(AG65,AT65)</f>
        <v>0</v>
      </c>
      <c r="AO65" s="115"/>
      <c r="AP65" s="115"/>
      <c r="AQ65" s="117" t="s">
        <v>76</v>
      </c>
      <c r="AR65" s="118"/>
      <c r="AS65" s="119">
        <v>0</v>
      </c>
      <c r="AT65" s="120">
        <f>ROUND(SUM(AV65:AW65),2)</f>
        <v>0</v>
      </c>
      <c r="AU65" s="121">
        <f>'Z1 - Úprava OK H1-Hradítk...'!P86</f>
        <v>0</v>
      </c>
      <c r="AV65" s="120">
        <f>'Z1 - Úprava OK H1-Hradítk...'!J33</f>
        <v>0</v>
      </c>
      <c r="AW65" s="120">
        <f>'Z1 - Úprava OK H1-Hradítk...'!J34</f>
        <v>0</v>
      </c>
      <c r="AX65" s="120">
        <f>'Z1 - Úprava OK H1-Hradítk...'!J35</f>
        <v>0</v>
      </c>
      <c r="AY65" s="120">
        <f>'Z1 - Úprava OK H1-Hradítk...'!J36</f>
        <v>0</v>
      </c>
      <c r="AZ65" s="120">
        <f>'Z1 - Úprava OK H1-Hradítk...'!F33</f>
        <v>0</v>
      </c>
      <c r="BA65" s="120">
        <f>'Z1 - Úprava OK H1-Hradítk...'!F34</f>
        <v>0</v>
      </c>
      <c r="BB65" s="120">
        <f>'Z1 - Úprava OK H1-Hradítk...'!F35</f>
        <v>0</v>
      </c>
      <c r="BC65" s="120">
        <f>'Z1 - Úprava OK H1-Hradítk...'!F36</f>
        <v>0</v>
      </c>
      <c r="BD65" s="122">
        <f>'Z1 - Úprava OK H1-Hradítk...'!F37</f>
        <v>0</v>
      </c>
      <c r="BE65" s="7"/>
      <c r="BT65" s="123" t="s">
        <v>77</v>
      </c>
      <c r="BV65" s="123" t="s">
        <v>71</v>
      </c>
      <c r="BW65" s="123" t="s">
        <v>109</v>
      </c>
      <c r="BX65" s="123" t="s">
        <v>5</v>
      </c>
      <c r="CL65" s="123" t="s">
        <v>19</v>
      </c>
      <c r="CM65" s="123" t="s">
        <v>79</v>
      </c>
    </row>
    <row r="66" spans="1:91" s="7" customFormat="1" ht="16.5" customHeight="1">
      <c r="A66" s="111" t="s">
        <v>73</v>
      </c>
      <c r="B66" s="112"/>
      <c r="C66" s="113"/>
      <c r="D66" s="114" t="s">
        <v>110</v>
      </c>
      <c r="E66" s="114"/>
      <c r="F66" s="114"/>
      <c r="G66" s="114"/>
      <c r="H66" s="114"/>
      <c r="I66" s="115"/>
      <c r="J66" s="114" t="s">
        <v>111</v>
      </c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6">
        <f>'Z2 - Ozelenění poldru'!J30</f>
        <v>0</v>
      </c>
      <c r="AH66" s="115"/>
      <c r="AI66" s="115"/>
      <c r="AJ66" s="115"/>
      <c r="AK66" s="115"/>
      <c r="AL66" s="115"/>
      <c r="AM66" s="115"/>
      <c r="AN66" s="116">
        <f>SUM(AG66,AT66)</f>
        <v>0</v>
      </c>
      <c r="AO66" s="115"/>
      <c r="AP66" s="115"/>
      <c r="AQ66" s="117" t="s">
        <v>76</v>
      </c>
      <c r="AR66" s="118"/>
      <c r="AS66" s="119">
        <v>0</v>
      </c>
      <c r="AT66" s="120">
        <f>ROUND(SUM(AV66:AW66),2)</f>
        <v>0</v>
      </c>
      <c r="AU66" s="121">
        <f>'Z2 - Ozelenění poldru'!P84</f>
        <v>0</v>
      </c>
      <c r="AV66" s="120">
        <f>'Z2 - Ozelenění poldru'!J33</f>
        <v>0</v>
      </c>
      <c r="AW66" s="120">
        <f>'Z2 - Ozelenění poldru'!J34</f>
        <v>0</v>
      </c>
      <c r="AX66" s="120">
        <f>'Z2 - Ozelenění poldru'!J35</f>
        <v>0</v>
      </c>
      <c r="AY66" s="120">
        <f>'Z2 - Ozelenění poldru'!J36</f>
        <v>0</v>
      </c>
      <c r="AZ66" s="120">
        <f>'Z2 - Ozelenění poldru'!F33</f>
        <v>0</v>
      </c>
      <c r="BA66" s="120">
        <f>'Z2 - Ozelenění poldru'!F34</f>
        <v>0</v>
      </c>
      <c r="BB66" s="120">
        <f>'Z2 - Ozelenění poldru'!F35</f>
        <v>0</v>
      </c>
      <c r="BC66" s="120">
        <f>'Z2 - Ozelenění poldru'!F36</f>
        <v>0</v>
      </c>
      <c r="BD66" s="122">
        <f>'Z2 - Ozelenění poldru'!F37</f>
        <v>0</v>
      </c>
      <c r="BE66" s="7"/>
      <c r="BT66" s="123" t="s">
        <v>77</v>
      </c>
      <c r="BV66" s="123" t="s">
        <v>71</v>
      </c>
      <c r="BW66" s="123" t="s">
        <v>112</v>
      </c>
      <c r="BX66" s="123" t="s">
        <v>5</v>
      </c>
      <c r="CL66" s="123" t="s">
        <v>19</v>
      </c>
      <c r="CM66" s="123" t="s">
        <v>79</v>
      </c>
    </row>
    <row r="67" spans="1:91" s="7" customFormat="1" ht="16.5" customHeight="1">
      <c r="A67" s="111" t="s">
        <v>73</v>
      </c>
      <c r="B67" s="112"/>
      <c r="C67" s="113"/>
      <c r="D67" s="114" t="s">
        <v>113</v>
      </c>
      <c r="E67" s="114"/>
      <c r="F67" s="114"/>
      <c r="G67" s="114"/>
      <c r="H67" s="114"/>
      <c r="I67" s="115"/>
      <c r="J67" s="114" t="s">
        <v>114</v>
      </c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6">
        <f>'Z3 - SO-01 Vegetační úpra...'!J30</f>
        <v>0</v>
      </c>
      <c r="AH67" s="115"/>
      <c r="AI67" s="115"/>
      <c r="AJ67" s="115"/>
      <c r="AK67" s="115"/>
      <c r="AL67" s="115"/>
      <c r="AM67" s="115"/>
      <c r="AN67" s="116">
        <f>SUM(AG67,AT67)</f>
        <v>0</v>
      </c>
      <c r="AO67" s="115"/>
      <c r="AP67" s="115"/>
      <c r="AQ67" s="117" t="s">
        <v>76</v>
      </c>
      <c r="AR67" s="118"/>
      <c r="AS67" s="119">
        <v>0</v>
      </c>
      <c r="AT67" s="120">
        <f>ROUND(SUM(AV67:AW67),2)</f>
        <v>0</v>
      </c>
      <c r="AU67" s="121">
        <f>'Z3 - SO-01 Vegetační úpra...'!P83</f>
        <v>0</v>
      </c>
      <c r="AV67" s="120">
        <f>'Z3 - SO-01 Vegetační úpra...'!J33</f>
        <v>0</v>
      </c>
      <c r="AW67" s="120">
        <f>'Z3 - SO-01 Vegetační úpra...'!J34</f>
        <v>0</v>
      </c>
      <c r="AX67" s="120">
        <f>'Z3 - SO-01 Vegetační úpra...'!J35</f>
        <v>0</v>
      </c>
      <c r="AY67" s="120">
        <f>'Z3 - SO-01 Vegetační úpra...'!J36</f>
        <v>0</v>
      </c>
      <c r="AZ67" s="120">
        <f>'Z3 - SO-01 Vegetační úpra...'!F33</f>
        <v>0</v>
      </c>
      <c r="BA67" s="120">
        <f>'Z3 - SO-01 Vegetační úpra...'!F34</f>
        <v>0</v>
      </c>
      <c r="BB67" s="120">
        <f>'Z3 - SO-01 Vegetační úpra...'!F35</f>
        <v>0</v>
      </c>
      <c r="BC67" s="120">
        <f>'Z3 - SO-01 Vegetační úpra...'!F36</f>
        <v>0</v>
      </c>
      <c r="BD67" s="122">
        <f>'Z3 - SO-01 Vegetační úpra...'!F37</f>
        <v>0</v>
      </c>
      <c r="BE67" s="7"/>
      <c r="BT67" s="123" t="s">
        <v>77</v>
      </c>
      <c r="BV67" s="123" t="s">
        <v>71</v>
      </c>
      <c r="BW67" s="123" t="s">
        <v>115</v>
      </c>
      <c r="BX67" s="123" t="s">
        <v>5</v>
      </c>
      <c r="CL67" s="123" t="s">
        <v>19</v>
      </c>
      <c r="CM67" s="123" t="s">
        <v>79</v>
      </c>
    </row>
    <row r="68" spans="1:91" s="7" customFormat="1" ht="16.5" customHeight="1">
      <c r="A68" s="111" t="s">
        <v>73</v>
      </c>
      <c r="B68" s="112"/>
      <c r="C68" s="113"/>
      <c r="D68" s="114" t="s">
        <v>116</v>
      </c>
      <c r="E68" s="114"/>
      <c r="F68" s="114"/>
      <c r="G68" s="114"/>
      <c r="H68" s="114"/>
      <c r="I68" s="115"/>
      <c r="J68" s="114" t="s">
        <v>117</v>
      </c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6">
        <f>'Z4 - Ozelenění poldru-nás...'!J30</f>
        <v>0</v>
      </c>
      <c r="AH68" s="115"/>
      <c r="AI68" s="115"/>
      <c r="AJ68" s="115"/>
      <c r="AK68" s="115"/>
      <c r="AL68" s="115"/>
      <c r="AM68" s="115"/>
      <c r="AN68" s="116">
        <f>SUM(AG68,AT68)</f>
        <v>0</v>
      </c>
      <c r="AO68" s="115"/>
      <c r="AP68" s="115"/>
      <c r="AQ68" s="117" t="s">
        <v>76</v>
      </c>
      <c r="AR68" s="118"/>
      <c r="AS68" s="124">
        <v>0</v>
      </c>
      <c r="AT68" s="125">
        <f>ROUND(SUM(AV68:AW68),2)</f>
        <v>0</v>
      </c>
      <c r="AU68" s="126">
        <f>'Z4 - Ozelenění poldru-nás...'!P83</f>
        <v>0</v>
      </c>
      <c r="AV68" s="125">
        <f>'Z4 - Ozelenění poldru-nás...'!J33</f>
        <v>0</v>
      </c>
      <c r="AW68" s="125">
        <f>'Z4 - Ozelenění poldru-nás...'!J34</f>
        <v>0</v>
      </c>
      <c r="AX68" s="125">
        <f>'Z4 - Ozelenění poldru-nás...'!J35</f>
        <v>0</v>
      </c>
      <c r="AY68" s="125">
        <f>'Z4 - Ozelenění poldru-nás...'!J36</f>
        <v>0</v>
      </c>
      <c r="AZ68" s="125">
        <f>'Z4 - Ozelenění poldru-nás...'!F33</f>
        <v>0</v>
      </c>
      <c r="BA68" s="125">
        <f>'Z4 - Ozelenění poldru-nás...'!F34</f>
        <v>0</v>
      </c>
      <c r="BB68" s="125">
        <f>'Z4 - Ozelenění poldru-nás...'!F35</f>
        <v>0</v>
      </c>
      <c r="BC68" s="125">
        <f>'Z4 - Ozelenění poldru-nás...'!F36</f>
        <v>0</v>
      </c>
      <c r="BD68" s="127">
        <f>'Z4 - Ozelenění poldru-nás...'!F37</f>
        <v>0</v>
      </c>
      <c r="BE68" s="7"/>
      <c r="BT68" s="123" t="s">
        <v>77</v>
      </c>
      <c r="BV68" s="123" t="s">
        <v>71</v>
      </c>
      <c r="BW68" s="123" t="s">
        <v>118</v>
      </c>
      <c r="BX68" s="123" t="s">
        <v>5</v>
      </c>
      <c r="CL68" s="123" t="s">
        <v>19</v>
      </c>
      <c r="CM68" s="123" t="s">
        <v>79</v>
      </c>
    </row>
    <row r="69" spans="1:57" s="2" customFormat="1" ht="30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4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</row>
    <row r="70" spans="1:57" s="2" customFormat="1" ht="6.95" customHeight="1">
      <c r="A70" s="38"/>
      <c r="B70" s="59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44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</row>
  </sheetData>
  <sheetProtection password="CC35" sheet="1" objects="1" scenarios="1" formatColumns="0" formatRows="0"/>
  <mergeCells count="94">
    <mergeCell ref="C52:G52"/>
    <mergeCell ref="D61:H61"/>
    <mergeCell ref="D58:H58"/>
    <mergeCell ref="D55:H55"/>
    <mergeCell ref="D59:H59"/>
    <mergeCell ref="D60:H60"/>
    <mergeCell ref="D56:H56"/>
    <mergeCell ref="D57:H57"/>
    <mergeCell ref="D62:H62"/>
    <mergeCell ref="D63:H63"/>
    <mergeCell ref="D64:H64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64:AF64"/>
    <mergeCell ref="J56:AF56"/>
    <mergeCell ref="J55:AF55"/>
    <mergeCell ref="L45:AO45"/>
    <mergeCell ref="D65:H65"/>
    <mergeCell ref="J65:AF65"/>
    <mergeCell ref="D66:H66"/>
    <mergeCell ref="J66:AF66"/>
    <mergeCell ref="D67:H67"/>
    <mergeCell ref="J67:AF67"/>
    <mergeCell ref="D68:H68"/>
    <mergeCell ref="J68:AF68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G64:AM64"/>
    <mergeCell ref="AG56:AM56"/>
    <mergeCell ref="AG58:AM58"/>
    <mergeCell ref="AM47:AN47"/>
    <mergeCell ref="AM49:AP49"/>
    <mergeCell ref="AM50:AP50"/>
    <mergeCell ref="AN64:AP64"/>
    <mergeCell ref="AN63:AP63"/>
    <mergeCell ref="AN57:AP57"/>
    <mergeCell ref="AN52:AP52"/>
    <mergeCell ref="AN62:AP62"/>
    <mergeCell ref="AN61:AP61"/>
    <mergeCell ref="AN56:AP56"/>
    <mergeCell ref="AN60:AP60"/>
    <mergeCell ref="AN58:AP58"/>
    <mergeCell ref="AN59:AP59"/>
    <mergeCell ref="AN55:AP55"/>
    <mergeCell ref="AS49:AT51"/>
    <mergeCell ref="AN65:AP65"/>
    <mergeCell ref="AG65:AM65"/>
    <mergeCell ref="AN66:AP66"/>
    <mergeCell ref="AG66:AM66"/>
    <mergeCell ref="AN67:AP67"/>
    <mergeCell ref="AG67:AM67"/>
    <mergeCell ref="AN68:AP68"/>
    <mergeCell ref="AG68:AM68"/>
    <mergeCell ref="AN54:AP54"/>
  </mergeCells>
  <hyperlinks>
    <hyperlink ref="A55" location="'00 - Ostatní a vedlejší n...'!C2" display="/"/>
    <hyperlink ref="A56" location="'IO 01.1 - Hráz'!C2" display="/"/>
    <hyperlink ref="A57" location="'IO 01.2 - Zátopa'!C2" display="/"/>
    <hyperlink ref="A58" location="'IO 01.3 - Sdružený objekt'!C2" display="/"/>
    <hyperlink ref="A59" location="'IO 02 - Přeložka polní ce...'!C2" display="/"/>
    <hyperlink ref="A60" location="'IO 03 - Přeložka vodovodu...'!C2" display="/"/>
    <hyperlink ref="A61" location="'IO 04 - Přeložka podzemní...'!C2" display="/"/>
    <hyperlink ref="A62" location="'IO 05 - Polní cesta VPC48'!C2" display="/"/>
    <hyperlink ref="A63" location="'IO 06 - Rekonstrukce příkopu'!C2" display="/"/>
    <hyperlink ref="A64" location="'SO 01 - Vegetační úpravy'!C2" display="/"/>
    <hyperlink ref="A65" location="'Z1 - Úprava OK H1-Hradítk...'!C2" display="/"/>
    <hyperlink ref="A66" location="'Z2 - Ozelenění poldru'!C2" display="/"/>
    <hyperlink ref="A67" location="'Z3 - SO-01 Vegetační úpra...'!C2" display="/"/>
    <hyperlink ref="A68" location="'Z4 - Ozelenění poldru-nás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103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79</v>
      </c>
    </row>
    <row r="4" spans="2:46" s="1" customFormat="1" ht="24.95" customHeight="1">
      <c r="B4" s="20"/>
      <c r="D4" s="130" t="s">
        <v>119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Ochranná nádrž NO4 v k.ú. Hovorany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120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1258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22. 1. 2021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stavby'!E11="","",'Rekapitulace stavby'!E11)</f>
        <v xml:space="preserve"> </v>
      </c>
      <c r="F15" s="38"/>
      <c r="G15" s="38"/>
      <c r="H15" s="38"/>
      <c r="I15" s="132" t="s">
        <v>27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28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27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30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27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32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27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33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35</v>
      </c>
      <c r="E30" s="38"/>
      <c r="F30" s="38"/>
      <c r="G30" s="38"/>
      <c r="H30" s="38"/>
      <c r="I30" s="38"/>
      <c r="J30" s="144">
        <f>ROUND(J82,2)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37</v>
      </c>
      <c r="G32" s="38"/>
      <c r="H32" s="38"/>
      <c r="I32" s="145" t="s">
        <v>36</v>
      </c>
      <c r="J32" s="145" t="s">
        <v>38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39</v>
      </c>
      <c r="E33" s="132" t="s">
        <v>40</v>
      </c>
      <c r="F33" s="147">
        <f>ROUND((SUM(BE82:BE130)),2)</f>
        <v>0</v>
      </c>
      <c r="G33" s="38"/>
      <c r="H33" s="38"/>
      <c r="I33" s="148">
        <v>0.21</v>
      </c>
      <c r="J33" s="147">
        <f>ROUND(((SUM(BE82:BE130))*I33),2)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41</v>
      </c>
      <c r="F34" s="147">
        <f>ROUND((SUM(BF82:BF130)),2)</f>
        <v>0</v>
      </c>
      <c r="G34" s="38"/>
      <c r="H34" s="38"/>
      <c r="I34" s="148">
        <v>0.15</v>
      </c>
      <c r="J34" s="147">
        <f>ROUND(((SUM(BF82:BF130))*I34),2)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42</v>
      </c>
      <c r="F35" s="147">
        <f>ROUND((SUM(BG82:BG130)),2)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43</v>
      </c>
      <c r="F36" s="147">
        <f>ROUND((SUM(BH82:BH130)),2)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44</v>
      </c>
      <c r="F37" s="147">
        <f>ROUND((SUM(BI82:BI130)),2)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45</v>
      </c>
      <c r="E39" s="151"/>
      <c r="F39" s="151"/>
      <c r="G39" s="152" t="s">
        <v>46</v>
      </c>
      <c r="H39" s="153" t="s">
        <v>47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122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Ochranná nádrž NO4 v k.ú. Hovorany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120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IO 06 - Rekonstrukce příkopu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22. 1. 2021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32" t="s">
        <v>30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28</v>
      </c>
      <c r="D55" s="40"/>
      <c r="E55" s="40"/>
      <c r="F55" s="27" t="str">
        <f>IF(E18="","",E18)</f>
        <v>Vyplň údaj</v>
      </c>
      <c r="G55" s="40"/>
      <c r="H55" s="40"/>
      <c r="I55" s="32" t="s">
        <v>32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123</v>
      </c>
      <c r="D57" s="162"/>
      <c r="E57" s="162"/>
      <c r="F57" s="162"/>
      <c r="G57" s="162"/>
      <c r="H57" s="162"/>
      <c r="I57" s="162"/>
      <c r="J57" s="163" t="s">
        <v>124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67</v>
      </c>
      <c r="D59" s="40"/>
      <c r="E59" s="40"/>
      <c r="F59" s="40"/>
      <c r="G59" s="40"/>
      <c r="H59" s="40"/>
      <c r="I59" s="40"/>
      <c r="J59" s="102">
        <f>J82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125</v>
      </c>
    </row>
    <row r="60" spans="1:31" s="9" customFormat="1" ht="24.95" customHeight="1">
      <c r="A60" s="9"/>
      <c r="B60" s="165"/>
      <c r="C60" s="166"/>
      <c r="D60" s="167" t="s">
        <v>220</v>
      </c>
      <c r="E60" s="168"/>
      <c r="F60" s="168"/>
      <c r="G60" s="168"/>
      <c r="H60" s="168"/>
      <c r="I60" s="168"/>
      <c r="J60" s="169">
        <f>J83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2" customFormat="1" ht="19.9" customHeight="1">
      <c r="A61" s="12"/>
      <c r="B61" s="216"/>
      <c r="C61" s="217"/>
      <c r="D61" s="218" t="s">
        <v>221</v>
      </c>
      <c r="E61" s="219"/>
      <c r="F61" s="219"/>
      <c r="G61" s="219"/>
      <c r="H61" s="219"/>
      <c r="I61" s="219"/>
      <c r="J61" s="220">
        <f>J84</f>
        <v>0</v>
      </c>
      <c r="K61" s="217"/>
      <c r="L61" s="221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 s="12" customFormat="1" ht="19.9" customHeight="1">
      <c r="A62" s="12"/>
      <c r="B62" s="216"/>
      <c r="C62" s="217"/>
      <c r="D62" s="218" t="s">
        <v>225</v>
      </c>
      <c r="E62" s="219"/>
      <c r="F62" s="219"/>
      <c r="G62" s="219"/>
      <c r="H62" s="219"/>
      <c r="I62" s="219"/>
      <c r="J62" s="220">
        <f>J129</f>
        <v>0</v>
      </c>
      <c r="K62" s="217"/>
      <c r="L62" s="221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 s="2" customFormat="1" ht="21.8" customHeight="1">
      <c r="A63" s="38"/>
      <c r="B63" s="39"/>
      <c r="C63" s="40"/>
      <c r="D63" s="40"/>
      <c r="E63" s="40"/>
      <c r="F63" s="40"/>
      <c r="G63" s="40"/>
      <c r="H63" s="40"/>
      <c r="I63" s="40"/>
      <c r="J63" s="40"/>
      <c r="K63" s="40"/>
      <c r="L63" s="13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4" spans="1:31" s="2" customFormat="1" ht="6.95" customHeight="1">
      <c r="A64" s="38"/>
      <c r="B64" s="59"/>
      <c r="C64" s="60"/>
      <c r="D64" s="60"/>
      <c r="E64" s="60"/>
      <c r="F64" s="60"/>
      <c r="G64" s="60"/>
      <c r="H64" s="60"/>
      <c r="I64" s="60"/>
      <c r="J64" s="60"/>
      <c r="K64" s="6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8" spans="1:31" s="2" customFormat="1" ht="6.95" customHeight="1">
      <c r="A68" s="38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24.95" customHeight="1">
      <c r="A69" s="38"/>
      <c r="B69" s="39"/>
      <c r="C69" s="23" t="s">
        <v>127</v>
      </c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2" customHeight="1">
      <c r="A71" s="38"/>
      <c r="B71" s="39"/>
      <c r="C71" s="32" t="s">
        <v>16</v>
      </c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6.5" customHeight="1">
      <c r="A72" s="38"/>
      <c r="B72" s="39"/>
      <c r="C72" s="40"/>
      <c r="D72" s="40"/>
      <c r="E72" s="160" t="str">
        <f>E7</f>
        <v>Ochranná nádrž NO4 v k.ú. Hovorany</v>
      </c>
      <c r="F72" s="32"/>
      <c r="G72" s="32"/>
      <c r="H72" s="32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120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40"/>
      <c r="D74" s="40"/>
      <c r="E74" s="69" t="str">
        <f>E9</f>
        <v>IO 06 - Rekonstrukce příkopu</v>
      </c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21</v>
      </c>
      <c r="D76" s="40"/>
      <c r="E76" s="40"/>
      <c r="F76" s="27" t="str">
        <f>F12</f>
        <v xml:space="preserve"> </v>
      </c>
      <c r="G76" s="40"/>
      <c r="H76" s="40"/>
      <c r="I76" s="32" t="s">
        <v>23</v>
      </c>
      <c r="J76" s="72" t="str">
        <f>IF(J12="","",J12)</f>
        <v>22. 1. 2021</v>
      </c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25</v>
      </c>
      <c r="D78" s="40"/>
      <c r="E78" s="40"/>
      <c r="F78" s="27" t="str">
        <f>E15</f>
        <v xml:space="preserve"> </v>
      </c>
      <c r="G78" s="40"/>
      <c r="H78" s="40"/>
      <c r="I78" s="32" t="s">
        <v>30</v>
      </c>
      <c r="J78" s="36" t="str">
        <f>E21</f>
        <v xml:space="preserve"> 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15" customHeight="1">
      <c r="A79" s="38"/>
      <c r="B79" s="39"/>
      <c r="C79" s="32" t="s">
        <v>28</v>
      </c>
      <c r="D79" s="40"/>
      <c r="E79" s="40"/>
      <c r="F79" s="27" t="str">
        <f>IF(E18="","",E18)</f>
        <v>Vyplň údaj</v>
      </c>
      <c r="G79" s="40"/>
      <c r="H79" s="40"/>
      <c r="I79" s="32" t="s">
        <v>32</v>
      </c>
      <c r="J79" s="36" t="str">
        <f>E24</f>
        <v xml:space="preserve"> 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0.3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10" customFormat="1" ht="29.25" customHeight="1">
      <c r="A81" s="171"/>
      <c r="B81" s="172"/>
      <c r="C81" s="173" t="s">
        <v>128</v>
      </c>
      <c r="D81" s="174" t="s">
        <v>54</v>
      </c>
      <c r="E81" s="174" t="s">
        <v>50</v>
      </c>
      <c r="F81" s="174" t="s">
        <v>51</v>
      </c>
      <c r="G81" s="174" t="s">
        <v>129</v>
      </c>
      <c r="H81" s="174" t="s">
        <v>130</v>
      </c>
      <c r="I81" s="174" t="s">
        <v>131</v>
      </c>
      <c r="J81" s="175" t="s">
        <v>124</v>
      </c>
      <c r="K81" s="176" t="s">
        <v>132</v>
      </c>
      <c r="L81" s="177"/>
      <c r="M81" s="92" t="s">
        <v>19</v>
      </c>
      <c r="N81" s="93" t="s">
        <v>39</v>
      </c>
      <c r="O81" s="93" t="s">
        <v>133</v>
      </c>
      <c r="P81" s="93" t="s">
        <v>134</v>
      </c>
      <c r="Q81" s="93" t="s">
        <v>135</v>
      </c>
      <c r="R81" s="93" t="s">
        <v>136</v>
      </c>
      <c r="S81" s="93" t="s">
        <v>137</v>
      </c>
      <c r="T81" s="94" t="s">
        <v>138</v>
      </c>
      <c r="U81" s="171"/>
      <c r="V81" s="171"/>
      <c r="W81" s="171"/>
      <c r="X81" s="171"/>
      <c r="Y81" s="171"/>
      <c r="Z81" s="171"/>
      <c r="AA81" s="171"/>
      <c r="AB81" s="171"/>
      <c r="AC81" s="171"/>
      <c r="AD81" s="171"/>
      <c r="AE81" s="171"/>
    </row>
    <row r="82" spans="1:63" s="2" customFormat="1" ht="22.8" customHeight="1">
      <c r="A82" s="38"/>
      <c r="B82" s="39"/>
      <c r="C82" s="99" t="s">
        <v>139</v>
      </c>
      <c r="D82" s="40"/>
      <c r="E82" s="40"/>
      <c r="F82" s="40"/>
      <c r="G82" s="40"/>
      <c r="H82" s="40"/>
      <c r="I82" s="40"/>
      <c r="J82" s="178">
        <f>BK82</f>
        <v>0</v>
      </c>
      <c r="K82" s="40"/>
      <c r="L82" s="44"/>
      <c r="M82" s="95"/>
      <c r="N82" s="179"/>
      <c r="O82" s="96"/>
      <c r="P82" s="180">
        <f>P83</f>
        <v>0</v>
      </c>
      <c r="Q82" s="96"/>
      <c r="R82" s="180">
        <f>R83</f>
        <v>0.004860000000000001</v>
      </c>
      <c r="S82" s="96"/>
      <c r="T82" s="181">
        <f>T83</f>
        <v>0</v>
      </c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T82" s="17" t="s">
        <v>68</v>
      </c>
      <c r="AU82" s="17" t="s">
        <v>125</v>
      </c>
      <c r="BK82" s="182">
        <f>BK83</f>
        <v>0</v>
      </c>
    </row>
    <row r="83" spans="1:63" s="11" customFormat="1" ht="25.9" customHeight="1">
      <c r="A83" s="11"/>
      <c r="B83" s="183"/>
      <c r="C83" s="184"/>
      <c r="D83" s="185" t="s">
        <v>68</v>
      </c>
      <c r="E83" s="186" t="s">
        <v>228</v>
      </c>
      <c r="F83" s="186" t="s">
        <v>229</v>
      </c>
      <c r="G83" s="184"/>
      <c r="H83" s="184"/>
      <c r="I83" s="187"/>
      <c r="J83" s="188">
        <f>BK83</f>
        <v>0</v>
      </c>
      <c r="K83" s="184"/>
      <c r="L83" s="189"/>
      <c r="M83" s="190"/>
      <c r="N83" s="191"/>
      <c r="O83" s="191"/>
      <c r="P83" s="192">
        <f>P84+P129</f>
        <v>0</v>
      </c>
      <c r="Q83" s="191"/>
      <c r="R83" s="192">
        <f>R84+R129</f>
        <v>0.004860000000000001</v>
      </c>
      <c r="S83" s="191"/>
      <c r="T83" s="193">
        <f>T84+T129</f>
        <v>0</v>
      </c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R83" s="194" t="s">
        <v>77</v>
      </c>
      <c r="AT83" s="195" t="s">
        <v>68</v>
      </c>
      <c r="AU83" s="195" t="s">
        <v>69</v>
      </c>
      <c r="AY83" s="194" t="s">
        <v>143</v>
      </c>
      <c r="BK83" s="196">
        <f>BK84+BK129</f>
        <v>0</v>
      </c>
    </row>
    <row r="84" spans="1:63" s="11" customFormat="1" ht="22.8" customHeight="1">
      <c r="A84" s="11"/>
      <c r="B84" s="183"/>
      <c r="C84" s="184"/>
      <c r="D84" s="185" t="s">
        <v>68</v>
      </c>
      <c r="E84" s="222" t="s">
        <v>77</v>
      </c>
      <c r="F84" s="222" t="s">
        <v>230</v>
      </c>
      <c r="G84" s="184"/>
      <c r="H84" s="184"/>
      <c r="I84" s="187"/>
      <c r="J84" s="223">
        <f>BK84</f>
        <v>0</v>
      </c>
      <c r="K84" s="184"/>
      <c r="L84" s="189"/>
      <c r="M84" s="190"/>
      <c r="N84" s="191"/>
      <c r="O84" s="191"/>
      <c r="P84" s="192">
        <f>SUM(P85:P128)</f>
        <v>0</v>
      </c>
      <c r="Q84" s="191"/>
      <c r="R84" s="192">
        <f>SUM(R85:R128)</f>
        <v>0.004860000000000001</v>
      </c>
      <c r="S84" s="191"/>
      <c r="T84" s="193">
        <f>SUM(T85:T128)</f>
        <v>0</v>
      </c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R84" s="194" t="s">
        <v>77</v>
      </c>
      <c r="AT84" s="195" t="s">
        <v>68</v>
      </c>
      <c r="AU84" s="195" t="s">
        <v>77</v>
      </c>
      <c r="AY84" s="194" t="s">
        <v>143</v>
      </c>
      <c r="BK84" s="196">
        <f>SUM(BK85:BK128)</f>
        <v>0</v>
      </c>
    </row>
    <row r="85" spans="1:65" s="2" customFormat="1" ht="21.75" customHeight="1">
      <c r="A85" s="38"/>
      <c r="B85" s="39"/>
      <c r="C85" s="197" t="s">
        <v>77</v>
      </c>
      <c r="D85" s="197" t="s">
        <v>144</v>
      </c>
      <c r="E85" s="198" t="s">
        <v>242</v>
      </c>
      <c r="F85" s="199" t="s">
        <v>243</v>
      </c>
      <c r="G85" s="200" t="s">
        <v>244</v>
      </c>
      <c r="H85" s="201">
        <v>38</v>
      </c>
      <c r="I85" s="202"/>
      <c r="J85" s="203">
        <f>ROUND(I85*H85,2)</f>
        <v>0</v>
      </c>
      <c r="K85" s="204"/>
      <c r="L85" s="44"/>
      <c r="M85" s="205" t="s">
        <v>19</v>
      </c>
      <c r="N85" s="206" t="s">
        <v>40</v>
      </c>
      <c r="O85" s="84"/>
      <c r="P85" s="207">
        <f>O85*H85</f>
        <v>0</v>
      </c>
      <c r="Q85" s="207">
        <v>0</v>
      </c>
      <c r="R85" s="207">
        <f>Q85*H85</f>
        <v>0</v>
      </c>
      <c r="S85" s="207">
        <v>0</v>
      </c>
      <c r="T85" s="208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09" t="s">
        <v>142</v>
      </c>
      <c r="AT85" s="209" t="s">
        <v>144</v>
      </c>
      <c r="AU85" s="209" t="s">
        <v>79</v>
      </c>
      <c r="AY85" s="17" t="s">
        <v>143</v>
      </c>
      <c r="BE85" s="210">
        <f>IF(N85="základní",J85,0)</f>
        <v>0</v>
      </c>
      <c r="BF85" s="210">
        <f>IF(N85="snížená",J85,0)</f>
        <v>0</v>
      </c>
      <c r="BG85" s="210">
        <f>IF(N85="zákl. přenesená",J85,0)</f>
        <v>0</v>
      </c>
      <c r="BH85" s="210">
        <f>IF(N85="sníž. přenesená",J85,0)</f>
        <v>0</v>
      </c>
      <c r="BI85" s="210">
        <f>IF(N85="nulová",J85,0)</f>
        <v>0</v>
      </c>
      <c r="BJ85" s="17" t="s">
        <v>77</v>
      </c>
      <c r="BK85" s="210">
        <f>ROUND(I85*H85,2)</f>
        <v>0</v>
      </c>
      <c r="BL85" s="17" t="s">
        <v>142</v>
      </c>
      <c r="BM85" s="209" t="s">
        <v>1259</v>
      </c>
    </row>
    <row r="86" spans="1:51" s="13" customFormat="1" ht="12">
      <c r="A86" s="13"/>
      <c r="B86" s="235"/>
      <c r="C86" s="236"/>
      <c r="D86" s="237" t="s">
        <v>236</v>
      </c>
      <c r="E86" s="238" t="s">
        <v>19</v>
      </c>
      <c r="F86" s="239" t="s">
        <v>387</v>
      </c>
      <c r="G86" s="236"/>
      <c r="H86" s="240">
        <v>38</v>
      </c>
      <c r="I86" s="241"/>
      <c r="J86" s="236"/>
      <c r="K86" s="236"/>
      <c r="L86" s="242"/>
      <c r="M86" s="243"/>
      <c r="N86" s="244"/>
      <c r="O86" s="244"/>
      <c r="P86" s="244"/>
      <c r="Q86" s="244"/>
      <c r="R86" s="244"/>
      <c r="S86" s="244"/>
      <c r="T86" s="245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246" t="s">
        <v>236</v>
      </c>
      <c r="AU86" s="246" t="s">
        <v>79</v>
      </c>
      <c r="AV86" s="13" t="s">
        <v>79</v>
      </c>
      <c r="AW86" s="13" t="s">
        <v>31</v>
      </c>
      <c r="AX86" s="13" t="s">
        <v>77</v>
      </c>
      <c r="AY86" s="246" t="s">
        <v>143</v>
      </c>
    </row>
    <row r="87" spans="1:65" s="2" customFormat="1" ht="21.75" customHeight="1">
      <c r="A87" s="38"/>
      <c r="B87" s="39"/>
      <c r="C87" s="197" t="s">
        <v>79</v>
      </c>
      <c r="D87" s="197" t="s">
        <v>144</v>
      </c>
      <c r="E87" s="198" t="s">
        <v>246</v>
      </c>
      <c r="F87" s="199" t="s">
        <v>247</v>
      </c>
      <c r="G87" s="200" t="s">
        <v>244</v>
      </c>
      <c r="H87" s="201">
        <v>5</v>
      </c>
      <c r="I87" s="202"/>
      <c r="J87" s="203">
        <f>ROUND(I87*H87,2)</f>
        <v>0</v>
      </c>
      <c r="K87" s="204"/>
      <c r="L87" s="44"/>
      <c r="M87" s="205" t="s">
        <v>19</v>
      </c>
      <c r="N87" s="206" t="s">
        <v>40</v>
      </c>
      <c r="O87" s="84"/>
      <c r="P87" s="207">
        <f>O87*H87</f>
        <v>0</v>
      </c>
      <c r="Q87" s="207">
        <v>0</v>
      </c>
      <c r="R87" s="207">
        <f>Q87*H87</f>
        <v>0</v>
      </c>
      <c r="S87" s="207">
        <v>0</v>
      </c>
      <c r="T87" s="208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09" t="s">
        <v>142</v>
      </c>
      <c r="AT87" s="209" t="s">
        <v>144</v>
      </c>
      <c r="AU87" s="209" t="s">
        <v>79</v>
      </c>
      <c r="AY87" s="17" t="s">
        <v>143</v>
      </c>
      <c r="BE87" s="210">
        <f>IF(N87="základní",J87,0)</f>
        <v>0</v>
      </c>
      <c r="BF87" s="210">
        <f>IF(N87="snížená",J87,0)</f>
        <v>0</v>
      </c>
      <c r="BG87" s="210">
        <f>IF(N87="zákl. přenesená",J87,0)</f>
        <v>0</v>
      </c>
      <c r="BH87" s="210">
        <f>IF(N87="sníž. přenesená",J87,0)</f>
        <v>0</v>
      </c>
      <c r="BI87" s="210">
        <f>IF(N87="nulová",J87,0)</f>
        <v>0</v>
      </c>
      <c r="BJ87" s="17" t="s">
        <v>77</v>
      </c>
      <c r="BK87" s="210">
        <f>ROUND(I87*H87,2)</f>
        <v>0</v>
      </c>
      <c r="BL87" s="17" t="s">
        <v>142</v>
      </c>
      <c r="BM87" s="209" t="s">
        <v>1260</v>
      </c>
    </row>
    <row r="88" spans="1:51" s="13" customFormat="1" ht="12">
      <c r="A88" s="13"/>
      <c r="B88" s="235"/>
      <c r="C88" s="236"/>
      <c r="D88" s="237" t="s">
        <v>236</v>
      </c>
      <c r="E88" s="238" t="s">
        <v>19</v>
      </c>
      <c r="F88" s="239" t="s">
        <v>1261</v>
      </c>
      <c r="G88" s="236"/>
      <c r="H88" s="240">
        <v>5</v>
      </c>
      <c r="I88" s="241"/>
      <c r="J88" s="236"/>
      <c r="K88" s="236"/>
      <c r="L88" s="242"/>
      <c r="M88" s="243"/>
      <c r="N88" s="244"/>
      <c r="O88" s="244"/>
      <c r="P88" s="244"/>
      <c r="Q88" s="244"/>
      <c r="R88" s="244"/>
      <c r="S88" s="244"/>
      <c r="T88" s="245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46" t="s">
        <v>236</v>
      </c>
      <c r="AU88" s="246" t="s">
        <v>79</v>
      </c>
      <c r="AV88" s="13" t="s">
        <v>79</v>
      </c>
      <c r="AW88" s="13" t="s">
        <v>31</v>
      </c>
      <c r="AX88" s="13" t="s">
        <v>77</v>
      </c>
      <c r="AY88" s="246" t="s">
        <v>143</v>
      </c>
    </row>
    <row r="89" spans="1:65" s="2" customFormat="1" ht="21.75" customHeight="1">
      <c r="A89" s="38"/>
      <c r="B89" s="39"/>
      <c r="C89" s="197" t="s">
        <v>152</v>
      </c>
      <c r="D89" s="197" t="s">
        <v>144</v>
      </c>
      <c r="E89" s="198" t="s">
        <v>1262</v>
      </c>
      <c r="F89" s="199" t="s">
        <v>1263</v>
      </c>
      <c r="G89" s="200" t="s">
        <v>251</v>
      </c>
      <c r="H89" s="201">
        <v>90</v>
      </c>
      <c r="I89" s="202"/>
      <c r="J89" s="203">
        <f>ROUND(I89*H89,2)</f>
        <v>0</v>
      </c>
      <c r="K89" s="204"/>
      <c r="L89" s="44"/>
      <c r="M89" s="205" t="s">
        <v>19</v>
      </c>
      <c r="N89" s="206" t="s">
        <v>40</v>
      </c>
      <c r="O89" s="84"/>
      <c r="P89" s="207">
        <f>O89*H89</f>
        <v>0</v>
      </c>
      <c r="Q89" s="207">
        <v>0</v>
      </c>
      <c r="R89" s="207">
        <f>Q89*H89</f>
        <v>0</v>
      </c>
      <c r="S89" s="207">
        <v>0</v>
      </c>
      <c r="T89" s="208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09" t="s">
        <v>142</v>
      </c>
      <c r="AT89" s="209" t="s">
        <v>144</v>
      </c>
      <c r="AU89" s="209" t="s">
        <v>79</v>
      </c>
      <c r="AY89" s="17" t="s">
        <v>143</v>
      </c>
      <c r="BE89" s="210">
        <f>IF(N89="základní",J89,0)</f>
        <v>0</v>
      </c>
      <c r="BF89" s="210">
        <f>IF(N89="snížená",J89,0)</f>
        <v>0</v>
      </c>
      <c r="BG89" s="210">
        <f>IF(N89="zákl. přenesená",J89,0)</f>
        <v>0</v>
      </c>
      <c r="BH89" s="210">
        <f>IF(N89="sníž. přenesená",J89,0)</f>
        <v>0</v>
      </c>
      <c r="BI89" s="210">
        <f>IF(N89="nulová",J89,0)</f>
        <v>0</v>
      </c>
      <c r="BJ89" s="17" t="s">
        <v>77</v>
      </c>
      <c r="BK89" s="210">
        <f>ROUND(I89*H89,2)</f>
        <v>0</v>
      </c>
      <c r="BL89" s="17" t="s">
        <v>142</v>
      </c>
      <c r="BM89" s="209" t="s">
        <v>1264</v>
      </c>
    </row>
    <row r="90" spans="1:51" s="13" customFormat="1" ht="12">
      <c r="A90" s="13"/>
      <c r="B90" s="235"/>
      <c r="C90" s="236"/>
      <c r="D90" s="237" t="s">
        <v>236</v>
      </c>
      <c r="E90" s="238" t="s">
        <v>19</v>
      </c>
      <c r="F90" s="239" t="s">
        <v>889</v>
      </c>
      <c r="G90" s="236"/>
      <c r="H90" s="240">
        <v>90</v>
      </c>
      <c r="I90" s="241"/>
      <c r="J90" s="236"/>
      <c r="K90" s="236"/>
      <c r="L90" s="242"/>
      <c r="M90" s="243"/>
      <c r="N90" s="244"/>
      <c r="O90" s="244"/>
      <c r="P90" s="244"/>
      <c r="Q90" s="244"/>
      <c r="R90" s="244"/>
      <c r="S90" s="244"/>
      <c r="T90" s="245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46" t="s">
        <v>236</v>
      </c>
      <c r="AU90" s="246" t="s">
        <v>79</v>
      </c>
      <c r="AV90" s="13" t="s">
        <v>79</v>
      </c>
      <c r="AW90" s="13" t="s">
        <v>31</v>
      </c>
      <c r="AX90" s="13" t="s">
        <v>77</v>
      </c>
      <c r="AY90" s="246" t="s">
        <v>143</v>
      </c>
    </row>
    <row r="91" spans="1:65" s="2" customFormat="1" ht="21.75" customHeight="1">
      <c r="A91" s="38"/>
      <c r="B91" s="39"/>
      <c r="C91" s="197" t="s">
        <v>142</v>
      </c>
      <c r="D91" s="197" t="s">
        <v>144</v>
      </c>
      <c r="E91" s="198" t="s">
        <v>254</v>
      </c>
      <c r="F91" s="199" t="s">
        <v>255</v>
      </c>
      <c r="G91" s="200" t="s">
        <v>244</v>
      </c>
      <c r="H91" s="201">
        <v>38</v>
      </c>
      <c r="I91" s="202"/>
      <c r="J91" s="203">
        <f>ROUND(I91*H91,2)</f>
        <v>0</v>
      </c>
      <c r="K91" s="204"/>
      <c r="L91" s="44"/>
      <c r="M91" s="205" t="s">
        <v>19</v>
      </c>
      <c r="N91" s="206" t="s">
        <v>40</v>
      </c>
      <c r="O91" s="84"/>
      <c r="P91" s="207">
        <f>O91*H91</f>
        <v>0</v>
      </c>
      <c r="Q91" s="207">
        <v>0</v>
      </c>
      <c r="R91" s="207">
        <f>Q91*H91</f>
        <v>0</v>
      </c>
      <c r="S91" s="207">
        <v>0</v>
      </c>
      <c r="T91" s="208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09" t="s">
        <v>142</v>
      </c>
      <c r="AT91" s="209" t="s">
        <v>144</v>
      </c>
      <c r="AU91" s="209" t="s">
        <v>79</v>
      </c>
      <c r="AY91" s="17" t="s">
        <v>143</v>
      </c>
      <c r="BE91" s="210">
        <f>IF(N91="základní",J91,0)</f>
        <v>0</v>
      </c>
      <c r="BF91" s="210">
        <f>IF(N91="snížená",J91,0)</f>
        <v>0</v>
      </c>
      <c r="BG91" s="210">
        <f>IF(N91="zákl. přenesená",J91,0)</f>
        <v>0</v>
      </c>
      <c r="BH91" s="210">
        <f>IF(N91="sníž. přenesená",J91,0)</f>
        <v>0</v>
      </c>
      <c r="BI91" s="210">
        <f>IF(N91="nulová",J91,0)</f>
        <v>0</v>
      </c>
      <c r="BJ91" s="17" t="s">
        <v>77</v>
      </c>
      <c r="BK91" s="210">
        <f>ROUND(I91*H91,2)</f>
        <v>0</v>
      </c>
      <c r="BL91" s="17" t="s">
        <v>142</v>
      </c>
      <c r="BM91" s="209" t="s">
        <v>1265</v>
      </c>
    </row>
    <row r="92" spans="1:51" s="13" customFormat="1" ht="12">
      <c r="A92" s="13"/>
      <c r="B92" s="235"/>
      <c r="C92" s="236"/>
      <c r="D92" s="237" t="s">
        <v>236</v>
      </c>
      <c r="E92" s="238" t="s">
        <v>19</v>
      </c>
      <c r="F92" s="239" t="s">
        <v>387</v>
      </c>
      <c r="G92" s="236"/>
      <c r="H92" s="240">
        <v>38</v>
      </c>
      <c r="I92" s="241"/>
      <c r="J92" s="236"/>
      <c r="K92" s="236"/>
      <c r="L92" s="242"/>
      <c r="M92" s="243"/>
      <c r="N92" s="244"/>
      <c r="O92" s="244"/>
      <c r="P92" s="244"/>
      <c r="Q92" s="244"/>
      <c r="R92" s="244"/>
      <c r="S92" s="244"/>
      <c r="T92" s="245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6" t="s">
        <v>236</v>
      </c>
      <c r="AU92" s="246" t="s">
        <v>79</v>
      </c>
      <c r="AV92" s="13" t="s">
        <v>79</v>
      </c>
      <c r="AW92" s="13" t="s">
        <v>31</v>
      </c>
      <c r="AX92" s="13" t="s">
        <v>77</v>
      </c>
      <c r="AY92" s="246" t="s">
        <v>143</v>
      </c>
    </row>
    <row r="93" spans="1:65" s="2" customFormat="1" ht="21.75" customHeight="1">
      <c r="A93" s="38"/>
      <c r="B93" s="39"/>
      <c r="C93" s="197" t="s">
        <v>159</v>
      </c>
      <c r="D93" s="197" t="s">
        <v>144</v>
      </c>
      <c r="E93" s="198" t="s">
        <v>1266</v>
      </c>
      <c r="F93" s="199" t="s">
        <v>1267</v>
      </c>
      <c r="G93" s="200" t="s">
        <v>244</v>
      </c>
      <c r="H93" s="201">
        <v>4</v>
      </c>
      <c r="I93" s="202"/>
      <c r="J93" s="203">
        <f>ROUND(I93*H93,2)</f>
        <v>0</v>
      </c>
      <c r="K93" s="204"/>
      <c r="L93" s="44"/>
      <c r="M93" s="205" t="s">
        <v>19</v>
      </c>
      <c r="N93" s="206" t="s">
        <v>40</v>
      </c>
      <c r="O93" s="84"/>
      <c r="P93" s="207">
        <f>O93*H93</f>
        <v>0</v>
      </c>
      <c r="Q93" s="207">
        <v>0</v>
      </c>
      <c r="R93" s="207">
        <f>Q93*H93</f>
        <v>0</v>
      </c>
      <c r="S93" s="207">
        <v>0</v>
      </c>
      <c r="T93" s="208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09" t="s">
        <v>142</v>
      </c>
      <c r="AT93" s="209" t="s">
        <v>144</v>
      </c>
      <c r="AU93" s="209" t="s">
        <v>79</v>
      </c>
      <c r="AY93" s="17" t="s">
        <v>143</v>
      </c>
      <c r="BE93" s="210">
        <f>IF(N93="základní",J93,0)</f>
        <v>0</v>
      </c>
      <c r="BF93" s="210">
        <f>IF(N93="snížená",J93,0)</f>
        <v>0</v>
      </c>
      <c r="BG93" s="210">
        <f>IF(N93="zákl. přenesená",J93,0)</f>
        <v>0</v>
      </c>
      <c r="BH93" s="210">
        <f>IF(N93="sníž. přenesená",J93,0)</f>
        <v>0</v>
      </c>
      <c r="BI93" s="210">
        <f>IF(N93="nulová",J93,0)</f>
        <v>0</v>
      </c>
      <c r="BJ93" s="17" t="s">
        <v>77</v>
      </c>
      <c r="BK93" s="210">
        <f>ROUND(I93*H93,2)</f>
        <v>0</v>
      </c>
      <c r="BL93" s="17" t="s">
        <v>142</v>
      </c>
      <c r="BM93" s="209" t="s">
        <v>1268</v>
      </c>
    </row>
    <row r="94" spans="1:51" s="13" customFormat="1" ht="12">
      <c r="A94" s="13"/>
      <c r="B94" s="235"/>
      <c r="C94" s="236"/>
      <c r="D94" s="237" t="s">
        <v>236</v>
      </c>
      <c r="E94" s="238" t="s">
        <v>19</v>
      </c>
      <c r="F94" s="239" t="s">
        <v>142</v>
      </c>
      <c r="G94" s="236"/>
      <c r="H94" s="240">
        <v>4</v>
      </c>
      <c r="I94" s="241"/>
      <c r="J94" s="236"/>
      <c r="K94" s="236"/>
      <c r="L94" s="242"/>
      <c r="M94" s="243"/>
      <c r="N94" s="244"/>
      <c r="O94" s="244"/>
      <c r="P94" s="244"/>
      <c r="Q94" s="244"/>
      <c r="R94" s="244"/>
      <c r="S94" s="244"/>
      <c r="T94" s="245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6" t="s">
        <v>236</v>
      </c>
      <c r="AU94" s="246" t="s">
        <v>79</v>
      </c>
      <c r="AV94" s="13" t="s">
        <v>79</v>
      </c>
      <c r="AW94" s="13" t="s">
        <v>31</v>
      </c>
      <c r="AX94" s="13" t="s">
        <v>77</v>
      </c>
      <c r="AY94" s="246" t="s">
        <v>143</v>
      </c>
    </row>
    <row r="95" spans="1:65" s="2" customFormat="1" ht="21.75" customHeight="1">
      <c r="A95" s="38"/>
      <c r="B95" s="39"/>
      <c r="C95" s="197" t="s">
        <v>163</v>
      </c>
      <c r="D95" s="197" t="s">
        <v>144</v>
      </c>
      <c r="E95" s="198" t="s">
        <v>1269</v>
      </c>
      <c r="F95" s="199" t="s">
        <v>1270</v>
      </c>
      <c r="G95" s="200" t="s">
        <v>244</v>
      </c>
      <c r="H95" s="201">
        <v>1</v>
      </c>
      <c r="I95" s="202"/>
      <c r="J95" s="203">
        <f>ROUND(I95*H95,2)</f>
        <v>0</v>
      </c>
      <c r="K95" s="204"/>
      <c r="L95" s="44"/>
      <c r="M95" s="205" t="s">
        <v>19</v>
      </c>
      <c r="N95" s="206" t="s">
        <v>40</v>
      </c>
      <c r="O95" s="84"/>
      <c r="P95" s="207">
        <f>O95*H95</f>
        <v>0</v>
      </c>
      <c r="Q95" s="207">
        <v>0</v>
      </c>
      <c r="R95" s="207">
        <f>Q95*H95</f>
        <v>0</v>
      </c>
      <c r="S95" s="207">
        <v>0</v>
      </c>
      <c r="T95" s="208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09" t="s">
        <v>142</v>
      </c>
      <c r="AT95" s="209" t="s">
        <v>144</v>
      </c>
      <c r="AU95" s="209" t="s">
        <v>79</v>
      </c>
      <c r="AY95" s="17" t="s">
        <v>143</v>
      </c>
      <c r="BE95" s="210">
        <f>IF(N95="základní",J95,0)</f>
        <v>0</v>
      </c>
      <c r="BF95" s="210">
        <f>IF(N95="snížená",J95,0)</f>
        <v>0</v>
      </c>
      <c r="BG95" s="210">
        <f>IF(N95="zákl. přenesená",J95,0)</f>
        <v>0</v>
      </c>
      <c r="BH95" s="210">
        <f>IF(N95="sníž. přenesená",J95,0)</f>
        <v>0</v>
      </c>
      <c r="BI95" s="210">
        <f>IF(N95="nulová",J95,0)</f>
        <v>0</v>
      </c>
      <c r="BJ95" s="17" t="s">
        <v>77</v>
      </c>
      <c r="BK95" s="210">
        <f>ROUND(I95*H95,2)</f>
        <v>0</v>
      </c>
      <c r="BL95" s="17" t="s">
        <v>142</v>
      </c>
      <c r="BM95" s="209" t="s">
        <v>1271</v>
      </c>
    </row>
    <row r="96" spans="1:51" s="13" customFormat="1" ht="12">
      <c r="A96" s="13"/>
      <c r="B96" s="235"/>
      <c r="C96" s="236"/>
      <c r="D96" s="237" t="s">
        <v>236</v>
      </c>
      <c r="E96" s="238" t="s">
        <v>19</v>
      </c>
      <c r="F96" s="239" t="s">
        <v>77</v>
      </c>
      <c r="G96" s="236"/>
      <c r="H96" s="240">
        <v>1</v>
      </c>
      <c r="I96" s="241"/>
      <c r="J96" s="236"/>
      <c r="K96" s="236"/>
      <c r="L96" s="242"/>
      <c r="M96" s="243"/>
      <c r="N96" s="244"/>
      <c r="O96" s="244"/>
      <c r="P96" s="244"/>
      <c r="Q96" s="244"/>
      <c r="R96" s="244"/>
      <c r="S96" s="244"/>
      <c r="T96" s="245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6" t="s">
        <v>236</v>
      </c>
      <c r="AU96" s="246" t="s">
        <v>79</v>
      </c>
      <c r="AV96" s="13" t="s">
        <v>79</v>
      </c>
      <c r="AW96" s="13" t="s">
        <v>31</v>
      </c>
      <c r="AX96" s="13" t="s">
        <v>77</v>
      </c>
      <c r="AY96" s="246" t="s">
        <v>143</v>
      </c>
    </row>
    <row r="97" spans="1:65" s="2" customFormat="1" ht="21.75" customHeight="1">
      <c r="A97" s="38"/>
      <c r="B97" s="39"/>
      <c r="C97" s="197" t="s">
        <v>167</v>
      </c>
      <c r="D97" s="197" t="s">
        <v>144</v>
      </c>
      <c r="E97" s="198" t="s">
        <v>260</v>
      </c>
      <c r="F97" s="199" t="s">
        <v>261</v>
      </c>
      <c r="G97" s="200" t="s">
        <v>244</v>
      </c>
      <c r="H97" s="201">
        <v>38</v>
      </c>
      <c r="I97" s="202"/>
      <c r="J97" s="203">
        <f>ROUND(I97*H97,2)</f>
        <v>0</v>
      </c>
      <c r="K97" s="204"/>
      <c r="L97" s="44"/>
      <c r="M97" s="205" t="s">
        <v>19</v>
      </c>
      <c r="N97" s="206" t="s">
        <v>40</v>
      </c>
      <c r="O97" s="84"/>
      <c r="P97" s="207">
        <f>O97*H97</f>
        <v>0</v>
      </c>
      <c r="Q97" s="207">
        <v>0</v>
      </c>
      <c r="R97" s="207">
        <f>Q97*H97</f>
        <v>0</v>
      </c>
      <c r="S97" s="207">
        <v>0</v>
      </c>
      <c r="T97" s="208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09" t="s">
        <v>142</v>
      </c>
      <c r="AT97" s="209" t="s">
        <v>144</v>
      </c>
      <c r="AU97" s="209" t="s">
        <v>79</v>
      </c>
      <c r="AY97" s="17" t="s">
        <v>143</v>
      </c>
      <c r="BE97" s="210">
        <f>IF(N97="základní",J97,0)</f>
        <v>0</v>
      </c>
      <c r="BF97" s="210">
        <f>IF(N97="snížená",J97,0)</f>
        <v>0</v>
      </c>
      <c r="BG97" s="210">
        <f>IF(N97="zákl. přenesená",J97,0)</f>
        <v>0</v>
      </c>
      <c r="BH97" s="210">
        <f>IF(N97="sníž. přenesená",J97,0)</f>
        <v>0</v>
      </c>
      <c r="BI97" s="210">
        <f>IF(N97="nulová",J97,0)</f>
        <v>0</v>
      </c>
      <c r="BJ97" s="17" t="s">
        <v>77</v>
      </c>
      <c r="BK97" s="210">
        <f>ROUND(I97*H97,2)</f>
        <v>0</v>
      </c>
      <c r="BL97" s="17" t="s">
        <v>142</v>
      </c>
      <c r="BM97" s="209" t="s">
        <v>1272</v>
      </c>
    </row>
    <row r="98" spans="1:51" s="13" customFormat="1" ht="12">
      <c r="A98" s="13"/>
      <c r="B98" s="235"/>
      <c r="C98" s="236"/>
      <c r="D98" s="237" t="s">
        <v>236</v>
      </c>
      <c r="E98" s="238" t="s">
        <v>19</v>
      </c>
      <c r="F98" s="239" t="s">
        <v>387</v>
      </c>
      <c r="G98" s="236"/>
      <c r="H98" s="240">
        <v>38</v>
      </c>
      <c r="I98" s="241"/>
      <c r="J98" s="236"/>
      <c r="K98" s="236"/>
      <c r="L98" s="242"/>
      <c r="M98" s="243"/>
      <c r="N98" s="244"/>
      <c r="O98" s="244"/>
      <c r="P98" s="244"/>
      <c r="Q98" s="244"/>
      <c r="R98" s="244"/>
      <c r="S98" s="244"/>
      <c r="T98" s="245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6" t="s">
        <v>236</v>
      </c>
      <c r="AU98" s="246" t="s">
        <v>79</v>
      </c>
      <c r="AV98" s="13" t="s">
        <v>79</v>
      </c>
      <c r="AW98" s="13" t="s">
        <v>31</v>
      </c>
      <c r="AX98" s="13" t="s">
        <v>77</v>
      </c>
      <c r="AY98" s="246" t="s">
        <v>143</v>
      </c>
    </row>
    <row r="99" spans="1:65" s="2" customFormat="1" ht="21.75" customHeight="1">
      <c r="A99" s="38"/>
      <c r="B99" s="39"/>
      <c r="C99" s="197" t="s">
        <v>171</v>
      </c>
      <c r="D99" s="197" t="s">
        <v>144</v>
      </c>
      <c r="E99" s="198" t="s">
        <v>1273</v>
      </c>
      <c r="F99" s="199" t="s">
        <v>1274</v>
      </c>
      <c r="G99" s="200" t="s">
        <v>244</v>
      </c>
      <c r="H99" s="201">
        <v>4</v>
      </c>
      <c r="I99" s="202"/>
      <c r="J99" s="203">
        <f>ROUND(I99*H99,2)</f>
        <v>0</v>
      </c>
      <c r="K99" s="204"/>
      <c r="L99" s="44"/>
      <c r="M99" s="205" t="s">
        <v>19</v>
      </c>
      <c r="N99" s="206" t="s">
        <v>40</v>
      </c>
      <c r="O99" s="84"/>
      <c r="P99" s="207">
        <f>O99*H99</f>
        <v>0</v>
      </c>
      <c r="Q99" s="207">
        <v>0</v>
      </c>
      <c r="R99" s="207">
        <f>Q99*H99</f>
        <v>0</v>
      </c>
      <c r="S99" s="207">
        <v>0</v>
      </c>
      <c r="T99" s="208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09" t="s">
        <v>142</v>
      </c>
      <c r="AT99" s="209" t="s">
        <v>144</v>
      </c>
      <c r="AU99" s="209" t="s">
        <v>79</v>
      </c>
      <c r="AY99" s="17" t="s">
        <v>143</v>
      </c>
      <c r="BE99" s="210">
        <f>IF(N99="základní",J99,0)</f>
        <v>0</v>
      </c>
      <c r="BF99" s="210">
        <f>IF(N99="snížená",J99,0)</f>
        <v>0</v>
      </c>
      <c r="BG99" s="210">
        <f>IF(N99="zákl. přenesená",J99,0)</f>
        <v>0</v>
      </c>
      <c r="BH99" s="210">
        <f>IF(N99="sníž. přenesená",J99,0)</f>
        <v>0</v>
      </c>
      <c r="BI99" s="210">
        <f>IF(N99="nulová",J99,0)</f>
        <v>0</v>
      </c>
      <c r="BJ99" s="17" t="s">
        <v>77</v>
      </c>
      <c r="BK99" s="210">
        <f>ROUND(I99*H99,2)</f>
        <v>0</v>
      </c>
      <c r="BL99" s="17" t="s">
        <v>142</v>
      </c>
      <c r="BM99" s="209" t="s">
        <v>1275</v>
      </c>
    </row>
    <row r="100" spans="1:51" s="13" customFormat="1" ht="12">
      <c r="A100" s="13"/>
      <c r="B100" s="235"/>
      <c r="C100" s="236"/>
      <c r="D100" s="237" t="s">
        <v>236</v>
      </c>
      <c r="E100" s="238" t="s">
        <v>19</v>
      </c>
      <c r="F100" s="239" t="s">
        <v>142</v>
      </c>
      <c r="G100" s="236"/>
      <c r="H100" s="240">
        <v>4</v>
      </c>
      <c r="I100" s="241"/>
      <c r="J100" s="236"/>
      <c r="K100" s="236"/>
      <c r="L100" s="242"/>
      <c r="M100" s="243"/>
      <c r="N100" s="244"/>
      <c r="O100" s="244"/>
      <c r="P100" s="244"/>
      <c r="Q100" s="244"/>
      <c r="R100" s="244"/>
      <c r="S100" s="244"/>
      <c r="T100" s="24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6" t="s">
        <v>236</v>
      </c>
      <c r="AU100" s="246" t="s">
        <v>79</v>
      </c>
      <c r="AV100" s="13" t="s">
        <v>79</v>
      </c>
      <c r="AW100" s="13" t="s">
        <v>31</v>
      </c>
      <c r="AX100" s="13" t="s">
        <v>77</v>
      </c>
      <c r="AY100" s="246" t="s">
        <v>143</v>
      </c>
    </row>
    <row r="101" spans="1:65" s="2" customFormat="1" ht="21.75" customHeight="1">
      <c r="A101" s="38"/>
      <c r="B101" s="39"/>
      <c r="C101" s="197" t="s">
        <v>175</v>
      </c>
      <c r="D101" s="197" t="s">
        <v>144</v>
      </c>
      <c r="E101" s="198" t="s">
        <v>263</v>
      </c>
      <c r="F101" s="199" t="s">
        <v>264</v>
      </c>
      <c r="G101" s="200" t="s">
        <v>244</v>
      </c>
      <c r="H101" s="201">
        <v>1</v>
      </c>
      <c r="I101" s="202"/>
      <c r="J101" s="203">
        <f>ROUND(I101*H101,2)</f>
        <v>0</v>
      </c>
      <c r="K101" s="204"/>
      <c r="L101" s="44"/>
      <c r="M101" s="205" t="s">
        <v>19</v>
      </c>
      <c r="N101" s="206" t="s">
        <v>40</v>
      </c>
      <c r="O101" s="84"/>
      <c r="P101" s="207">
        <f>O101*H101</f>
        <v>0</v>
      </c>
      <c r="Q101" s="207">
        <v>0</v>
      </c>
      <c r="R101" s="207">
        <f>Q101*H101</f>
        <v>0</v>
      </c>
      <c r="S101" s="207">
        <v>0</v>
      </c>
      <c r="T101" s="208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09" t="s">
        <v>142</v>
      </c>
      <c r="AT101" s="209" t="s">
        <v>144</v>
      </c>
      <c r="AU101" s="209" t="s">
        <v>79</v>
      </c>
      <c r="AY101" s="17" t="s">
        <v>143</v>
      </c>
      <c r="BE101" s="210">
        <f>IF(N101="základní",J101,0)</f>
        <v>0</v>
      </c>
      <c r="BF101" s="210">
        <f>IF(N101="snížená",J101,0)</f>
        <v>0</v>
      </c>
      <c r="BG101" s="210">
        <f>IF(N101="zákl. přenesená",J101,0)</f>
        <v>0</v>
      </c>
      <c r="BH101" s="210">
        <f>IF(N101="sníž. přenesená",J101,0)</f>
        <v>0</v>
      </c>
      <c r="BI101" s="210">
        <f>IF(N101="nulová",J101,0)</f>
        <v>0</v>
      </c>
      <c r="BJ101" s="17" t="s">
        <v>77</v>
      </c>
      <c r="BK101" s="210">
        <f>ROUND(I101*H101,2)</f>
        <v>0</v>
      </c>
      <c r="BL101" s="17" t="s">
        <v>142</v>
      </c>
      <c r="BM101" s="209" t="s">
        <v>1276</v>
      </c>
    </row>
    <row r="102" spans="1:51" s="13" customFormat="1" ht="12">
      <c r="A102" s="13"/>
      <c r="B102" s="235"/>
      <c r="C102" s="236"/>
      <c r="D102" s="237" t="s">
        <v>236</v>
      </c>
      <c r="E102" s="238" t="s">
        <v>19</v>
      </c>
      <c r="F102" s="239" t="s">
        <v>77</v>
      </c>
      <c r="G102" s="236"/>
      <c r="H102" s="240">
        <v>1</v>
      </c>
      <c r="I102" s="241"/>
      <c r="J102" s="236"/>
      <c r="K102" s="236"/>
      <c r="L102" s="242"/>
      <c r="M102" s="243"/>
      <c r="N102" s="244"/>
      <c r="O102" s="244"/>
      <c r="P102" s="244"/>
      <c r="Q102" s="244"/>
      <c r="R102" s="244"/>
      <c r="S102" s="244"/>
      <c r="T102" s="245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6" t="s">
        <v>236</v>
      </c>
      <c r="AU102" s="246" t="s">
        <v>79</v>
      </c>
      <c r="AV102" s="13" t="s">
        <v>79</v>
      </c>
      <c r="AW102" s="13" t="s">
        <v>31</v>
      </c>
      <c r="AX102" s="13" t="s">
        <v>77</v>
      </c>
      <c r="AY102" s="246" t="s">
        <v>143</v>
      </c>
    </row>
    <row r="103" spans="1:65" s="2" customFormat="1" ht="21.75" customHeight="1">
      <c r="A103" s="38"/>
      <c r="B103" s="39"/>
      <c r="C103" s="197" t="s">
        <v>179</v>
      </c>
      <c r="D103" s="197" t="s">
        <v>144</v>
      </c>
      <c r="E103" s="198" t="s">
        <v>266</v>
      </c>
      <c r="F103" s="199" t="s">
        <v>267</v>
      </c>
      <c r="G103" s="200" t="s">
        <v>251</v>
      </c>
      <c r="H103" s="201">
        <v>90</v>
      </c>
      <c r="I103" s="202"/>
      <c r="J103" s="203">
        <f>ROUND(I103*H103,2)</f>
        <v>0</v>
      </c>
      <c r="K103" s="204"/>
      <c r="L103" s="44"/>
      <c r="M103" s="205" t="s">
        <v>19</v>
      </c>
      <c r="N103" s="206" t="s">
        <v>40</v>
      </c>
      <c r="O103" s="84"/>
      <c r="P103" s="207">
        <f>O103*H103</f>
        <v>0</v>
      </c>
      <c r="Q103" s="207">
        <v>0</v>
      </c>
      <c r="R103" s="207">
        <f>Q103*H103</f>
        <v>0</v>
      </c>
      <c r="S103" s="207">
        <v>0</v>
      </c>
      <c r="T103" s="208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09" t="s">
        <v>142</v>
      </c>
      <c r="AT103" s="209" t="s">
        <v>144</v>
      </c>
      <c r="AU103" s="209" t="s">
        <v>79</v>
      </c>
      <c r="AY103" s="17" t="s">
        <v>143</v>
      </c>
      <c r="BE103" s="210">
        <f>IF(N103="základní",J103,0)</f>
        <v>0</v>
      </c>
      <c r="BF103" s="210">
        <f>IF(N103="snížená",J103,0)</f>
        <v>0</v>
      </c>
      <c r="BG103" s="210">
        <f>IF(N103="zákl. přenesená",J103,0)</f>
        <v>0</v>
      </c>
      <c r="BH103" s="210">
        <f>IF(N103="sníž. přenesená",J103,0)</f>
        <v>0</v>
      </c>
      <c r="BI103" s="210">
        <f>IF(N103="nulová",J103,0)</f>
        <v>0</v>
      </c>
      <c r="BJ103" s="17" t="s">
        <v>77</v>
      </c>
      <c r="BK103" s="210">
        <f>ROUND(I103*H103,2)</f>
        <v>0</v>
      </c>
      <c r="BL103" s="17" t="s">
        <v>142</v>
      </c>
      <c r="BM103" s="209" t="s">
        <v>1277</v>
      </c>
    </row>
    <row r="104" spans="1:51" s="13" customFormat="1" ht="12">
      <c r="A104" s="13"/>
      <c r="B104" s="235"/>
      <c r="C104" s="236"/>
      <c r="D104" s="237" t="s">
        <v>236</v>
      </c>
      <c r="E104" s="238" t="s">
        <v>19</v>
      </c>
      <c r="F104" s="239" t="s">
        <v>889</v>
      </c>
      <c r="G104" s="236"/>
      <c r="H104" s="240">
        <v>90</v>
      </c>
      <c r="I104" s="241"/>
      <c r="J104" s="236"/>
      <c r="K104" s="236"/>
      <c r="L104" s="242"/>
      <c r="M104" s="243"/>
      <c r="N104" s="244"/>
      <c r="O104" s="244"/>
      <c r="P104" s="244"/>
      <c r="Q104" s="244"/>
      <c r="R104" s="244"/>
      <c r="S104" s="244"/>
      <c r="T104" s="24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6" t="s">
        <v>236</v>
      </c>
      <c r="AU104" s="246" t="s">
        <v>79</v>
      </c>
      <c r="AV104" s="13" t="s">
        <v>79</v>
      </c>
      <c r="AW104" s="13" t="s">
        <v>31</v>
      </c>
      <c r="AX104" s="13" t="s">
        <v>77</v>
      </c>
      <c r="AY104" s="246" t="s">
        <v>143</v>
      </c>
    </row>
    <row r="105" spans="1:65" s="2" customFormat="1" ht="21.75" customHeight="1">
      <c r="A105" s="38"/>
      <c r="B105" s="39"/>
      <c r="C105" s="197" t="s">
        <v>183</v>
      </c>
      <c r="D105" s="197" t="s">
        <v>144</v>
      </c>
      <c r="E105" s="198" t="s">
        <v>269</v>
      </c>
      <c r="F105" s="199" t="s">
        <v>270</v>
      </c>
      <c r="G105" s="200" t="s">
        <v>244</v>
      </c>
      <c r="H105" s="201">
        <v>38</v>
      </c>
      <c r="I105" s="202"/>
      <c r="J105" s="203">
        <f>ROUND(I105*H105,2)</f>
        <v>0</v>
      </c>
      <c r="K105" s="204"/>
      <c r="L105" s="44"/>
      <c r="M105" s="205" t="s">
        <v>19</v>
      </c>
      <c r="N105" s="206" t="s">
        <v>40</v>
      </c>
      <c r="O105" s="84"/>
      <c r="P105" s="207">
        <f>O105*H105</f>
        <v>0</v>
      </c>
      <c r="Q105" s="207">
        <v>0</v>
      </c>
      <c r="R105" s="207">
        <f>Q105*H105</f>
        <v>0</v>
      </c>
      <c r="S105" s="207">
        <v>0</v>
      </c>
      <c r="T105" s="208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09" t="s">
        <v>142</v>
      </c>
      <c r="AT105" s="209" t="s">
        <v>144</v>
      </c>
      <c r="AU105" s="209" t="s">
        <v>79</v>
      </c>
      <c r="AY105" s="17" t="s">
        <v>143</v>
      </c>
      <c r="BE105" s="210">
        <f>IF(N105="základní",J105,0)</f>
        <v>0</v>
      </c>
      <c r="BF105" s="210">
        <f>IF(N105="snížená",J105,0)</f>
        <v>0</v>
      </c>
      <c r="BG105" s="210">
        <f>IF(N105="zákl. přenesená",J105,0)</f>
        <v>0</v>
      </c>
      <c r="BH105" s="210">
        <f>IF(N105="sníž. přenesená",J105,0)</f>
        <v>0</v>
      </c>
      <c r="BI105" s="210">
        <f>IF(N105="nulová",J105,0)</f>
        <v>0</v>
      </c>
      <c r="BJ105" s="17" t="s">
        <v>77</v>
      </c>
      <c r="BK105" s="210">
        <f>ROUND(I105*H105,2)</f>
        <v>0</v>
      </c>
      <c r="BL105" s="17" t="s">
        <v>142</v>
      </c>
      <c r="BM105" s="209" t="s">
        <v>1278</v>
      </c>
    </row>
    <row r="106" spans="1:51" s="13" customFormat="1" ht="12">
      <c r="A106" s="13"/>
      <c r="B106" s="235"/>
      <c r="C106" s="236"/>
      <c r="D106" s="237" t="s">
        <v>236</v>
      </c>
      <c r="E106" s="238" t="s">
        <v>19</v>
      </c>
      <c r="F106" s="239" t="s">
        <v>387</v>
      </c>
      <c r="G106" s="236"/>
      <c r="H106" s="240">
        <v>38</v>
      </c>
      <c r="I106" s="241"/>
      <c r="J106" s="236"/>
      <c r="K106" s="236"/>
      <c r="L106" s="242"/>
      <c r="M106" s="243"/>
      <c r="N106" s="244"/>
      <c r="O106" s="244"/>
      <c r="P106" s="244"/>
      <c r="Q106" s="244"/>
      <c r="R106" s="244"/>
      <c r="S106" s="244"/>
      <c r="T106" s="245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6" t="s">
        <v>236</v>
      </c>
      <c r="AU106" s="246" t="s">
        <v>79</v>
      </c>
      <c r="AV106" s="13" t="s">
        <v>79</v>
      </c>
      <c r="AW106" s="13" t="s">
        <v>31</v>
      </c>
      <c r="AX106" s="13" t="s">
        <v>77</v>
      </c>
      <c r="AY106" s="246" t="s">
        <v>143</v>
      </c>
    </row>
    <row r="107" spans="1:65" s="2" customFormat="1" ht="21.75" customHeight="1">
      <c r="A107" s="38"/>
      <c r="B107" s="39"/>
      <c r="C107" s="197" t="s">
        <v>187</v>
      </c>
      <c r="D107" s="197" t="s">
        <v>144</v>
      </c>
      <c r="E107" s="198" t="s">
        <v>1279</v>
      </c>
      <c r="F107" s="199" t="s">
        <v>1280</v>
      </c>
      <c r="G107" s="200" t="s">
        <v>244</v>
      </c>
      <c r="H107" s="201">
        <v>4</v>
      </c>
      <c r="I107" s="202"/>
      <c r="J107" s="203">
        <f>ROUND(I107*H107,2)</f>
        <v>0</v>
      </c>
      <c r="K107" s="204"/>
      <c r="L107" s="44"/>
      <c r="M107" s="205" t="s">
        <v>19</v>
      </c>
      <c r="N107" s="206" t="s">
        <v>40</v>
      </c>
      <c r="O107" s="84"/>
      <c r="P107" s="207">
        <f>O107*H107</f>
        <v>0</v>
      </c>
      <c r="Q107" s="207">
        <v>0</v>
      </c>
      <c r="R107" s="207">
        <f>Q107*H107</f>
        <v>0</v>
      </c>
      <c r="S107" s="207">
        <v>0</v>
      </c>
      <c r="T107" s="208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09" t="s">
        <v>142</v>
      </c>
      <c r="AT107" s="209" t="s">
        <v>144</v>
      </c>
      <c r="AU107" s="209" t="s">
        <v>79</v>
      </c>
      <c r="AY107" s="17" t="s">
        <v>143</v>
      </c>
      <c r="BE107" s="210">
        <f>IF(N107="základní",J107,0)</f>
        <v>0</v>
      </c>
      <c r="BF107" s="210">
        <f>IF(N107="snížená",J107,0)</f>
        <v>0</v>
      </c>
      <c r="BG107" s="210">
        <f>IF(N107="zákl. přenesená",J107,0)</f>
        <v>0</v>
      </c>
      <c r="BH107" s="210">
        <f>IF(N107="sníž. přenesená",J107,0)</f>
        <v>0</v>
      </c>
      <c r="BI107" s="210">
        <f>IF(N107="nulová",J107,0)</f>
        <v>0</v>
      </c>
      <c r="BJ107" s="17" t="s">
        <v>77</v>
      </c>
      <c r="BK107" s="210">
        <f>ROUND(I107*H107,2)</f>
        <v>0</v>
      </c>
      <c r="BL107" s="17" t="s">
        <v>142</v>
      </c>
      <c r="BM107" s="209" t="s">
        <v>1281</v>
      </c>
    </row>
    <row r="108" spans="1:51" s="13" customFormat="1" ht="12">
      <c r="A108" s="13"/>
      <c r="B108" s="235"/>
      <c r="C108" s="236"/>
      <c r="D108" s="237" t="s">
        <v>236</v>
      </c>
      <c r="E108" s="238" t="s">
        <v>19</v>
      </c>
      <c r="F108" s="239" t="s">
        <v>142</v>
      </c>
      <c r="G108" s="236"/>
      <c r="H108" s="240">
        <v>4</v>
      </c>
      <c r="I108" s="241"/>
      <c r="J108" s="236"/>
      <c r="K108" s="236"/>
      <c r="L108" s="242"/>
      <c r="M108" s="243"/>
      <c r="N108" s="244"/>
      <c r="O108" s="244"/>
      <c r="P108" s="244"/>
      <c r="Q108" s="244"/>
      <c r="R108" s="244"/>
      <c r="S108" s="244"/>
      <c r="T108" s="245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6" t="s">
        <v>236</v>
      </c>
      <c r="AU108" s="246" t="s">
        <v>79</v>
      </c>
      <c r="AV108" s="13" t="s">
        <v>79</v>
      </c>
      <c r="AW108" s="13" t="s">
        <v>31</v>
      </c>
      <c r="AX108" s="13" t="s">
        <v>77</v>
      </c>
      <c r="AY108" s="246" t="s">
        <v>143</v>
      </c>
    </row>
    <row r="109" spans="1:65" s="2" customFormat="1" ht="21.75" customHeight="1">
      <c r="A109" s="38"/>
      <c r="B109" s="39"/>
      <c r="C109" s="197" t="s">
        <v>191</v>
      </c>
      <c r="D109" s="197" t="s">
        <v>144</v>
      </c>
      <c r="E109" s="198" t="s">
        <v>1282</v>
      </c>
      <c r="F109" s="199" t="s">
        <v>1283</v>
      </c>
      <c r="G109" s="200" t="s">
        <v>244</v>
      </c>
      <c r="H109" s="201">
        <v>1</v>
      </c>
      <c r="I109" s="202"/>
      <c r="J109" s="203">
        <f>ROUND(I109*H109,2)</f>
        <v>0</v>
      </c>
      <c r="K109" s="204"/>
      <c r="L109" s="44"/>
      <c r="M109" s="205" t="s">
        <v>19</v>
      </c>
      <c r="N109" s="206" t="s">
        <v>40</v>
      </c>
      <c r="O109" s="84"/>
      <c r="P109" s="207">
        <f>O109*H109</f>
        <v>0</v>
      </c>
      <c r="Q109" s="207">
        <v>0</v>
      </c>
      <c r="R109" s="207">
        <f>Q109*H109</f>
        <v>0</v>
      </c>
      <c r="S109" s="207">
        <v>0</v>
      </c>
      <c r="T109" s="208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09" t="s">
        <v>142</v>
      </c>
      <c r="AT109" s="209" t="s">
        <v>144</v>
      </c>
      <c r="AU109" s="209" t="s">
        <v>79</v>
      </c>
      <c r="AY109" s="17" t="s">
        <v>143</v>
      </c>
      <c r="BE109" s="210">
        <f>IF(N109="základní",J109,0)</f>
        <v>0</v>
      </c>
      <c r="BF109" s="210">
        <f>IF(N109="snížená",J109,0)</f>
        <v>0</v>
      </c>
      <c r="BG109" s="210">
        <f>IF(N109="zákl. přenesená",J109,0)</f>
        <v>0</v>
      </c>
      <c r="BH109" s="210">
        <f>IF(N109="sníž. přenesená",J109,0)</f>
        <v>0</v>
      </c>
      <c r="BI109" s="210">
        <f>IF(N109="nulová",J109,0)</f>
        <v>0</v>
      </c>
      <c r="BJ109" s="17" t="s">
        <v>77</v>
      </c>
      <c r="BK109" s="210">
        <f>ROUND(I109*H109,2)</f>
        <v>0</v>
      </c>
      <c r="BL109" s="17" t="s">
        <v>142</v>
      </c>
      <c r="BM109" s="209" t="s">
        <v>1284</v>
      </c>
    </row>
    <row r="110" spans="1:51" s="13" customFormat="1" ht="12">
      <c r="A110" s="13"/>
      <c r="B110" s="235"/>
      <c r="C110" s="236"/>
      <c r="D110" s="237" t="s">
        <v>236</v>
      </c>
      <c r="E110" s="238" t="s">
        <v>19</v>
      </c>
      <c r="F110" s="239" t="s">
        <v>77</v>
      </c>
      <c r="G110" s="236"/>
      <c r="H110" s="240">
        <v>1</v>
      </c>
      <c r="I110" s="241"/>
      <c r="J110" s="236"/>
      <c r="K110" s="236"/>
      <c r="L110" s="242"/>
      <c r="M110" s="243"/>
      <c r="N110" s="244"/>
      <c r="O110" s="244"/>
      <c r="P110" s="244"/>
      <c r="Q110" s="244"/>
      <c r="R110" s="244"/>
      <c r="S110" s="244"/>
      <c r="T110" s="245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6" t="s">
        <v>236</v>
      </c>
      <c r="AU110" s="246" t="s">
        <v>79</v>
      </c>
      <c r="AV110" s="13" t="s">
        <v>79</v>
      </c>
      <c r="AW110" s="13" t="s">
        <v>31</v>
      </c>
      <c r="AX110" s="13" t="s">
        <v>77</v>
      </c>
      <c r="AY110" s="246" t="s">
        <v>143</v>
      </c>
    </row>
    <row r="111" spans="1:65" s="2" customFormat="1" ht="21.75" customHeight="1">
      <c r="A111" s="38"/>
      <c r="B111" s="39"/>
      <c r="C111" s="197" t="s">
        <v>195</v>
      </c>
      <c r="D111" s="197" t="s">
        <v>144</v>
      </c>
      <c r="E111" s="198" t="s">
        <v>1285</v>
      </c>
      <c r="F111" s="199" t="s">
        <v>1286</v>
      </c>
      <c r="G111" s="200" t="s">
        <v>244</v>
      </c>
      <c r="H111" s="201">
        <v>1</v>
      </c>
      <c r="I111" s="202"/>
      <c r="J111" s="203">
        <f>ROUND(I111*H111,2)</f>
        <v>0</v>
      </c>
      <c r="K111" s="204"/>
      <c r="L111" s="44"/>
      <c r="M111" s="205" t="s">
        <v>19</v>
      </c>
      <c r="N111" s="206" t="s">
        <v>40</v>
      </c>
      <c r="O111" s="84"/>
      <c r="P111" s="207">
        <f>O111*H111</f>
        <v>0</v>
      </c>
      <c r="Q111" s="207">
        <v>0</v>
      </c>
      <c r="R111" s="207">
        <f>Q111*H111</f>
        <v>0</v>
      </c>
      <c r="S111" s="207">
        <v>0</v>
      </c>
      <c r="T111" s="208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09" t="s">
        <v>142</v>
      </c>
      <c r="AT111" s="209" t="s">
        <v>144</v>
      </c>
      <c r="AU111" s="209" t="s">
        <v>79</v>
      </c>
      <c r="AY111" s="17" t="s">
        <v>143</v>
      </c>
      <c r="BE111" s="210">
        <f>IF(N111="základní",J111,0)</f>
        <v>0</v>
      </c>
      <c r="BF111" s="210">
        <f>IF(N111="snížená",J111,0)</f>
        <v>0</v>
      </c>
      <c r="BG111" s="210">
        <f>IF(N111="zákl. přenesená",J111,0)</f>
        <v>0</v>
      </c>
      <c r="BH111" s="210">
        <f>IF(N111="sníž. přenesená",J111,0)</f>
        <v>0</v>
      </c>
      <c r="BI111" s="210">
        <f>IF(N111="nulová",J111,0)</f>
        <v>0</v>
      </c>
      <c r="BJ111" s="17" t="s">
        <v>77</v>
      </c>
      <c r="BK111" s="210">
        <f>ROUND(I111*H111,2)</f>
        <v>0</v>
      </c>
      <c r="BL111" s="17" t="s">
        <v>142</v>
      </c>
      <c r="BM111" s="209" t="s">
        <v>1287</v>
      </c>
    </row>
    <row r="112" spans="1:51" s="13" customFormat="1" ht="12">
      <c r="A112" s="13"/>
      <c r="B112" s="235"/>
      <c r="C112" s="236"/>
      <c r="D112" s="237" t="s">
        <v>236</v>
      </c>
      <c r="E112" s="238" t="s">
        <v>19</v>
      </c>
      <c r="F112" s="239" t="s">
        <v>77</v>
      </c>
      <c r="G112" s="236"/>
      <c r="H112" s="240">
        <v>1</v>
      </c>
      <c r="I112" s="241"/>
      <c r="J112" s="236"/>
      <c r="K112" s="236"/>
      <c r="L112" s="242"/>
      <c r="M112" s="243"/>
      <c r="N112" s="244"/>
      <c r="O112" s="244"/>
      <c r="P112" s="244"/>
      <c r="Q112" s="244"/>
      <c r="R112" s="244"/>
      <c r="S112" s="244"/>
      <c r="T112" s="245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6" t="s">
        <v>236</v>
      </c>
      <c r="AU112" s="246" t="s">
        <v>79</v>
      </c>
      <c r="AV112" s="13" t="s">
        <v>79</v>
      </c>
      <c r="AW112" s="13" t="s">
        <v>31</v>
      </c>
      <c r="AX112" s="13" t="s">
        <v>77</v>
      </c>
      <c r="AY112" s="246" t="s">
        <v>143</v>
      </c>
    </row>
    <row r="113" spans="1:65" s="2" customFormat="1" ht="16.5" customHeight="1">
      <c r="A113" s="38"/>
      <c r="B113" s="39"/>
      <c r="C113" s="197" t="s">
        <v>8</v>
      </c>
      <c r="D113" s="197" t="s">
        <v>144</v>
      </c>
      <c r="E113" s="198" t="s">
        <v>275</v>
      </c>
      <c r="F113" s="199" t="s">
        <v>276</v>
      </c>
      <c r="G113" s="200" t="s">
        <v>244</v>
      </c>
      <c r="H113" s="201">
        <v>38</v>
      </c>
      <c r="I113" s="202"/>
      <c r="J113" s="203">
        <f>ROUND(I113*H113,2)</f>
        <v>0</v>
      </c>
      <c r="K113" s="204"/>
      <c r="L113" s="44"/>
      <c r="M113" s="205" t="s">
        <v>19</v>
      </c>
      <c r="N113" s="206" t="s">
        <v>40</v>
      </c>
      <c r="O113" s="84"/>
      <c r="P113" s="207">
        <f>O113*H113</f>
        <v>0</v>
      </c>
      <c r="Q113" s="207">
        <v>9E-05</v>
      </c>
      <c r="R113" s="207">
        <f>Q113*H113</f>
        <v>0.0034200000000000003</v>
      </c>
      <c r="S113" s="207">
        <v>0</v>
      </c>
      <c r="T113" s="208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09" t="s">
        <v>142</v>
      </c>
      <c r="AT113" s="209" t="s">
        <v>144</v>
      </c>
      <c r="AU113" s="209" t="s">
        <v>79</v>
      </c>
      <c r="AY113" s="17" t="s">
        <v>143</v>
      </c>
      <c r="BE113" s="210">
        <f>IF(N113="základní",J113,0)</f>
        <v>0</v>
      </c>
      <c r="BF113" s="210">
        <f>IF(N113="snížená",J113,0)</f>
        <v>0</v>
      </c>
      <c r="BG113" s="210">
        <f>IF(N113="zákl. přenesená",J113,0)</f>
        <v>0</v>
      </c>
      <c r="BH113" s="210">
        <f>IF(N113="sníž. přenesená",J113,0)</f>
        <v>0</v>
      </c>
      <c r="BI113" s="210">
        <f>IF(N113="nulová",J113,0)</f>
        <v>0</v>
      </c>
      <c r="BJ113" s="17" t="s">
        <v>77</v>
      </c>
      <c r="BK113" s="210">
        <f>ROUND(I113*H113,2)</f>
        <v>0</v>
      </c>
      <c r="BL113" s="17" t="s">
        <v>142</v>
      </c>
      <c r="BM113" s="209" t="s">
        <v>1288</v>
      </c>
    </row>
    <row r="114" spans="1:51" s="13" customFormat="1" ht="12">
      <c r="A114" s="13"/>
      <c r="B114" s="235"/>
      <c r="C114" s="236"/>
      <c r="D114" s="237" t="s">
        <v>236</v>
      </c>
      <c r="E114" s="238" t="s">
        <v>19</v>
      </c>
      <c r="F114" s="239" t="s">
        <v>387</v>
      </c>
      <c r="G114" s="236"/>
      <c r="H114" s="240">
        <v>38</v>
      </c>
      <c r="I114" s="241"/>
      <c r="J114" s="236"/>
      <c r="K114" s="236"/>
      <c r="L114" s="242"/>
      <c r="M114" s="243"/>
      <c r="N114" s="244"/>
      <c r="O114" s="244"/>
      <c r="P114" s="244"/>
      <c r="Q114" s="244"/>
      <c r="R114" s="244"/>
      <c r="S114" s="244"/>
      <c r="T114" s="245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6" t="s">
        <v>236</v>
      </c>
      <c r="AU114" s="246" t="s">
        <v>79</v>
      </c>
      <c r="AV114" s="13" t="s">
        <v>79</v>
      </c>
      <c r="AW114" s="13" t="s">
        <v>31</v>
      </c>
      <c r="AX114" s="13" t="s">
        <v>77</v>
      </c>
      <c r="AY114" s="246" t="s">
        <v>143</v>
      </c>
    </row>
    <row r="115" spans="1:65" s="2" customFormat="1" ht="16.5" customHeight="1">
      <c r="A115" s="38"/>
      <c r="B115" s="39"/>
      <c r="C115" s="197" t="s">
        <v>203</v>
      </c>
      <c r="D115" s="197" t="s">
        <v>144</v>
      </c>
      <c r="E115" s="198" t="s">
        <v>1289</v>
      </c>
      <c r="F115" s="199" t="s">
        <v>1290</v>
      </c>
      <c r="G115" s="200" t="s">
        <v>244</v>
      </c>
      <c r="H115" s="201">
        <v>4</v>
      </c>
      <c r="I115" s="202"/>
      <c r="J115" s="203">
        <f>ROUND(I115*H115,2)</f>
        <v>0</v>
      </c>
      <c r="K115" s="204"/>
      <c r="L115" s="44"/>
      <c r="M115" s="205" t="s">
        <v>19</v>
      </c>
      <c r="N115" s="206" t="s">
        <v>40</v>
      </c>
      <c r="O115" s="84"/>
      <c r="P115" s="207">
        <f>O115*H115</f>
        <v>0</v>
      </c>
      <c r="Q115" s="207">
        <v>0.00018</v>
      </c>
      <c r="R115" s="207">
        <f>Q115*H115</f>
        <v>0.00072</v>
      </c>
      <c r="S115" s="207">
        <v>0</v>
      </c>
      <c r="T115" s="208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09" t="s">
        <v>142</v>
      </c>
      <c r="AT115" s="209" t="s">
        <v>144</v>
      </c>
      <c r="AU115" s="209" t="s">
        <v>79</v>
      </c>
      <c r="AY115" s="17" t="s">
        <v>143</v>
      </c>
      <c r="BE115" s="210">
        <f>IF(N115="základní",J115,0)</f>
        <v>0</v>
      </c>
      <c r="BF115" s="210">
        <f>IF(N115="snížená",J115,0)</f>
        <v>0</v>
      </c>
      <c r="BG115" s="210">
        <f>IF(N115="zákl. přenesená",J115,0)</f>
        <v>0</v>
      </c>
      <c r="BH115" s="210">
        <f>IF(N115="sníž. přenesená",J115,0)</f>
        <v>0</v>
      </c>
      <c r="BI115" s="210">
        <f>IF(N115="nulová",J115,0)</f>
        <v>0</v>
      </c>
      <c r="BJ115" s="17" t="s">
        <v>77</v>
      </c>
      <c r="BK115" s="210">
        <f>ROUND(I115*H115,2)</f>
        <v>0</v>
      </c>
      <c r="BL115" s="17" t="s">
        <v>142</v>
      </c>
      <c r="BM115" s="209" t="s">
        <v>1291</v>
      </c>
    </row>
    <row r="116" spans="1:51" s="13" customFormat="1" ht="12">
      <c r="A116" s="13"/>
      <c r="B116" s="235"/>
      <c r="C116" s="236"/>
      <c r="D116" s="237" t="s">
        <v>236</v>
      </c>
      <c r="E116" s="238" t="s">
        <v>19</v>
      </c>
      <c r="F116" s="239" t="s">
        <v>142</v>
      </c>
      <c r="G116" s="236"/>
      <c r="H116" s="240">
        <v>4</v>
      </c>
      <c r="I116" s="241"/>
      <c r="J116" s="236"/>
      <c r="K116" s="236"/>
      <c r="L116" s="242"/>
      <c r="M116" s="243"/>
      <c r="N116" s="244"/>
      <c r="O116" s="244"/>
      <c r="P116" s="244"/>
      <c r="Q116" s="244"/>
      <c r="R116" s="244"/>
      <c r="S116" s="244"/>
      <c r="T116" s="245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6" t="s">
        <v>236</v>
      </c>
      <c r="AU116" s="246" t="s">
        <v>79</v>
      </c>
      <c r="AV116" s="13" t="s">
        <v>79</v>
      </c>
      <c r="AW116" s="13" t="s">
        <v>31</v>
      </c>
      <c r="AX116" s="13" t="s">
        <v>77</v>
      </c>
      <c r="AY116" s="246" t="s">
        <v>143</v>
      </c>
    </row>
    <row r="117" spans="1:65" s="2" customFormat="1" ht="16.5" customHeight="1">
      <c r="A117" s="38"/>
      <c r="B117" s="39"/>
      <c r="C117" s="197" t="s">
        <v>207</v>
      </c>
      <c r="D117" s="197" t="s">
        <v>144</v>
      </c>
      <c r="E117" s="198" t="s">
        <v>278</v>
      </c>
      <c r="F117" s="199" t="s">
        <v>279</v>
      </c>
      <c r="G117" s="200" t="s">
        <v>244</v>
      </c>
      <c r="H117" s="201">
        <v>2</v>
      </c>
      <c r="I117" s="202"/>
      <c r="J117" s="203">
        <f>ROUND(I117*H117,2)</f>
        <v>0</v>
      </c>
      <c r="K117" s="204"/>
      <c r="L117" s="44"/>
      <c r="M117" s="205" t="s">
        <v>19</v>
      </c>
      <c r="N117" s="206" t="s">
        <v>40</v>
      </c>
      <c r="O117" s="84"/>
      <c r="P117" s="207">
        <f>O117*H117</f>
        <v>0</v>
      </c>
      <c r="Q117" s="207">
        <v>0.00036</v>
      </c>
      <c r="R117" s="207">
        <f>Q117*H117</f>
        <v>0.00072</v>
      </c>
      <c r="S117" s="207">
        <v>0</v>
      </c>
      <c r="T117" s="208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09" t="s">
        <v>142</v>
      </c>
      <c r="AT117" s="209" t="s">
        <v>144</v>
      </c>
      <c r="AU117" s="209" t="s">
        <v>79</v>
      </c>
      <c r="AY117" s="17" t="s">
        <v>143</v>
      </c>
      <c r="BE117" s="210">
        <f>IF(N117="základní",J117,0)</f>
        <v>0</v>
      </c>
      <c r="BF117" s="210">
        <f>IF(N117="snížená",J117,0)</f>
        <v>0</v>
      </c>
      <c r="BG117" s="210">
        <f>IF(N117="zákl. přenesená",J117,0)</f>
        <v>0</v>
      </c>
      <c r="BH117" s="210">
        <f>IF(N117="sníž. přenesená",J117,0)</f>
        <v>0</v>
      </c>
      <c r="BI117" s="210">
        <f>IF(N117="nulová",J117,0)</f>
        <v>0</v>
      </c>
      <c r="BJ117" s="17" t="s">
        <v>77</v>
      </c>
      <c r="BK117" s="210">
        <f>ROUND(I117*H117,2)</f>
        <v>0</v>
      </c>
      <c r="BL117" s="17" t="s">
        <v>142</v>
      </c>
      <c r="BM117" s="209" t="s">
        <v>1292</v>
      </c>
    </row>
    <row r="118" spans="1:51" s="13" customFormat="1" ht="12">
      <c r="A118" s="13"/>
      <c r="B118" s="235"/>
      <c r="C118" s="236"/>
      <c r="D118" s="237" t="s">
        <v>236</v>
      </c>
      <c r="E118" s="238" t="s">
        <v>19</v>
      </c>
      <c r="F118" s="239" t="s">
        <v>1293</v>
      </c>
      <c r="G118" s="236"/>
      <c r="H118" s="240">
        <v>2</v>
      </c>
      <c r="I118" s="241"/>
      <c r="J118" s="236"/>
      <c r="K118" s="236"/>
      <c r="L118" s="242"/>
      <c r="M118" s="243"/>
      <c r="N118" s="244"/>
      <c r="O118" s="244"/>
      <c r="P118" s="244"/>
      <c r="Q118" s="244"/>
      <c r="R118" s="244"/>
      <c r="S118" s="244"/>
      <c r="T118" s="245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6" t="s">
        <v>236</v>
      </c>
      <c r="AU118" s="246" t="s">
        <v>79</v>
      </c>
      <c r="AV118" s="13" t="s">
        <v>79</v>
      </c>
      <c r="AW118" s="13" t="s">
        <v>31</v>
      </c>
      <c r="AX118" s="13" t="s">
        <v>77</v>
      </c>
      <c r="AY118" s="246" t="s">
        <v>143</v>
      </c>
    </row>
    <row r="119" spans="1:65" s="2" customFormat="1" ht="21.75" customHeight="1">
      <c r="A119" s="38"/>
      <c r="B119" s="39"/>
      <c r="C119" s="197" t="s">
        <v>211</v>
      </c>
      <c r="D119" s="197" t="s">
        <v>144</v>
      </c>
      <c r="E119" s="198" t="s">
        <v>1294</v>
      </c>
      <c r="F119" s="199" t="s">
        <v>1295</v>
      </c>
      <c r="G119" s="200" t="s">
        <v>287</v>
      </c>
      <c r="H119" s="201">
        <v>163.4</v>
      </c>
      <c r="I119" s="202"/>
      <c r="J119" s="203">
        <f>ROUND(I119*H119,2)</f>
        <v>0</v>
      </c>
      <c r="K119" s="204"/>
      <c r="L119" s="44"/>
      <c r="M119" s="205" t="s">
        <v>19</v>
      </c>
      <c r="N119" s="206" t="s">
        <v>40</v>
      </c>
      <c r="O119" s="84"/>
      <c r="P119" s="207">
        <f>O119*H119</f>
        <v>0</v>
      </c>
      <c r="Q119" s="207">
        <v>0</v>
      </c>
      <c r="R119" s="207">
        <f>Q119*H119</f>
        <v>0</v>
      </c>
      <c r="S119" s="207">
        <v>0</v>
      </c>
      <c r="T119" s="208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09" t="s">
        <v>142</v>
      </c>
      <c r="AT119" s="209" t="s">
        <v>144</v>
      </c>
      <c r="AU119" s="209" t="s">
        <v>79</v>
      </c>
      <c r="AY119" s="17" t="s">
        <v>143</v>
      </c>
      <c r="BE119" s="210">
        <f>IF(N119="základní",J119,0)</f>
        <v>0</v>
      </c>
      <c r="BF119" s="210">
        <f>IF(N119="snížená",J119,0)</f>
        <v>0</v>
      </c>
      <c r="BG119" s="210">
        <f>IF(N119="zákl. přenesená",J119,0)</f>
        <v>0</v>
      </c>
      <c r="BH119" s="210">
        <f>IF(N119="sníž. přenesená",J119,0)</f>
        <v>0</v>
      </c>
      <c r="BI119" s="210">
        <f>IF(N119="nulová",J119,0)</f>
        <v>0</v>
      </c>
      <c r="BJ119" s="17" t="s">
        <v>77</v>
      </c>
      <c r="BK119" s="210">
        <f>ROUND(I119*H119,2)</f>
        <v>0</v>
      </c>
      <c r="BL119" s="17" t="s">
        <v>142</v>
      </c>
      <c r="BM119" s="209" t="s">
        <v>1296</v>
      </c>
    </row>
    <row r="120" spans="1:51" s="13" customFormat="1" ht="12">
      <c r="A120" s="13"/>
      <c r="B120" s="235"/>
      <c r="C120" s="236"/>
      <c r="D120" s="237" t="s">
        <v>236</v>
      </c>
      <c r="E120" s="238" t="s">
        <v>19</v>
      </c>
      <c r="F120" s="239" t="s">
        <v>1297</v>
      </c>
      <c r="G120" s="236"/>
      <c r="H120" s="240">
        <v>163.4</v>
      </c>
      <c r="I120" s="241"/>
      <c r="J120" s="236"/>
      <c r="K120" s="236"/>
      <c r="L120" s="242"/>
      <c r="M120" s="243"/>
      <c r="N120" s="244"/>
      <c r="O120" s="244"/>
      <c r="P120" s="244"/>
      <c r="Q120" s="244"/>
      <c r="R120" s="244"/>
      <c r="S120" s="244"/>
      <c r="T120" s="245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6" t="s">
        <v>236</v>
      </c>
      <c r="AU120" s="246" t="s">
        <v>79</v>
      </c>
      <c r="AV120" s="13" t="s">
        <v>79</v>
      </c>
      <c r="AW120" s="13" t="s">
        <v>31</v>
      </c>
      <c r="AX120" s="13" t="s">
        <v>77</v>
      </c>
      <c r="AY120" s="246" t="s">
        <v>143</v>
      </c>
    </row>
    <row r="121" spans="1:65" s="2" customFormat="1" ht="21.75" customHeight="1">
      <c r="A121" s="38"/>
      <c r="B121" s="39"/>
      <c r="C121" s="197" t="s">
        <v>215</v>
      </c>
      <c r="D121" s="197" t="s">
        <v>144</v>
      </c>
      <c r="E121" s="198" t="s">
        <v>1298</v>
      </c>
      <c r="F121" s="199" t="s">
        <v>1299</v>
      </c>
      <c r="G121" s="200" t="s">
        <v>287</v>
      </c>
      <c r="H121" s="201">
        <v>52.7</v>
      </c>
      <c r="I121" s="202"/>
      <c r="J121" s="203">
        <f>ROUND(I121*H121,2)</f>
        <v>0</v>
      </c>
      <c r="K121" s="204"/>
      <c r="L121" s="44"/>
      <c r="M121" s="205" t="s">
        <v>19</v>
      </c>
      <c r="N121" s="206" t="s">
        <v>40</v>
      </c>
      <c r="O121" s="84"/>
      <c r="P121" s="207">
        <f>O121*H121</f>
        <v>0</v>
      </c>
      <c r="Q121" s="207">
        <v>0</v>
      </c>
      <c r="R121" s="207">
        <f>Q121*H121</f>
        <v>0</v>
      </c>
      <c r="S121" s="207">
        <v>0</v>
      </c>
      <c r="T121" s="208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09" t="s">
        <v>142</v>
      </c>
      <c r="AT121" s="209" t="s">
        <v>144</v>
      </c>
      <c r="AU121" s="209" t="s">
        <v>79</v>
      </c>
      <c r="AY121" s="17" t="s">
        <v>143</v>
      </c>
      <c r="BE121" s="210">
        <f>IF(N121="základní",J121,0)</f>
        <v>0</v>
      </c>
      <c r="BF121" s="210">
        <f>IF(N121="snížená",J121,0)</f>
        <v>0</v>
      </c>
      <c r="BG121" s="210">
        <f>IF(N121="zákl. přenesená",J121,0)</f>
        <v>0</v>
      </c>
      <c r="BH121" s="210">
        <f>IF(N121="sníž. přenesená",J121,0)</f>
        <v>0</v>
      </c>
      <c r="BI121" s="210">
        <f>IF(N121="nulová",J121,0)</f>
        <v>0</v>
      </c>
      <c r="BJ121" s="17" t="s">
        <v>77</v>
      </c>
      <c r="BK121" s="210">
        <f>ROUND(I121*H121,2)</f>
        <v>0</v>
      </c>
      <c r="BL121" s="17" t="s">
        <v>142</v>
      </c>
      <c r="BM121" s="209" t="s">
        <v>1300</v>
      </c>
    </row>
    <row r="122" spans="1:51" s="13" customFormat="1" ht="12">
      <c r="A122" s="13"/>
      <c r="B122" s="235"/>
      <c r="C122" s="236"/>
      <c r="D122" s="237" t="s">
        <v>236</v>
      </c>
      <c r="E122" s="238" t="s">
        <v>19</v>
      </c>
      <c r="F122" s="239" t="s">
        <v>1301</v>
      </c>
      <c r="G122" s="236"/>
      <c r="H122" s="240">
        <v>52.7</v>
      </c>
      <c r="I122" s="241"/>
      <c r="J122" s="236"/>
      <c r="K122" s="236"/>
      <c r="L122" s="242"/>
      <c r="M122" s="243"/>
      <c r="N122" s="244"/>
      <c r="O122" s="244"/>
      <c r="P122" s="244"/>
      <c r="Q122" s="244"/>
      <c r="R122" s="244"/>
      <c r="S122" s="244"/>
      <c r="T122" s="245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6" t="s">
        <v>236</v>
      </c>
      <c r="AU122" s="246" t="s">
        <v>79</v>
      </c>
      <c r="AV122" s="13" t="s">
        <v>79</v>
      </c>
      <c r="AW122" s="13" t="s">
        <v>31</v>
      </c>
      <c r="AX122" s="13" t="s">
        <v>77</v>
      </c>
      <c r="AY122" s="246" t="s">
        <v>143</v>
      </c>
    </row>
    <row r="123" spans="1:65" s="2" customFormat="1" ht="33" customHeight="1">
      <c r="A123" s="38"/>
      <c r="B123" s="39"/>
      <c r="C123" s="197" t="s">
        <v>303</v>
      </c>
      <c r="D123" s="197" t="s">
        <v>144</v>
      </c>
      <c r="E123" s="198" t="s">
        <v>463</v>
      </c>
      <c r="F123" s="199" t="s">
        <v>464</v>
      </c>
      <c r="G123" s="200" t="s">
        <v>287</v>
      </c>
      <c r="H123" s="201">
        <v>216.1</v>
      </c>
      <c r="I123" s="202"/>
      <c r="J123" s="203">
        <f>ROUND(I123*H123,2)</f>
        <v>0</v>
      </c>
      <c r="K123" s="204"/>
      <c r="L123" s="44"/>
      <c r="M123" s="205" t="s">
        <v>19</v>
      </c>
      <c r="N123" s="206" t="s">
        <v>40</v>
      </c>
      <c r="O123" s="84"/>
      <c r="P123" s="207">
        <f>O123*H123</f>
        <v>0</v>
      </c>
      <c r="Q123" s="207">
        <v>0</v>
      </c>
      <c r="R123" s="207">
        <f>Q123*H123</f>
        <v>0</v>
      </c>
      <c r="S123" s="207">
        <v>0</v>
      </c>
      <c r="T123" s="208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09" t="s">
        <v>142</v>
      </c>
      <c r="AT123" s="209" t="s">
        <v>144</v>
      </c>
      <c r="AU123" s="209" t="s">
        <v>79</v>
      </c>
      <c r="AY123" s="17" t="s">
        <v>143</v>
      </c>
      <c r="BE123" s="210">
        <f>IF(N123="základní",J123,0)</f>
        <v>0</v>
      </c>
      <c r="BF123" s="210">
        <f>IF(N123="snížená",J123,0)</f>
        <v>0</v>
      </c>
      <c r="BG123" s="210">
        <f>IF(N123="zákl. přenesená",J123,0)</f>
        <v>0</v>
      </c>
      <c r="BH123" s="210">
        <f>IF(N123="sníž. přenesená",J123,0)</f>
        <v>0</v>
      </c>
      <c r="BI123" s="210">
        <f>IF(N123="nulová",J123,0)</f>
        <v>0</v>
      </c>
      <c r="BJ123" s="17" t="s">
        <v>77</v>
      </c>
      <c r="BK123" s="210">
        <f>ROUND(I123*H123,2)</f>
        <v>0</v>
      </c>
      <c r="BL123" s="17" t="s">
        <v>142</v>
      </c>
      <c r="BM123" s="209" t="s">
        <v>1302</v>
      </c>
    </row>
    <row r="124" spans="1:51" s="13" customFormat="1" ht="12">
      <c r="A124" s="13"/>
      <c r="B124" s="235"/>
      <c r="C124" s="236"/>
      <c r="D124" s="237" t="s">
        <v>236</v>
      </c>
      <c r="E124" s="238" t="s">
        <v>19</v>
      </c>
      <c r="F124" s="239" t="s">
        <v>1303</v>
      </c>
      <c r="G124" s="236"/>
      <c r="H124" s="240">
        <v>216.1</v>
      </c>
      <c r="I124" s="241"/>
      <c r="J124" s="236"/>
      <c r="K124" s="236"/>
      <c r="L124" s="242"/>
      <c r="M124" s="243"/>
      <c r="N124" s="244"/>
      <c r="O124" s="244"/>
      <c r="P124" s="244"/>
      <c r="Q124" s="244"/>
      <c r="R124" s="244"/>
      <c r="S124" s="244"/>
      <c r="T124" s="24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6" t="s">
        <v>236</v>
      </c>
      <c r="AU124" s="246" t="s">
        <v>79</v>
      </c>
      <c r="AV124" s="13" t="s">
        <v>79</v>
      </c>
      <c r="AW124" s="13" t="s">
        <v>31</v>
      </c>
      <c r="AX124" s="13" t="s">
        <v>77</v>
      </c>
      <c r="AY124" s="246" t="s">
        <v>143</v>
      </c>
    </row>
    <row r="125" spans="1:65" s="2" customFormat="1" ht="21.75" customHeight="1">
      <c r="A125" s="38"/>
      <c r="B125" s="39"/>
      <c r="C125" s="197" t="s">
        <v>7</v>
      </c>
      <c r="D125" s="197" t="s">
        <v>144</v>
      </c>
      <c r="E125" s="198" t="s">
        <v>317</v>
      </c>
      <c r="F125" s="199" t="s">
        <v>318</v>
      </c>
      <c r="G125" s="200" t="s">
        <v>287</v>
      </c>
      <c r="H125" s="201">
        <v>216.1</v>
      </c>
      <c r="I125" s="202"/>
      <c r="J125" s="203">
        <f>ROUND(I125*H125,2)</f>
        <v>0</v>
      </c>
      <c r="K125" s="204"/>
      <c r="L125" s="44"/>
      <c r="M125" s="205" t="s">
        <v>19</v>
      </c>
      <c r="N125" s="206" t="s">
        <v>40</v>
      </c>
      <c r="O125" s="84"/>
      <c r="P125" s="207">
        <f>O125*H125</f>
        <v>0</v>
      </c>
      <c r="Q125" s="207">
        <v>0</v>
      </c>
      <c r="R125" s="207">
        <f>Q125*H125</f>
        <v>0</v>
      </c>
      <c r="S125" s="207">
        <v>0</v>
      </c>
      <c r="T125" s="208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09" t="s">
        <v>142</v>
      </c>
      <c r="AT125" s="209" t="s">
        <v>144</v>
      </c>
      <c r="AU125" s="209" t="s">
        <v>79</v>
      </c>
      <c r="AY125" s="17" t="s">
        <v>143</v>
      </c>
      <c r="BE125" s="210">
        <f>IF(N125="základní",J125,0)</f>
        <v>0</v>
      </c>
      <c r="BF125" s="210">
        <f>IF(N125="snížená",J125,0)</f>
        <v>0</v>
      </c>
      <c r="BG125" s="210">
        <f>IF(N125="zákl. přenesená",J125,0)</f>
        <v>0</v>
      </c>
      <c r="BH125" s="210">
        <f>IF(N125="sníž. přenesená",J125,0)</f>
        <v>0</v>
      </c>
      <c r="BI125" s="210">
        <f>IF(N125="nulová",J125,0)</f>
        <v>0</v>
      </c>
      <c r="BJ125" s="17" t="s">
        <v>77</v>
      </c>
      <c r="BK125" s="210">
        <f>ROUND(I125*H125,2)</f>
        <v>0</v>
      </c>
      <c r="BL125" s="17" t="s">
        <v>142</v>
      </c>
      <c r="BM125" s="209" t="s">
        <v>1304</v>
      </c>
    </row>
    <row r="126" spans="1:51" s="13" customFormat="1" ht="12">
      <c r="A126" s="13"/>
      <c r="B126" s="235"/>
      <c r="C126" s="236"/>
      <c r="D126" s="237" t="s">
        <v>236</v>
      </c>
      <c r="E126" s="238" t="s">
        <v>19</v>
      </c>
      <c r="F126" s="239" t="s">
        <v>1303</v>
      </c>
      <c r="G126" s="236"/>
      <c r="H126" s="240">
        <v>216.1</v>
      </c>
      <c r="I126" s="241"/>
      <c r="J126" s="236"/>
      <c r="K126" s="236"/>
      <c r="L126" s="242"/>
      <c r="M126" s="243"/>
      <c r="N126" s="244"/>
      <c r="O126" s="244"/>
      <c r="P126" s="244"/>
      <c r="Q126" s="244"/>
      <c r="R126" s="244"/>
      <c r="S126" s="244"/>
      <c r="T126" s="24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6" t="s">
        <v>236</v>
      </c>
      <c r="AU126" s="246" t="s">
        <v>79</v>
      </c>
      <c r="AV126" s="13" t="s">
        <v>79</v>
      </c>
      <c r="AW126" s="13" t="s">
        <v>31</v>
      </c>
      <c r="AX126" s="13" t="s">
        <v>77</v>
      </c>
      <c r="AY126" s="246" t="s">
        <v>143</v>
      </c>
    </row>
    <row r="127" spans="1:65" s="2" customFormat="1" ht="21.75" customHeight="1">
      <c r="A127" s="38"/>
      <c r="B127" s="39"/>
      <c r="C127" s="197" t="s">
        <v>312</v>
      </c>
      <c r="D127" s="197" t="s">
        <v>144</v>
      </c>
      <c r="E127" s="198" t="s">
        <v>552</v>
      </c>
      <c r="F127" s="199" t="s">
        <v>553</v>
      </c>
      <c r="G127" s="200" t="s">
        <v>251</v>
      </c>
      <c r="H127" s="201">
        <v>1347</v>
      </c>
      <c r="I127" s="202"/>
      <c r="J127" s="203">
        <f>ROUND(I127*H127,2)</f>
        <v>0</v>
      </c>
      <c r="K127" s="204"/>
      <c r="L127" s="44"/>
      <c r="M127" s="205" t="s">
        <v>19</v>
      </c>
      <c r="N127" s="206" t="s">
        <v>40</v>
      </c>
      <c r="O127" s="84"/>
      <c r="P127" s="207">
        <f>O127*H127</f>
        <v>0</v>
      </c>
      <c r="Q127" s="207">
        <v>0</v>
      </c>
      <c r="R127" s="207">
        <f>Q127*H127</f>
        <v>0</v>
      </c>
      <c r="S127" s="207">
        <v>0</v>
      </c>
      <c r="T127" s="208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09" t="s">
        <v>142</v>
      </c>
      <c r="AT127" s="209" t="s">
        <v>144</v>
      </c>
      <c r="AU127" s="209" t="s">
        <v>79</v>
      </c>
      <c r="AY127" s="17" t="s">
        <v>143</v>
      </c>
      <c r="BE127" s="210">
        <f>IF(N127="základní",J127,0)</f>
        <v>0</v>
      </c>
      <c r="BF127" s="210">
        <f>IF(N127="snížená",J127,0)</f>
        <v>0</v>
      </c>
      <c r="BG127" s="210">
        <f>IF(N127="zákl. přenesená",J127,0)</f>
        <v>0</v>
      </c>
      <c r="BH127" s="210">
        <f>IF(N127="sníž. přenesená",J127,0)</f>
        <v>0</v>
      </c>
      <c r="BI127" s="210">
        <f>IF(N127="nulová",J127,0)</f>
        <v>0</v>
      </c>
      <c r="BJ127" s="17" t="s">
        <v>77</v>
      </c>
      <c r="BK127" s="210">
        <f>ROUND(I127*H127,2)</f>
        <v>0</v>
      </c>
      <c r="BL127" s="17" t="s">
        <v>142</v>
      </c>
      <c r="BM127" s="209" t="s">
        <v>1305</v>
      </c>
    </row>
    <row r="128" spans="1:51" s="13" customFormat="1" ht="12">
      <c r="A128" s="13"/>
      <c r="B128" s="235"/>
      <c r="C128" s="236"/>
      <c r="D128" s="237" t="s">
        <v>236</v>
      </c>
      <c r="E128" s="238" t="s">
        <v>19</v>
      </c>
      <c r="F128" s="239" t="s">
        <v>1306</v>
      </c>
      <c r="G128" s="236"/>
      <c r="H128" s="240">
        <v>1347</v>
      </c>
      <c r="I128" s="241"/>
      <c r="J128" s="236"/>
      <c r="K128" s="236"/>
      <c r="L128" s="242"/>
      <c r="M128" s="243"/>
      <c r="N128" s="244"/>
      <c r="O128" s="244"/>
      <c r="P128" s="244"/>
      <c r="Q128" s="244"/>
      <c r="R128" s="244"/>
      <c r="S128" s="244"/>
      <c r="T128" s="24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6" t="s">
        <v>236</v>
      </c>
      <c r="AU128" s="246" t="s">
        <v>79</v>
      </c>
      <c r="AV128" s="13" t="s">
        <v>79</v>
      </c>
      <c r="AW128" s="13" t="s">
        <v>31</v>
      </c>
      <c r="AX128" s="13" t="s">
        <v>77</v>
      </c>
      <c r="AY128" s="246" t="s">
        <v>143</v>
      </c>
    </row>
    <row r="129" spans="1:63" s="11" customFormat="1" ht="22.8" customHeight="1">
      <c r="A129" s="11"/>
      <c r="B129" s="183"/>
      <c r="C129" s="184"/>
      <c r="D129" s="185" t="s">
        <v>68</v>
      </c>
      <c r="E129" s="222" t="s">
        <v>429</v>
      </c>
      <c r="F129" s="222" t="s">
        <v>430</v>
      </c>
      <c r="G129" s="184"/>
      <c r="H129" s="184"/>
      <c r="I129" s="187"/>
      <c r="J129" s="223">
        <f>BK129</f>
        <v>0</v>
      </c>
      <c r="K129" s="184"/>
      <c r="L129" s="189"/>
      <c r="M129" s="190"/>
      <c r="N129" s="191"/>
      <c r="O129" s="191"/>
      <c r="P129" s="192">
        <f>P130</f>
        <v>0</v>
      </c>
      <c r="Q129" s="191"/>
      <c r="R129" s="192">
        <f>R130</f>
        <v>0</v>
      </c>
      <c r="S129" s="191"/>
      <c r="T129" s="193">
        <f>T130</f>
        <v>0</v>
      </c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R129" s="194" t="s">
        <v>77</v>
      </c>
      <c r="AT129" s="195" t="s">
        <v>68</v>
      </c>
      <c r="AU129" s="195" t="s">
        <v>77</v>
      </c>
      <c r="AY129" s="194" t="s">
        <v>143</v>
      </c>
      <c r="BK129" s="196">
        <f>BK130</f>
        <v>0</v>
      </c>
    </row>
    <row r="130" spans="1:65" s="2" customFormat="1" ht="16.5" customHeight="1">
      <c r="A130" s="38"/>
      <c r="B130" s="39"/>
      <c r="C130" s="197" t="s">
        <v>316</v>
      </c>
      <c r="D130" s="197" t="s">
        <v>144</v>
      </c>
      <c r="E130" s="198" t="s">
        <v>1307</v>
      </c>
      <c r="F130" s="199" t="s">
        <v>1308</v>
      </c>
      <c r="G130" s="200" t="s">
        <v>418</v>
      </c>
      <c r="H130" s="201">
        <v>0.005</v>
      </c>
      <c r="I130" s="202"/>
      <c r="J130" s="203">
        <f>ROUND(I130*H130,2)</f>
        <v>0</v>
      </c>
      <c r="K130" s="204"/>
      <c r="L130" s="44"/>
      <c r="M130" s="211" t="s">
        <v>19</v>
      </c>
      <c r="N130" s="212" t="s">
        <v>40</v>
      </c>
      <c r="O130" s="213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09" t="s">
        <v>142</v>
      </c>
      <c r="AT130" s="209" t="s">
        <v>144</v>
      </c>
      <c r="AU130" s="209" t="s">
        <v>79</v>
      </c>
      <c r="AY130" s="17" t="s">
        <v>143</v>
      </c>
      <c r="BE130" s="210">
        <f>IF(N130="základní",J130,0)</f>
        <v>0</v>
      </c>
      <c r="BF130" s="210">
        <f>IF(N130="snížená",J130,0)</f>
        <v>0</v>
      </c>
      <c r="BG130" s="210">
        <f>IF(N130="zákl. přenesená",J130,0)</f>
        <v>0</v>
      </c>
      <c r="BH130" s="210">
        <f>IF(N130="sníž. přenesená",J130,0)</f>
        <v>0</v>
      </c>
      <c r="BI130" s="210">
        <f>IF(N130="nulová",J130,0)</f>
        <v>0</v>
      </c>
      <c r="BJ130" s="17" t="s">
        <v>77</v>
      </c>
      <c r="BK130" s="210">
        <f>ROUND(I130*H130,2)</f>
        <v>0</v>
      </c>
      <c r="BL130" s="17" t="s">
        <v>142</v>
      </c>
      <c r="BM130" s="209" t="s">
        <v>1309</v>
      </c>
    </row>
    <row r="131" spans="1:31" s="2" customFormat="1" ht="6.95" customHeight="1">
      <c r="A131" s="38"/>
      <c r="B131" s="59"/>
      <c r="C131" s="60"/>
      <c r="D131" s="60"/>
      <c r="E131" s="60"/>
      <c r="F131" s="60"/>
      <c r="G131" s="60"/>
      <c r="H131" s="60"/>
      <c r="I131" s="60"/>
      <c r="J131" s="60"/>
      <c r="K131" s="60"/>
      <c r="L131" s="44"/>
      <c r="M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</sheetData>
  <sheetProtection password="CC35" sheet="1" objects="1" scenarios="1" formatColumns="0" formatRows="0" autoFilter="0"/>
  <autoFilter ref="C81:K130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106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79</v>
      </c>
    </row>
    <row r="4" spans="2:46" s="1" customFormat="1" ht="24.95" customHeight="1">
      <c r="B4" s="20"/>
      <c r="D4" s="130" t="s">
        <v>119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Ochranná nádrž NO4 v k.ú. Hovorany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120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1310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22. 1. 2021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stavby'!E11="","",'Rekapitulace stavby'!E11)</f>
        <v xml:space="preserve"> </v>
      </c>
      <c r="F15" s="38"/>
      <c r="G15" s="38"/>
      <c r="H15" s="38"/>
      <c r="I15" s="132" t="s">
        <v>27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28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27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30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27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32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27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33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35</v>
      </c>
      <c r="E30" s="38"/>
      <c r="F30" s="38"/>
      <c r="G30" s="38"/>
      <c r="H30" s="38"/>
      <c r="I30" s="38"/>
      <c r="J30" s="144">
        <f>ROUND(J84,2)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37</v>
      </c>
      <c r="G32" s="38"/>
      <c r="H32" s="38"/>
      <c r="I32" s="145" t="s">
        <v>36</v>
      </c>
      <c r="J32" s="145" t="s">
        <v>38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39</v>
      </c>
      <c r="E33" s="132" t="s">
        <v>40</v>
      </c>
      <c r="F33" s="147">
        <f>ROUND((SUM(BE84:BE174)),2)</f>
        <v>0</v>
      </c>
      <c r="G33" s="38"/>
      <c r="H33" s="38"/>
      <c r="I33" s="148">
        <v>0.21</v>
      </c>
      <c r="J33" s="147">
        <f>ROUND(((SUM(BE84:BE174))*I33),2)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41</v>
      </c>
      <c r="F34" s="147">
        <f>ROUND((SUM(BF84:BF174)),2)</f>
        <v>0</v>
      </c>
      <c r="G34" s="38"/>
      <c r="H34" s="38"/>
      <c r="I34" s="148">
        <v>0.15</v>
      </c>
      <c r="J34" s="147">
        <f>ROUND(((SUM(BF84:BF174))*I34),2)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42</v>
      </c>
      <c r="F35" s="147">
        <f>ROUND((SUM(BG84:BG174)),2)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43</v>
      </c>
      <c r="F36" s="147">
        <f>ROUND((SUM(BH84:BH174)),2)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44</v>
      </c>
      <c r="F37" s="147">
        <f>ROUND((SUM(BI84:BI174)),2)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45</v>
      </c>
      <c r="E39" s="151"/>
      <c r="F39" s="151"/>
      <c r="G39" s="152" t="s">
        <v>46</v>
      </c>
      <c r="H39" s="153" t="s">
        <v>47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122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Ochranná nádrž NO4 v k.ú. Hovorany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120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 01 - Vegetační úpravy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22. 1. 2021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32" t="s">
        <v>30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28</v>
      </c>
      <c r="D55" s="40"/>
      <c r="E55" s="40"/>
      <c r="F55" s="27" t="str">
        <f>IF(E18="","",E18)</f>
        <v>Vyplň údaj</v>
      </c>
      <c r="G55" s="40"/>
      <c r="H55" s="40"/>
      <c r="I55" s="32" t="s">
        <v>32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123</v>
      </c>
      <c r="D57" s="162"/>
      <c r="E57" s="162"/>
      <c r="F57" s="162"/>
      <c r="G57" s="162"/>
      <c r="H57" s="162"/>
      <c r="I57" s="162"/>
      <c r="J57" s="163" t="s">
        <v>124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67</v>
      </c>
      <c r="D59" s="40"/>
      <c r="E59" s="40"/>
      <c r="F59" s="40"/>
      <c r="G59" s="40"/>
      <c r="H59" s="40"/>
      <c r="I59" s="40"/>
      <c r="J59" s="102">
        <f>J84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125</v>
      </c>
    </row>
    <row r="60" spans="1:31" s="9" customFormat="1" ht="24.95" customHeight="1">
      <c r="A60" s="9"/>
      <c r="B60" s="165"/>
      <c r="C60" s="166"/>
      <c r="D60" s="167" t="s">
        <v>220</v>
      </c>
      <c r="E60" s="168"/>
      <c r="F60" s="168"/>
      <c r="G60" s="168"/>
      <c r="H60" s="168"/>
      <c r="I60" s="168"/>
      <c r="J60" s="169">
        <f>J85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2" customFormat="1" ht="19.9" customHeight="1">
      <c r="A61" s="12"/>
      <c r="B61" s="216"/>
      <c r="C61" s="217"/>
      <c r="D61" s="218" t="s">
        <v>221</v>
      </c>
      <c r="E61" s="219"/>
      <c r="F61" s="219"/>
      <c r="G61" s="219"/>
      <c r="H61" s="219"/>
      <c r="I61" s="219"/>
      <c r="J61" s="220">
        <f>J86</f>
        <v>0</v>
      </c>
      <c r="K61" s="217"/>
      <c r="L61" s="221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 s="12" customFormat="1" ht="14.85" customHeight="1">
      <c r="A62" s="12"/>
      <c r="B62" s="216"/>
      <c r="C62" s="217"/>
      <c r="D62" s="218" t="s">
        <v>1311</v>
      </c>
      <c r="E62" s="219"/>
      <c r="F62" s="219"/>
      <c r="G62" s="219"/>
      <c r="H62" s="219"/>
      <c r="I62" s="219"/>
      <c r="J62" s="220">
        <f>J158</f>
        <v>0</v>
      </c>
      <c r="K62" s="217"/>
      <c r="L62" s="221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 s="12" customFormat="1" ht="19.9" customHeight="1">
      <c r="A63" s="12"/>
      <c r="B63" s="216"/>
      <c r="C63" s="217"/>
      <c r="D63" s="218" t="s">
        <v>511</v>
      </c>
      <c r="E63" s="219"/>
      <c r="F63" s="219"/>
      <c r="G63" s="219"/>
      <c r="H63" s="219"/>
      <c r="I63" s="219"/>
      <c r="J63" s="220">
        <f>J168</f>
        <v>0</v>
      </c>
      <c r="K63" s="217"/>
      <c r="L63" s="221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1:31" s="12" customFormat="1" ht="19.9" customHeight="1">
      <c r="A64" s="12"/>
      <c r="B64" s="216"/>
      <c r="C64" s="217"/>
      <c r="D64" s="218" t="s">
        <v>225</v>
      </c>
      <c r="E64" s="219"/>
      <c r="F64" s="219"/>
      <c r="G64" s="219"/>
      <c r="H64" s="219"/>
      <c r="I64" s="219"/>
      <c r="J64" s="220">
        <f>J173</f>
        <v>0</v>
      </c>
      <c r="K64" s="217"/>
      <c r="L64" s="221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1:31" s="2" customFormat="1" ht="21.8" customHeight="1">
      <c r="A65" s="38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1:31" s="2" customFormat="1" ht="6.95" customHeight="1">
      <c r="A66" s="38"/>
      <c r="B66" s="59"/>
      <c r="C66" s="60"/>
      <c r="D66" s="60"/>
      <c r="E66" s="60"/>
      <c r="F66" s="60"/>
      <c r="G66" s="60"/>
      <c r="H66" s="60"/>
      <c r="I66" s="60"/>
      <c r="J66" s="60"/>
      <c r="K66" s="60"/>
      <c r="L66" s="13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70" spans="1:31" s="2" customFormat="1" ht="6.95" customHeight="1">
      <c r="A70" s="38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24.95" customHeight="1">
      <c r="A71" s="38"/>
      <c r="B71" s="39"/>
      <c r="C71" s="23" t="s">
        <v>127</v>
      </c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16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40"/>
      <c r="D74" s="40"/>
      <c r="E74" s="160" t="str">
        <f>E7</f>
        <v>Ochranná nádrž NO4 v k.ú. Hovorany</v>
      </c>
      <c r="F74" s="32"/>
      <c r="G74" s="32"/>
      <c r="H74" s="32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120</v>
      </c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69" t="str">
        <f>E9</f>
        <v>SO 01 - Vegetační úpravy</v>
      </c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21</v>
      </c>
      <c r="D78" s="40"/>
      <c r="E78" s="40"/>
      <c r="F78" s="27" t="str">
        <f>F12</f>
        <v xml:space="preserve"> </v>
      </c>
      <c r="G78" s="40"/>
      <c r="H78" s="40"/>
      <c r="I78" s="32" t="s">
        <v>23</v>
      </c>
      <c r="J78" s="72" t="str">
        <f>IF(J12="","",J12)</f>
        <v>22. 1. 2021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25</v>
      </c>
      <c r="D80" s="40"/>
      <c r="E80" s="40"/>
      <c r="F80" s="27" t="str">
        <f>E15</f>
        <v xml:space="preserve"> </v>
      </c>
      <c r="G80" s="40"/>
      <c r="H80" s="40"/>
      <c r="I80" s="32" t="s">
        <v>30</v>
      </c>
      <c r="J80" s="36" t="str">
        <f>E21</f>
        <v xml:space="preserve"> 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5.15" customHeight="1">
      <c r="A81" s="38"/>
      <c r="B81" s="39"/>
      <c r="C81" s="32" t="s">
        <v>28</v>
      </c>
      <c r="D81" s="40"/>
      <c r="E81" s="40"/>
      <c r="F81" s="27" t="str">
        <f>IF(E18="","",E18)</f>
        <v>Vyplň údaj</v>
      </c>
      <c r="G81" s="40"/>
      <c r="H81" s="40"/>
      <c r="I81" s="32" t="s">
        <v>32</v>
      </c>
      <c r="J81" s="36" t="str">
        <f>E24</f>
        <v xml:space="preserve"> 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0.3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10" customFormat="1" ht="29.25" customHeight="1">
      <c r="A83" s="171"/>
      <c r="B83" s="172"/>
      <c r="C83" s="173" t="s">
        <v>128</v>
      </c>
      <c r="D83" s="174" t="s">
        <v>54</v>
      </c>
      <c r="E83" s="174" t="s">
        <v>50</v>
      </c>
      <c r="F83" s="174" t="s">
        <v>51</v>
      </c>
      <c r="G83" s="174" t="s">
        <v>129</v>
      </c>
      <c r="H83" s="174" t="s">
        <v>130</v>
      </c>
      <c r="I83" s="174" t="s">
        <v>131</v>
      </c>
      <c r="J83" s="175" t="s">
        <v>124</v>
      </c>
      <c r="K83" s="176" t="s">
        <v>132</v>
      </c>
      <c r="L83" s="177"/>
      <c r="M83" s="92" t="s">
        <v>19</v>
      </c>
      <c r="N83" s="93" t="s">
        <v>39</v>
      </c>
      <c r="O83" s="93" t="s">
        <v>133</v>
      </c>
      <c r="P83" s="93" t="s">
        <v>134</v>
      </c>
      <c r="Q83" s="93" t="s">
        <v>135</v>
      </c>
      <c r="R83" s="93" t="s">
        <v>136</v>
      </c>
      <c r="S83" s="93" t="s">
        <v>137</v>
      </c>
      <c r="T83" s="94" t="s">
        <v>138</v>
      </c>
      <c r="U83" s="171"/>
      <c r="V83" s="171"/>
      <c r="W83" s="171"/>
      <c r="X83" s="171"/>
      <c r="Y83" s="171"/>
      <c r="Z83" s="171"/>
      <c r="AA83" s="171"/>
      <c r="AB83" s="171"/>
      <c r="AC83" s="171"/>
      <c r="AD83" s="171"/>
      <c r="AE83" s="171"/>
    </row>
    <row r="84" spans="1:63" s="2" customFormat="1" ht="22.8" customHeight="1">
      <c r="A84" s="38"/>
      <c r="B84" s="39"/>
      <c r="C84" s="99" t="s">
        <v>139</v>
      </c>
      <c r="D84" s="40"/>
      <c r="E84" s="40"/>
      <c r="F84" s="40"/>
      <c r="G84" s="40"/>
      <c r="H84" s="40"/>
      <c r="I84" s="40"/>
      <c r="J84" s="178">
        <f>BK84</f>
        <v>0</v>
      </c>
      <c r="K84" s="40"/>
      <c r="L84" s="44"/>
      <c r="M84" s="95"/>
      <c r="N84" s="179"/>
      <c r="O84" s="96"/>
      <c r="P84" s="180">
        <f>P85</f>
        <v>0</v>
      </c>
      <c r="Q84" s="96"/>
      <c r="R84" s="180">
        <f>R85</f>
        <v>2.7816349999999996</v>
      </c>
      <c r="S84" s="96"/>
      <c r="T84" s="181">
        <f>T85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T84" s="17" t="s">
        <v>68</v>
      </c>
      <c r="AU84" s="17" t="s">
        <v>125</v>
      </c>
      <c r="BK84" s="182">
        <f>BK85</f>
        <v>0</v>
      </c>
    </row>
    <row r="85" spans="1:63" s="11" customFormat="1" ht="25.9" customHeight="1">
      <c r="A85" s="11"/>
      <c r="B85" s="183"/>
      <c r="C85" s="184"/>
      <c r="D85" s="185" t="s">
        <v>68</v>
      </c>
      <c r="E85" s="186" t="s">
        <v>228</v>
      </c>
      <c r="F85" s="186" t="s">
        <v>229</v>
      </c>
      <c r="G85" s="184"/>
      <c r="H85" s="184"/>
      <c r="I85" s="187"/>
      <c r="J85" s="188">
        <f>BK85</f>
        <v>0</v>
      </c>
      <c r="K85" s="184"/>
      <c r="L85" s="189"/>
      <c r="M85" s="190"/>
      <c r="N85" s="191"/>
      <c r="O85" s="191"/>
      <c r="P85" s="192">
        <f>P86+P168+P173</f>
        <v>0</v>
      </c>
      <c r="Q85" s="191"/>
      <c r="R85" s="192">
        <f>R86+R168+R173</f>
        <v>2.7816349999999996</v>
      </c>
      <c r="S85" s="191"/>
      <c r="T85" s="193">
        <f>T86+T168+T173</f>
        <v>0</v>
      </c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R85" s="194" t="s">
        <v>77</v>
      </c>
      <c r="AT85" s="195" t="s">
        <v>68</v>
      </c>
      <c r="AU85" s="195" t="s">
        <v>69</v>
      </c>
      <c r="AY85" s="194" t="s">
        <v>143</v>
      </c>
      <c r="BK85" s="196">
        <f>BK86+BK168+BK173</f>
        <v>0</v>
      </c>
    </row>
    <row r="86" spans="1:63" s="11" customFormat="1" ht="22.8" customHeight="1">
      <c r="A86" s="11"/>
      <c r="B86" s="183"/>
      <c r="C86" s="184"/>
      <c r="D86" s="185" t="s">
        <v>68</v>
      </c>
      <c r="E86" s="222" t="s">
        <v>77</v>
      </c>
      <c r="F86" s="222" t="s">
        <v>230</v>
      </c>
      <c r="G86" s="184"/>
      <c r="H86" s="184"/>
      <c r="I86" s="187"/>
      <c r="J86" s="223">
        <f>BK86</f>
        <v>0</v>
      </c>
      <c r="K86" s="184"/>
      <c r="L86" s="189"/>
      <c r="M86" s="190"/>
      <c r="N86" s="191"/>
      <c r="O86" s="191"/>
      <c r="P86" s="192">
        <f>P87+SUM(P88:P158)</f>
        <v>0</v>
      </c>
      <c r="Q86" s="191"/>
      <c r="R86" s="192">
        <f>R87+SUM(R88:R158)</f>
        <v>0.40485499999999996</v>
      </c>
      <c r="S86" s="191"/>
      <c r="T86" s="193">
        <f>T87+SUM(T88:T158)</f>
        <v>0</v>
      </c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R86" s="194" t="s">
        <v>77</v>
      </c>
      <c r="AT86" s="195" t="s">
        <v>68</v>
      </c>
      <c r="AU86" s="195" t="s">
        <v>77</v>
      </c>
      <c r="AY86" s="194" t="s">
        <v>143</v>
      </c>
      <c r="BK86" s="196">
        <f>BK87+SUM(BK88:BK158)</f>
        <v>0</v>
      </c>
    </row>
    <row r="87" spans="1:65" s="2" customFormat="1" ht="16.5" customHeight="1">
      <c r="A87" s="38"/>
      <c r="B87" s="39"/>
      <c r="C87" s="224" t="s">
        <v>77</v>
      </c>
      <c r="D87" s="224" t="s">
        <v>231</v>
      </c>
      <c r="E87" s="225" t="s">
        <v>232</v>
      </c>
      <c r="F87" s="226" t="s">
        <v>233</v>
      </c>
      <c r="G87" s="227" t="s">
        <v>234</v>
      </c>
      <c r="H87" s="228">
        <v>82.25</v>
      </c>
      <c r="I87" s="229"/>
      <c r="J87" s="230">
        <f>ROUND(I87*H87,2)</f>
        <v>0</v>
      </c>
      <c r="K87" s="231"/>
      <c r="L87" s="232"/>
      <c r="M87" s="233" t="s">
        <v>19</v>
      </c>
      <c r="N87" s="234" t="s">
        <v>40</v>
      </c>
      <c r="O87" s="84"/>
      <c r="P87" s="207">
        <f>O87*H87</f>
        <v>0</v>
      </c>
      <c r="Q87" s="207">
        <v>0.001</v>
      </c>
      <c r="R87" s="207">
        <f>Q87*H87</f>
        <v>0.08225</v>
      </c>
      <c r="S87" s="207">
        <v>0</v>
      </c>
      <c r="T87" s="208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09" t="s">
        <v>171</v>
      </c>
      <c r="AT87" s="209" t="s">
        <v>231</v>
      </c>
      <c r="AU87" s="209" t="s">
        <v>79</v>
      </c>
      <c r="AY87" s="17" t="s">
        <v>143</v>
      </c>
      <c r="BE87" s="210">
        <f>IF(N87="základní",J87,0)</f>
        <v>0</v>
      </c>
      <c r="BF87" s="210">
        <f>IF(N87="snížená",J87,0)</f>
        <v>0</v>
      </c>
      <c r="BG87" s="210">
        <f>IF(N87="zákl. přenesená",J87,0)</f>
        <v>0</v>
      </c>
      <c r="BH87" s="210">
        <f>IF(N87="sníž. přenesená",J87,0)</f>
        <v>0</v>
      </c>
      <c r="BI87" s="210">
        <f>IF(N87="nulová",J87,0)</f>
        <v>0</v>
      </c>
      <c r="BJ87" s="17" t="s">
        <v>77</v>
      </c>
      <c r="BK87" s="210">
        <f>ROUND(I87*H87,2)</f>
        <v>0</v>
      </c>
      <c r="BL87" s="17" t="s">
        <v>142</v>
      </c>
      <c r="BM87" s="209" t="s">
        <v>1312</v>
      </c>
    </row>
    <row r="88" spans="1:51" s="13" customFormat="1" ht="12">
      <c r="A88" s="13"/>
      <c r="B88" s="235"/>
      <c r="C88" s="236"/>
      <c r="D88" s="237" t="s">
        <v>236</v>
      </c>
      <c r="E88" s="238" t="s">
        <v>19</v>
      </c>
      <c r="F88" s="239" t="s">
        <v>1313</v>
      </c>
      <c r="G88" s="236"/>
      <c r="H88" s="240">
        <v>82.25</v>
      </c>
      <c r="I88" s="241"/>
      <c r="J88" s="236"/>
      <c r="K88" s="236"/>
      <c r="L88" s="242"/>
      <c r="M88" s="243"/>
      <c r="N88" s="244"/>
      <c r="O88" s="244"/>
      <c r="P88" s="244"/>
      <c r="Q88" s="244"/>
      <c r="R88" s="244"/>
      <c r="S88" s="244"/>
      <c r="T88" s="245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46" t="s">
        <v>236</v>
      </c>
      <c r="AU88" s="246" t="s">
        <v>79</v>
      </c>
      <c r="AV88" s="13" t="s">
        <v>79</v>
      </c>
      <c r="AW88" s="13" t="s">
        <v>31</v>
      </c>
      <c r="AX88" s="13" t="s">
        <v>77</v>
      </c>
      <c r="AY88" s="246" t="s">
        <v>143</v>
      </c>
    </row>
    <row r="89" spans="1:65" s="2" customFormat="1" ht="16.5" customHeight="1">
      <c r="A89" s="38"/>
      <c r="B89" s="39"/>
      <c r="C89" s="224" t="s">
        <v>79</v>
      </c>
      <c r="D89" s="224" t="s">
        <v>231</v>
      </c>
      <c r="E89" s="225" t="s">
        <v>238</v>
      </c>
      <c r="F89" s="226" t="s">
        <v>239</v>
      </c>
      <c r="G89" s="227" t="s">
        <v>234</v>
      </c>
      <c r="H89" s="228">
        <v>31.325</v>
      </c>
      <c r="I89" s="229"/>
      <c r="J89" s="230">
        <f>ROUND(I89*H89,2)</f>
        <v>0</v>
      </c>
      <c r="K89" s="231"/>
      <c r="L89" s="232"/>
      <c r="M89" s="233" t="s">
        <v>19</v>
      </c>
      <c r="N89" s="234" t="s">
        <v>40</v>
      </c>
      <c r="O89" s="84"/>
      <c r="P89" s="207">
        <f>O89*H89</f>
        <v>0</v>
      </c>
      <c r="Q89" s="207">
        <v>0.001</v>
      </c>
      <c r="R89" s="207">
        <f>Q89*H89</f>
        <v>0.031325</v>
      </c>
      <c r="S89" s="207">
        <v>0</v>
      </c>
      <c r="T89" s="208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09" t="s">
        <v>171</v>
      </c>
      <c r="AT89" s="209" t="s">
        <v>231</v>
      </c>
      <c r="AU89" s="209" t="s">
        <v>79</v>
      </c>
      <c r="AY89" s="17" t="s">
        <v>143</v>
      </c>
      <c r="BE89" s="210">
        <f>IF(N89="základní",J89,0)</f>
        <v>0</v>
      </c>
      <c r="BF89" s="210">
        <f>IF(N89="snížená",J89,0)</f>
        <v>0</v>
      </c>
      <c r="BG89" s="210">
        <f>IF(N89="zákl. přenesená",J89,0)</f>
        <v>0</v>
      </c>
      <c r="BH89" s="210">
        <f>IF(N89="sníž. přenesená",J89,0)</f>
        <v>0</v>
      </c>
      <c r="BI89" s="210">
        <f>IF(N89="nulová",J89,0)</f>
        <v>0</v>
      </c>
      <c r="BJ89" s="17" t="s">
        <v>77</v>
      </c>
      <c r="BK89" s="210">
        <f>ROUND(I89*H89,2)</f>
        <v>0</v>
      </c>
      <c r="BL89" s="17" t="s">
        <v>142</v>
      </c>
      <c r="BM89" s="209" t="s">
        <v>1314</v>
      </c>
    </row>
    <row r="90" spans="1:51" s="13" customFormat="1" ht="12">
      <c r="A90" s="13"/>
      <c r="B90" s="235"/>
      <c r="C90" s="236"/>
      <c r="D90" s="237" t="s">
        <v>236</v>
      </c>
      <c r="E90" s="238" t="s">
        <v>19</v>
      </c>
      <c r="F90" s="239" t="s">
        <v>1315</v>
      </c>
      <c r="G90" s="236"/>
      <c r="H90" s="240">
        <v>31.325</v>
      </c>
      <c r="I90" s="241"/>
      <c r="J90" s="236"/>
      <c r="K90" s="236"/>
      <c r="L90" s="242"/>
      <c r="M90" s="243"/>
      <c r="N90" s="244"/>
      <c r="O90" s="244"/>
      <c r="P90" s="244"/>
      <c r="Q90" s="244"/>
      <c r="R90" s="244"/>
      <c r="S90" s="244"/>
      <c r="T90" s="245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46" t="s">
        <v>236</v>
      </c>
      <c r="AU90" s="246" t="s">
        <v>79</v>
      </c>
      <c r="AV90" s="13" t="s">
        <v>79</v>
      </c>
      <c r="AW90" s="13" t="s">
        <v>31</v>
      </c>
      <c r="AX90" s="13" t="s">
        <v>77</v>
      </c>
      <c r="AY90" s="246" t="s">
        <v>143</v>
      </c>
    </row>
    <row r="91" spans="1:65" s="2" customFormat="1" ht="21.75" customHeight="1">
      <c r="A91" s="38"/>
      <c r="B91" s="39"/>
      <c r="C91" s="197" t="s">
        <v>152</v>
      </c>
      <c r="D91" s="197" t="s">
        <v>144</v>
      </c>
      <c r="E91" s="198" t="s">
        <v>1316</v>
      </c>
      <c r="F91" s="199" t="s">
        <v>1317</v>
      </c>
      <c r="G91" s="200" t="s">
        <v>251</v>
      </c>
      <c r="H91" s="201">
        <v>895</v>
      </c>
      <c r="I91" s="202"/>
      <c r="J91" s="203">
        <f>ROUND(I91*H91,2)</f>
        <v>0</v>
      </c>
      <c r="K91" s="204"/>
      <c r="L91" s="44"/>
      <c r="M91" s="205" t="s">
        <v>19</v>
      </c>
      <c r="N91" s="206" t="s">
        <v>40</v>
      </c>
      <c r="O91" s="84"/>
      <c r="P91" s="207">
        <f>O91*H91</f>
        <v>0</v>
      </c>
      <c r="Q91" s="207">
        <v>0</v>
      </c>
      <c r="R91" s="207">
        <f>Q91*H91</f>
        <v>0</v>
      </c>
      <c r="S91" s="207">
        <v>0</v>
      </c>
      <c r="T91" s="208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09" t="s">
        <v>142</v>
      </c>
      <c r="AT91" s="209" t="s">
        <v>144</v>
      </c>
      <c r="AU91" s="209" t="s">
        <v>79</v>
      </c>
      <c r="AY91" s="17" t="s">
        <v>143</v>
      </c>
      <c r="BE91" s="210">
        <f>IF(N91="základní",J91,0)</f>
        <v>0</v>
      </c>
      <c r="BF91" s="210">
        <f>IF(N91="snížená",J91,0)</f>
        <v>0</v>
      </c>
      <c r="BG91" s="210">
        <f>IF(N91="zákl. přenesená",J91,0)</f>
        <v>0</v>
      </c>
      <c r="BH91" s="210">
        <f>IF(N91="sníž. přenesená",J91,0)</f>
        <v>0</v>
      </c>
      <c r="BI91" s="210">
        <f>IF(N91="nulová",J91,0)</f>
        <v>0</v>
      </c>
      <c r="BJ91" s="17" t="s">
        <v>77</v>
      </c>
      <c r="BK91" s="210">
        <f>ROUND(I91*H91,2)</f>
        <v>0</v>
      </c>
      <c r="BL91" s="17" t="s">
        <v>142</v>
      </c>
      <c r="BM91" s="209" t="s">
        <v>1318</v>
      </c>
    </row>
    <row r="92" spans="1:51" s="13" customFormat="1" ht="12">
      <c r="A92" s="13"/>
      <c r="B92" s="235"/>
      <c r="C92" s="236"/>
      <c r="D92" s="237" t="s">
        <v>236</v>
      </c>
      <c r="E92" s="238" t="s">
        <v>19</v>
      </c>
      <c r="F92" s="239" t="s">
        <v>1244</v>
      </c>
      <c r="G92" s="236"/>
      <c r="H92" s="240">
        <v>895</v>
      </c>
      <c r="I92" s="241"/>
      <c r="J92" s="236"/>
      <c r="K92" s="236"/>
      <c r="L92" s="242"/>
      <c r="M92" s="243"/>
      <c r="N92" s="244"/>
      <c r="O92" s="244"/>
      <c r="P92" s="244"/>
      <c r="Q92" s="244"/>
      <c r="R92" s="244"/>
      <c r="S92" s="244"/>
      <c r="T92" s="245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6" t="s">
        <v>236</v>
      </c>
      <c r="AU92" s="246" t="s">
        <v>79</v>
      </c>
      <c r="AV92" s="13" t="s">
        <v>79</v>
      </c>
      <c r="AW92" s="13" t="s">
        <v>31</v>
      </c>
      <c r="AX92" s="13" t="s">
        <v>77</v>
      </c>
      <c r="AY92" s="246" t="s">
        <v>143</v>
      </c>
    </row>
    <row r="93" spans="1:65" s="2" customFormat="1" ht="21.75" customHeight="1">
      <c r="A93" s="38"/>
      <c r="B93" s="39"/>
      <c r="C93" s="197" t="s">
        <v>142</v>
      </c>
      <c r="D93" s="197" t="s">
        <v>144</v>
      </c>
      <c r="E93" s="198" t="s">
        <v>472</v>
      </c>
      <c r="F93" s="199" t="s">
        <v>473</v>
      </c>
      <c r="G93" s="200" t="s">
        <v>251</v>
      </c>
      <c r="H93" s="201">
        <v>2350</v>
      </c>
      <c r="I93" s="202"/>
      <c r="J93" s="203">
        <f>ROUND(I93*H93,2)</f>
        <v>0</v>
      </c>
      <c r="K93" s="204"/>
      <c r="L93" s="44"/>
      <c r="M93" s="205" t="s">
        <v>19</v>
      </c>
      <c r="N93" s="206" t="s">
        <v>40</v>
      </c>
      <c r="O93" s="84"/>
      <c r="P93" s="207">
        <f>O93*H93</f>
        <v>0</v>
      </c>
      <c r="Q93" s="207">
        <v>0</v>
      </c>
      <c r="R93" s="207">
        <f>Q93*H93</f>
        <v>0</v>
      </c>
      <c r="S93" s="207">
        <v>0</v>
      </c>
      <c r="T93" s="208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09" t="s">
        <v>142</v>
      </c>
      <c r="AT93" s="209" t="s">
        <v>144</v>
      </c>
      <c r="AU93" s="209" t="s">
        <v>79</v>
      </c>
      <c r="AY93" s="17" t="s">
        <v>143</v>
      </c>
      <c r="BE93" s="210">
        <f>IF(N93="základní",J93,0)</f>
        <v>0</v>
      </c>
      <c r="BF93" s="210">
        <f>IF(N93="snížená",J93,0)</f>
        <v>0</v>
      </c>
      <c r="BG93" s="210">
        <f>IF(N93="zákl. přenesená",J93,0)</f>
        <v>0</v>
      </c>
      <c r="BH93" s="210">
        <f>IF(N93="sníž. přenesená",J93,0)</f>
        <v>0</v>
      </c>
      <c r="BI93" s="210">
        <f>IF(N93="nulová",J93,0)</f>
        <v>0</v>
      </c>
      <c r="BJ93" s="17" t="s">
        <v>77</v>
      </c>
      <c r="BK93" s="210">
        <f>ROUND(I93*H93,2)</f>
        <v>0</v>
      </c>
      <c r="BL93" s="17" t="s">
        <v>142</v>
      </c>
      <c r="BM93" s="209" t="s">
        <v>1319</v>
      </c>
    </row>
    <row r="94" spans="1:51" s="13" customFormat="1" ht="12">
      <c r="A94" s="13"/>
      <c r="B94" s="235"/>
      <c r="C94" s="236"/>
      <c r="D94" s="237" t="s">
        <v>236</v>
      </c>
      <c r="E94" s="238" t="s">
        <v>19</v>
      </c>
      <c r="F94" s="239" t="s">
        <v>1320</v>
      </c>
      <c r="G94" s="236"/>
      <c r="H94" s="240">
        <v>2350</v>
      </c>
      <c r="I94" s="241"/>
      <c r="J94" s="236"/>
      <c r="K94" s="236"/>
      <c r="L94" s="242"/>
      <c r="M94" s="243"/>
      <c r="N94" s="244"/>
      <c r="O94" s="244"/>
      <c r="P94" s="244"/>
      <c r="Q94" s="244"/>
      <c r="R94" s="244"/>
      <c r="S94" s="244"/>
      <c r="T94" s="245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6" t="s">
        <v>236</v>
      </c>
      <c r="AU94" s="246" t="s">
        <v>79</v>
      </c>
      <c r="AV94" s="13" t="s">
        <v>79</v>
      </c>
      <c r="AW94" s="13" t="s">
        <v>31</v>
      </c>
      <c r="AX94" s="13" t="s">
        <v>77</v>
      </c>
      <c r="AY94" s="246" t="s">
        <v>143</v>
      </c>
    </row>
    <row r="95" spans="1:65" s="2" customFormat="1" ht="16.5" customHeight="1">
      <c r="A95" s="38"/>
      <c r="B95" s="39"/>
      <c r="C95" s="197" t="s">
        <v>159</v>
      </c>
      <c r="D95" s="197" t="s">
        <v>144</v>
      </c>
      <c r="E95" s="198" t="s">
        <v>350</v>
      </c>
      <c r="F95" s="199" t="s">
        <v>351</v>
      </c>
      <c r="G95" s="200" t="s">
        <v>251</v>
      </c>
      <c r="H95" s="201">
        <v>85</v>
      </c>
      <c r="I95" s="202"/>
      <c r="J95" s="203">
        <f>ROUND(I95*H95,2)</f>
        <v>0</v>
      </c>
      <c r="K95" s="204"/>
      <c r="L95" s="44"/>
      <c r="M95" s="205" t="s">
        <v>19</v>
      </c>
      <c r="N95" s="206" t="s">
        <v>40</v>
      </c>
      <c r="O95" s="84"/>
      <c r="P95" s="207">
        <f>O95*H95</f>
        <v>0</v>
      </c>
      <c r="Q95" s="207">
        <v>0</v>
      </c>
      <c r="R95" s="207">
        <f>Q95*H95</f>
        <v>0</v>
      </c>
      <c r="S95" s="207">
        <v>0</v>
      </c>
      <c r="T95" s="208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09" t="s">
        <v>142</v>
      </c>
      <c r="AT95" s="209" t="s">
        <v>144</v>
      </c>
      <c r="AU95" s="209" t="s">
        <v>79</v>
      </c>
      <c r="AY95" s="17" t="s">
        <v>143</v>
      </c>
      <c r="BE95" s="210">
        <f>IF(N95="základní",J95,0)</f>
        <v>0</v>
      </c>
      <c r="BF95" s="210">
        <f>IF(N95="snížená",J95,0)</f>
        <v>0</v>
      </c>
      <c r="BG95" s="210">
        <f>IF(N95="zákl. přenesená",J95,0)</f>
        <v>0</v>
      </c>
      <c r="BH95" s="210">
        <f>IF(N95="sníž. přenesená",J95,0)</f>
        <v>0</v>
      </c>
      <c r="BI95" s="210">
        <f>IF(N95="nulová",J95,0)</f>
        <v>0</v>
      </c>
      <c r="BJ95" s="17" t="s">
        <v>77</v>
      </c>
      <c r="BK95" s="210">
        <f>ROUND(I95*H95,2)</f>
        <v>0</v>
      </c>
      <c r="BL95" s="17" t="s">
        <v>142</v>
      </c>
      <c r="BM95" s="209" t="s">
        <v>1321</v>
      </c>
    </row>
    <row r="96" spans="1:51" s="13" customFormat="1" ht="12">
      <c r="A96" s="13"/>
      <c r="B96" s="235"/>
      <c r="C96" s="236"/>
      <c r="D96" s="237" t="s">
        <v>236</v>
      </c>
      <c r="E96" s="238" t="s">
        <v>19</v>
      </c>
      <c r="F96" s="239" t="s">
        <v>1322</v>
      </c>
      <c r="G96" s="236"/>
      <c r="H96" s="240">
        <v>85</v>
      </c>
      <c r="I96" s="241"/>
      <c r="J96" s="236"/>
      <c r="K96" s="236"/>
      <c r="L96" s="242"/>
      <c r="M96" s="243"/>
      <c r="N96" s="244"/>
      <c r="O96" s="244"/>
      <c r="P96" s="244"/>
      <c r="Q96" s="244"/>
      <c r="R96" s="244"/>
      <c r="S96" s="244"/>
      <c r="T96" s="245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6" t="s">
        <v>236</v>
      </c>
      <c r="AU96" s="246" t="s">
        <v>79</v>
      </c>
      <c r="AV96" s="13" t="s">
        <v>79</v>
      </c>
      <c r="AW96" s="13" t="s">
        <v>31</v>
      </c>
      <c r="AX96" s="13" t="s">
        <v>77</v>
      </c>
      <c r="AY96" s="246" t="s">
        <v>143</v>
      </c>
    </row>
    <row r="97" spans="1:65" s="2" customFormat="1" ht="16.5" customHeight="1">
      <c r="A97" s="38"/>
      <c r="B97" s="39"/>
      <c r="C97" s="224" t="s">
        <v>163</v>
      </c>
      <c r="D97" s="224" t="s">
        <v>231</v>
      </c>
      <c r="E97" s="225" t="s">
        <v>1323</v>
      </c>
      <c r="F97" s="226" t="s">
        <v>363</v>
      </c>
      <c r="G97" s="227" t="s">
        <v>251</v>
      </c>
      <c r="H97" s="228">
        <v>93.5</v>
      </c>
      <c r="I97" s="229"/>
      <c r="J97" s="230">
        <f>ROUND(I97*H97,2)</f>
        <v>0</v>
      </c>
      <c r="K97" s="231"/>
      <c r="L97" s="232"/>
      <c r="M97" s="233" t="s">
        <v>19</v>
      </c>
      <c r="N97" s="234" t="s">
        <v>40</v>
      </c>
      <c r="O97" s="84"/>
      <c r="P97" s="207">
        <f>O97*H97</f>
        <v>0</v>
      </c>
      <c r="Q97" s="207">
        <v>0.0004</v>
      </c>
      <c r="R97" s="207">
        <f>Q97*H97</f>
        <v>0.0374</v>
      </c>
      <c r="S97" s="207">
        <v>0</v>
      </c>
      <c r="T97" s="208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09" t="s">
        <v>171</v>
      </c>
      <c r="AT97" s="209" t="s">
        <v>231</v>
      </c>
      <c r="AU97" s="209" t="s">
        <v>79</v>
      </c>
      <c r="AY97" s="17" t="s">
        <v>143</v>
      </c>
      <c r="BE97" s="210">
        <f>IF(N97="základní",J97,0)</f>
        <v>0</v>
      </c>
      <c r="BF97" s="210">
        <f>IF(N97="snížená",J97,0)</f>
        <v>0</v>
      </c>
      <c r="BG97" s="210">
        <f>IF(N97="zákl. přenesená",J97,0)</f>
        <v>0</v>
      </c>
      <c r="BH97" s="210">
        <f>IF(N97="sníž. přenesená",J97,0)</f>
        <v>0</v>
      </c>
      <c r="BI97" s="210">
        <f>IF(N97="nulová",J97,0)</f>
        <v>0</v>
      </c>
      <c r="BJ97" s="17" t="s">
        <v>77</v>
      </c>
      <c r="BK97" s="210">
        <f>ROUND(I97*H97,2)</f>
        <v>0</v>
      </c>
      <c r="BL97" s="17" t="s">
        <v>142</v>
      </c>
      <c r="BM97" s="209" t="s">
        <v>1324</v>
      </c>
    </row>
    <row r="98" spans="1:51" s="13" customFormat="1" ht="12">
      <c r="A98" s="13"/>
      <c r="B98" s="235"/>
      <c r="C98" s="236"/>
      <c r="D98" s="237" t="s">
        <v>236</v>
      </c>
      <c r="E98" s="238" t="s">
        <v>19</v>
      </c>
      <c r="F98" s="239" t="s">
        <v>1325</v>
      </c>
      <c r="G98" s="236"/>
      <c r="H98" s="240">
        <v>93.5</v>
      </c>
      <c r="I98" s="241"/>
      <c r="J98" s="236"/>
      <c r="K98" s="236"/>
      <c r="L98" s="242"/>
      <c r="M98" s="243"/>
      <c r="N98" s="244"/>
      <c r="O98" s="244"/>
      <c r="P98" s="244"/>
      <c r="Q98" s="244"/>
      <c r="R98" s="244"/>
      <c r="S98" s="244"/>
      <c r="T98" s="245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6" t="s">
        <v>236</v>
      </c>
      <c r="AU98" s="246" t="s">
        <v>79</v>
      </c>
      <c r="AV98" s="13" t="s">
        <v>79</v>
      </c>
      <c r="AW98" s="13" t="s">
        <v>31</v>
      </c>
      <c r="AX98" s="13" t="s">
        <v>77</v>
      </c>
      <c r="AY98" s="246" t="s">
        <v>143</v>
      </c>
    </row>
    <row r="99" spans="1:65" s="2" customFormat="1" ht="21.75" customHeight="1">
      <c r="A99" s="38"/>
      <c r="B99" s="39"/>
      <c r="C99" s="197" t="s">
        <v>167</v>
      </c>
      <c r="D99" s="197" t="s">
        <v>144</v>
      </c>
      <c r="E99" s="198" t="s">
        <v>1326</v>
      </c>
      <c r="F99" s="199" t="s">
        <v>1327</v>
      </c>
      <c r="G99" s="200" t="s">
        <v>244</v>
      </c>
      <c r="H99" s="201">
        <v>30</v>
      </c>
      <c r="I99" s="202"/>
      <c r="J99" s="203">
        <f>ROUND(I99*H99,2)</f>
        <v>0</v>
      </c>
      <c r="K99" s="204"/>
      <c r="L99" s="44"/>
      <c r="M99" s="205" t="s">
        <v>19</v>
      </c>
      <c r="N99" s="206" t="s">
        <v>40</v>
      </c>
      <c r="O99" s="84"/>
      <c r="P99" s="207">
        <f>O99*H99</f>
        <v>0</v>
      </c>
      <c r="Q99" s="207">
        <v>0</v>
      </c>
      <c r="R99" s="207">
        <f>Q99*H99</f>
        <v>0</v>
      </c>
      <c r="S99" s="207">
        <v>0</v>
      </c>
      <c r="T99" s="208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09" t="s">
        <v>142</v>
      </c>
      <c r="AT99" s="209" t="s">
        <v>144</v>
      </c>
      <c r="AU99" s="209" t="s">
        <v>79</v>
      </c>
      <c r="AY99" s="17" t="s">
        <v>143</v>
      </c>
      <c r="BE99" s="210">
        <f>IF(N99="základní",J99,0)</f>
        <v>0</v>
      </c>
      <c r="BF99" s="210">
        <f>IF(N99="snížená",J99,0)</f>
        <v>0</v>
      </c>
      <c r="BG99" s="210">
        <f>IF(N99="zákl. přenesená",J99,0)</f>
        <v>0</v>
      </c>
      <c r="BH99" s="210">
        <f>IF(N99="sníž. přenesená",J99,0)</f>
        <v>0</v>
      </c>
      <c r="BI99" s="210">
        <f>IF(N99="nulová",J99,0)</f>
        <v>0</v>
      </c>
      <c r="BJ99" s="17" t="s">
        <v>77</v>
      </c>
      <c r="BK99" s="210">
        <f>ROUND(I99*H99,2)</f>
        <v>0</v>
      </c>
      <c r="BL99" s="17" t="s">
        <v>142</v>
      </c>
      <c r="BM99" s="209" t="s">
        <v>1328</v>
      </c>
    </row>
    <row r="100" spans="1:51" s="13" customFormat="1" ht="12">
      <c r="A100" s="13"/>
      <c r="B100" s="235"/>
      <c r="C100" s="236"/>
      <c r="D100" s="237" t="s">
        <v>236</v>
      </c>
      <c r="E100" s="238" t="s">
        <v>19</v>
      </c>
      <c r="F100" s="239" t="s">
        <v>349</v>
      </c>
      <c r="G100" s="236"/>
      <c r="H100" s="240">
        <v>30</v>
      </c>
      <c r="I100" s="241"/>
      <c r="J100" s="236"/>
      <c r="K100" s="236"/>
      <c r="L100" s="242"/>
      <c r="M100" s="243"/>
      <c r="N100" s="244"/>
      <c r="O100" s="244"/>
      <c r="P100" s="244"/>
      <c r="Q100" s="244"/>
      <c r="R100" s="244"/>
      <c r="S100" s="244"/>
      <c r="T100" s="24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6" t="s">
        <v>236</v>
      </c>
      <c r="AU100" s="246" t="s">
        <v>79</v>
      </c>
      <c r="AV100" s="13" t="s">
        <v>79</v>
      </c>
      <c r="AW100" s="13" t="s">
        <v>31</v>
      </c>
      <c r="AX100" s="13" t="s">
        <v>77</v>
      </c>
      <c r="AY100" s="246" t="s">
        <v>143</v>
      </c>
    </row>
    <row r="101" spans="1:65" s="2" customFormat="1" ht="21.75" customHeight="1">
      <c r="A101" s="38"/>
      <c r="B101" s="39"/>
      <c r="C101" s="197" t="s">
        <v>171</v>
      </c>
      <c r="D101" s="197" t="s">
        <v>144</v>
      </c>
      <c r="E101" s="198" t="s">
        <v>1329</v>
      </c>
      <c r="F101" s="199" t="s">
        <v>1330</v>
      </c>
      <c r="G101" s="200" t="s">
        <v>244</v>
      </c>
      <c r="H101" s="201">
        <v>14</v>
      </c>
      <c r="I101" s="202"/>
      <c r="J101" s="203">
        <f>ROUND(I101*H101,2)</f>
        <v>0</v>
      </c>
      <c r="K101" s="204"/>
      <c r="L101" s="44"/>
      <c r="M101" s="205" t="s">
        <v>19</v>
      </c>
      <c r="N101" s="206" t="s">
        <v>40</v>
      </c>
      <c r="O101" s="84"/>
      <c r="P101" s="207">
        <f>O101*H101</f>
        <v>0</v>
      </c>
      <c r="Q101" s="207">
        <v>0</v>
      </c>
      <c r="R101" s="207">
        <f>Q101*H101</f>
        <v>0</v>
      </c>
      <c r="S101" s="207">
        <v>0</v>
      </c>
      <c r="T101" s="208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09" t="s">
        <v>142</v>
      </c>
      <c r="AT101" s="209" t="s">
        <v>144</v>
      </c>
      <c r="AU101" s="209" t="s">
        <v>79</v>
      </c>
      <c r="AY101" s="17" t="s">
        <v>143</v>
      </c>
      <c r="BE101" s="210">
        <f>IF(N101="základní",J101,0)</f>
        <v>0</v>
      </c>
      <c r="BF101" s="210">
        <f>IF(N101="snížená",J101,0)</f>
        <v>0</v>
      </c>
      <c r="BG101" s="210">
        <f>IF(N101="zákl. přenesená",J101,0)</f>
        <v>0</v>
      </c>
      <c r="BH101" s="210">
        <f>IF(N101="sníž. přenesená",J101,0)</f>
        <v>0</v>
      </c>
      <c r="BI101" s="210">
        <f>IF(N101="nulová",J101,0)</f>
        <v>0</v>
      </c>
      <c r="BJ101" s="17" t="s">
        <v>77</v>
      </c>
      <c r="BK101" s="210">
        <f>ROUND(I101*H101,2)</f>
        <v>0</v>
      </c>
      <c r="BL101" s="17" t="s">
        <v>142</v>
      </c>
      <c r="BM101" s="209" t="s">
        <v>1331</v>
      </c>
    </row>
    <row r="102" spans="1:51" s="13" customFormat="1" ht="12">
      <c r="A102" s="13"/>
      <c r="B102" s="235"/>
      <c r="C102" s="236"/>
      <c r="D102" s="237" t="s">
        <v>236</v>
      </c>
      <c r="E102" s="238" t="s">
        <v>19</v>
      </c>
      <c r="F102" s="239" t="s">
        <v>195</v>
      </c>
      <c r="G102" s="236"/>
      <c r="H102" s="240">
        <v>14</v>
      </c>
      <c r="I102" s="241"/>
      <c r="J102" s="236"/>
      <c r="K102" s="236"/>
      <c r="L102" s="242"/>
      <c r="M102" s="243"/>
      <c r="N102" s="244"/>
      <c r="O102" s="244"/>
      <c r="P102" s="244"/>
      <c r="Q102" s="244"/>
      <c r="R102" s="244"/>
      <c r="S102" s="244"/>
      <c r="T102" s="245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6" t="s">
        <v>236</v>
      </c>
      <c r="AU102" s="246" t="s">
        <v>79</v>
      </c>
      <c r="AV102" s="13" t="s">
        <v>79</v>
      </c>
      <c r="AW102" s="13" t="s">
        <v>31</v>
      </c>
      <c r="AX102" s="13" t="s">
        <v>77</v>
      </c>
      <c r="AY102" s="246" t="s">
        <v>143</v>
      </c>
    </row>
    <row r="103" spans="1:65" s="2" customFormat="1" ht="21.75" customHeight="1">
      <c r="A103" s="38"/>
      <c r="B103" s="39"/>
      <c r="C103" s="197" t="s">
        <v>175</v>
      </c>
      <c r="D103" s="197" t="s">
        <v>144</v>
      </c>
      <c r="E103" s="198" t="s">
        <v>1332</v>
      </c>
      <c r="F103" s="199" t="s">
        <v>1333</v>
      </c>
      <c r="G103" s="200" t="s">
        <v>244</v>
      </c>
      <c r="H103" s="201">
        <v>60</v>
      </c>
      <c r="I103" s="202"/>
      <c r="J103" s="203">
        <f>ROUND(I103*H103,2)</f>
        <v>0</v>
      </c>
      <c r="K103" s="204"/>
      <c r="L103" s="44"/>
      <c r="M103" s="205" t="s">
        <v>19</v>
      </c>
      <c r="N103" s="206" t="s">
        <v>40</v>
      </c>
      <c r="O103" s="84"/>
      <c r="P103" s="207">
        <f>O103*H103</f>
        <v>0</v>
      </c>
      <c r="Q103" s="207">
        <v>0</v>
      </c>
      <c r="R103" s="207">
        <f>Q103*H103</f>
        <v>0</v>
      </c>
      <c r="S103" s="207">
        <v>0</v>
      </c>
      <c r="T103" s="208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09" t="s">
        <v>142</v>
      </c>
      <c r="AT103" s="209" t="s">
        <v>144</v>
      </c>
      <c r="AU103" s="209" t="s">
        <v>79</v>
      </c>
      <c r="AY103" s="17" t="s">
        <v>143</v>
      </c>
      <c r="BE103" s="210">
        <f>IF(N103="základní",J103,0)</f>
        <v>0</v>
      </c>
      <c r="BF103" s="210">
        <f>IF(N103="snížená",J103,0)</f>
        <v>0</v>
      </c>
      <c r="BG103" s="210">
        <f>IF(N103="zákl. přenesená",J103,0)</f>
        <v>0</v>
      </c>
      <c r="BH103" s="210">
        <f>IF(N103="sníž. přenesená",J103,0)</f>
        <v>0</v>
      </c>
      <c r="BI103" s="210">
        <f>IF(N103="nulová",J103,0)</f>
        <v>0</v>
      </c>
      <c r="BJ103" s="17" t="s">
        <v>77</v>
      </c>
      <c r="BK103" s="210">
        <f>ROUND(I103*H103,2)</f>
        <v>0</v>
      </c>
      <c r="BL103" s="17" t="s">
        <v>142</v>
      </c>
      <c r="BM103" s="209" t="s">
        <v>1334</v>
      </c>
    </row>
    <row r="104" spans="1:51" s="13" customFormat="1" ht="12">
      <c r="A104" s="13"/>
      <c r="B104" s="235"/>
      <c r="C104" s="236"/>
      <c r="D104" s="237" t="s">
        <v>236</v>
      </c>
      <c r="E104" s="238" t="s">
        <v>19</v>
      </c>
      <c r="F104" s="239" t="s">
        <v>521</v>
      </c>
      <c r="G104" s="236"/>
      <c r="H104" s="240">
        <v>60</v>
      </c>
      <c r="I104" s="241"/>
      <c r="J104" s="236"/>
      <c r="K104" s="236"/>
      <c r="L104" s="242"/>
      <c r="M104" s="243"/>
      <c r="N104" s="244"/>
      <c r="O104" s="244"/>
      <c r="P104" s="244"/>
      <c r="Q104" s="244"/>
      <c r="R104" s="244"/>
      <c r="S104" s="244"/>
      <c r="T104" s="24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6" t="s">
        <v>236</v>
      </c>
      <c r="AU104" s="246" t="s">
        <v>79</v>
      </c>
      <c r="AV104" s="13" t="s">
        <v>79</v>
      </c>
      <c r="AW104" s="13" t="s">
        <v>31</v>
      </c>
      <c r="AX104" s="13" t="s">
        <v>77</v>
      </c>
      <c r="AY104" s="246" t="s">
        <v>143</v>
      </c>
    </row>
    <row r="105" spans="1:65" s="2" customFormat="1" ht="16.5" customHeight="1">
      <c r="A105" s="38"/>
      <c r="B105" s="39"/>
      <c r="C105" s="197" t="s">
        <v>179</v>
      </c>
      <c r="D105" s="197" t="s">
        <v>144</v>
      </c>
      <c r="E105" s="198" t="s">
        <v>1335</v>
      </c>
      <c r="F105" s="199" t="s">
        <v>1336</v>
      </c>
      <c r="G105" s="200" t="s">
        <v>251</v>
      </c>
      <c r="H105" s="201">
        <v>2350</v>
      </c>
      <c r="I105" s="202"/>
      <c r="J105" s="203">
        <f>ROUND(I105*H105,2)</f>
        <v>0</v>
      </c>
      <c r="K105" s="204"/>
      <c r="L105" s="44"/>
      <c r="M105" s="205" t="s">
        <v>19</v>
      </c>
      <c r="N105" s="206" t="s">
        <v>40</v>
      </c>
      <c r="O105" s="84"/>
      <c r="P105" s="207">
        <f>O105*H105</f>
        <v>0</v>
      </c>
      <c r="Q105" s="207">
        <v>0</v>
      </c>
      <c r="R105" s="207">
        <f>Q105*H105</f>
        <v>0</v>
      </c>
      <c r="S105" s="207">
        <v>0</v>
      </c>
      <c r="T105" s="208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09" t="s">
        <v>142</v>
      </c>
      <c r="AT105" s="209" t="s">
        <v>144</v>
      </c>
      <c r="AU105" s="209" t="s">
        <v>79</v>
      </c>
      <c r="AY105" s="17" t="s">
        <v>143</v>
      </c>
      <c r="BE105" s="210">
        <f>IF(N105="základní",J105,0)</f>
        <v>0</v>
      </c>
      <c r="BF105" s="210">
        <f>IF(N105="snížená",J105,0)</f>
        <v>0</v>
      </c>
      <c r="BG105" s="210">
        <f>IF(N105="zákl. přenesená",J105,0)</f>
        <v>0</v>
      </c>
      <c r="BH105" s="210">
        <f>IF(N105="sníž. přenesená",J105,0)</f>
        <v>0</v>
      </c>
      <c r="BI105" s="210">
        <f>IF(N105="nulová",J105,0)</f>
        <v>0</v>
      </c>
      <c r="BJ105" s="17" t="s">
        <v>77</v>
      </c>
      <c r="BK105" s="210">
        <f>ROUND(I105*H105,2)</f>
        <v>0</v>
      </c>
      <c r="BL105" s="17" t="s">
        <v>142</v>
      </c>
      <c r="BM105" s="209" t="s">
        <v>1337</v>
      </c>
    </row>
    <row r="106" spans="1:51" s="13" customFormat="1" ht="12">
      <c r="A106" s="13"/>
      <c r="B106" s="235"/>
      <c r="C106" s="236"/>
      <c r="D106" s="237" t="s">
        <v>236</v>
      </c>
      <c r="E106" s="238" t="s">
        <v>19</v>
      </c>
      <c r="F106" s="239" t="s">
        <v>1320</v>
      </c>
      <c r="G106" s="236"/>
      <c r="H106" s="240">
        <v>2350</v>
      </c>
      <c r="I106" s="241"/>
      <c r="J106" s="236"/>
      <c r="K106" s="236"/>
      <c r="L106" s="242"/>
      <c r="M106" s="243"/>
      <c r="N106" s="244"/>
      <c r="O106" s="244"/>
      <c r="P106" s="244"/>
      <c r="Q106" s="244"/>
      <c r="R106" s="244"/>
      <c r="S106" s="244"/>
      <c r="T106" s="245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6" t="s">
        <v>236</v>
      </c>
      <c r="AU106" s="246" t="s">
        <v>79</v>
      </c>
      <c r="AV106" s="13" t="s">
        <v>79</v>
      </c>
      <c r="AW106" s="13" t="s">
        <v>31</v>
      </c>
      <c r="AX106" s="13" t="s">
        <v>77</v>
      </c>
      <c r="AY106" s="246" t="s">
        <v>143</v>
      </c>
    </row>
    <row r="107" spans="1:65" s="2" customFormat="1" ht="16.5" customHeight="1">
      <c r="A107" s="38"/>
      <c r="B107" s="39"/>
      <c r="C107" s="197" t="s">
        <v>183</v>
      </c>
      <c r="D107" s="197" t="s">
        <v>144</v>
      </c>
      <c r="E107" s="198" t="s">
        <v>1338</v>
      </c>
      <c r="F107" s="199" t="s">
        <v>1339</v>
      </c>
      <c r="G107" s="200" t="s">
        <v>251</v>
      </c>
      <c r="H107" s="201">
        <v>2350</v>
      </c>
      <c r="I107" s="202"/>
      <c r="J107" s="203">
        <f>ROUND(I107*H107,2)</f>
        <v>0</v>
      </c>
      <c r="K107" s="204"/>
      <c r="L107" s="44"/>
      <c r="M107" s="205" t="s">
        <v>19</v>
      </c>
      <c r="N107" s="206" t="s">
        <v>40</v>
      </c>
      <c r="O107" s="84"/>
      <c r="P107" s="207">
        <f>O107*H107</f>
        <v>0</v>
      </c>
      <c r="Q107" s="207">
        <v>0</v>
      </c>
      <c r="R107" s="207">
        <f>Q107*H107</f>
        <v>0</v>
      </c>
      <c r="S107" s="207">
        <v>0</v>
      </c>
      <c r="T107" s="208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09" t="s">
        <v>142</v>
      </c>
      <c r="AT107" s="209" t="s">
        <v>144</v>
      </c>
      <c r="AU107" s="209" t="s">
        <v>79</v>
      </c>
      <c r="AY107" s="17" t="s">
        <v>143</v>
      </c>
      <c r="BE107" s="210">
        <f>IF(N107="základní",J107,0)</f>
        <v>0</v>
      </c>
      <c r="BF107" s="210">
        <f>IF(N107="snížená",J107,0)</f>
        <v>0</v>
      </c>
      <c r="BG107" s="210">
        <f>IF(N107="zákl. přenesená",J107,0)</f>
        <v>0</v>
      </c>
      <c r="BH107" s="210">
        <f>IF(N107="sníž. přenesená",J107,0)</f>
        <v>0</v>
      </c>
      <c r="BI107" s="210">
        <f>IF(N107="nulová",J107,0)</f>
        <v>0</v>
      </c>
      <c r="BJ107" s="17" t="s">
        <v>77</v>
      </c>
      <c r="BK107" s="210">
        <f>ROUND(I107*H107,2)</f>
        <v>0</v>
      </c>
      <c r="BL107" s="17" t="s">
        <v>142</v>
      </c>
      <c r="BM107" s="209" t="s">
        <v>1340</v>
      </c>
    </row>
    <row r="108" spans="1:51" s="13" customFormat="1" ht="12">
      <c r="A108" s="13"/>
      <c r="B108" s="235"/>
      <c r="C108" s="236"/>
      <c r="D108" s="237" t="s">
        <v>236</v>
      </c>
      <c r="E108" s="238" t="s">
        <v>19</v>
      </c>
      <c r="F108" s="239" t="s">
        <v>1320</v>
      </c>
      <c r="G108" s="236"/>
      <c r="H108" s="240">
        <v>2350</v>
      </c>
      <c r="I108" s="241"/>
      <c r="J108" s="236"/>
      <c r="K108" s="236"/>
      <c r="L108" s="242"/>
      <c r="M108" s="243"/>
      <c r="N108" s="244"/>
      <c r="O108" s="244"/>
      <c r="P108" s="244"/>
      <c r="Q108" s="244"/>
      <c r="R108" s="244"/>
      <c r="S108" s="244"/>
      <c r="T108" s="245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6" t="s">
        <v>236</v>
      </c>
      <c r="AU108" s="246" t="s">
        <v>79</v>
      </c>
      <c r="AV108" s="13" t="s">
        <v>79</v>
      </c>
      <c r="AW108" s="13" t="s">
        <v>31</v>
      </c>
      <c r="AX108" s="13" t="s">
        <v>77</v>
      </c>
      <c r="AY108" s="246" t="s">
        <v>143</v>
      </c>
    </row>
    <row r="109" spans="1:65" s="2" customFormat="1" ht="16.5" customHeight="1">
      <c r="A109" s="38"/>
      <c r="B109" s="39"/>
      <c r="C109" s="197" t="s">
        <v>187</v>
      </c>
      <c r="D109" s="197" t="s">
        <v>144</v>
      </c>
      <c r="E109" s="198" t="s">
        <v>1341</v>
      </c>
      <c r="F109" s="199" t="s">
        <v>1342</v>
      </c>
      <c r="G109" s="200" t="s">
        <v>251</v>
      </c>
      <c r="H109" s="201">
        <v>2350</v>
      </c>
      <c r="I109" s="202"/>
      <c r="J109" s="203">
        <f>ROUND(I109*H109,2)</f>
        <v>0</v>
      </c>
      <c r="K109" s="204"/>
      <c r="L109" s="44"/>
      <c r="M109" s="205" t="s">
        <v>19</v>
      </c>
      <c r="N109" s="206" t="s">
        <v>40</v>
      </c>
      <c r="O109" s="84"/>
      <c r="P109" s="207">
        <f>O109*H109</f>
        <v>0</v>
      </c>
      <c r="Q109" s="207">
        <v>0</v>
      </c>
      <c r="R109" s="207">
        <f>Q109*H109</f>
        <v>0</v>
      </c>
      <c r="S109" s="207">
        <v>0</v>
      </c>
      <c r="T109" s="208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09" t="s">
        <v>142</v>
      </c>
      <c r="AT109" s="209" t="s">
        <v>144</v>
      </c>
      <c r="AU109" s="209" t="s">
        <v>79</v>
      </c>
      <c r="AY109" s="17" t="s">
        <v>143</v>
      </c>
      <c r="BE109" s="210">
        <f>IF(N109="základní",J109,0)</f>
        <v>0</v>
      </c>
      <c r="BF109" s="210">
        <f>IF(N109="snížená",J109,0)</f>
        <v>0</v>
      </c>
      <c r="BG109" s="210">
        <f>IF(N109="zákl. přenesená",J109,0)</f>
        <v>0</v>
      </c>
      <c r="BH109" s="210">
        <f>IF(N109="sníž. přenesená",J109,0)</f>
        <v>0</v>
      </c>
      <c r="BI109" s="210">
        <f>IF(N109="nulová",J109,0)</f>
        <v>0</v>
      </c>
      <c r="BJ109" s="17" t="s">
        <v>77</v>
      </c>
      <c r="BK109" s="210">
        <f>ROUND(I109*H109,2)</f>
        <v>0</v>
      </c>
      <c r="BL109" s="17" t="s">
        <v>142</v>
      </c>
      <c r="BM109" s="209" t="s">
        <v>1343</v>
      </c>
    </row>
    <row r="110" spans="1:51" s="13" customFormat="1" ht="12">
      <c r="A110" s="13"/>
      <c r="B110" s="235"/>
      <c r="C110" s="236"/>
      <c r="D110" s="237" t="s">
        <v>236</v>
      </c>
      <c r="E110" s="238" t="s">
        <v>19</v>
      </c>
      <c r="F110" s="239" t="s">
        <v>1320</v>
      </c>
      <c r="G110" s="236"/>
      <c r="H110" s="240">
        <v>2350</v>
      </c>
      <c r="I110" s="241"/>
      <c r="J110" s="236"/>
      <c r="K110" s="236"/>
      <c r="L110" s="242"/>
      <c r="M110" s="243"/>
      <c r="N110" s="244"/>
      <c r="O110" s="244"/>
      <c r="P110" s="244"/>
      <c r="Q110" s="244"/>
      <c r="R110" s="244"/>
      <c r="S110" s="244"/>
      <c r="T110" s="245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6" t="s">
        <v>236</v>
      </c>
      <c r="AU110" s="246" t="s">
        <v>79</v>
      </c>
      <c r="AV110" s="13" t="s">
        <v>79</v>
      </c>
      <c r="AW110" s="13" t="s">
        <v>31</v>
      </c>
      <c r="AX110" s="13" t="s">
        <v>77</v>
      </c>
      <c r="AY110" s="246" t="s">
        <v>143</v>
      </c>
    </row>
    <row r="111" spans="1:65" s="2" customFormat="1" ht="16.5" customHeight="1">
      <c r="A111" s="38"/>
      <c r="B111" s="39"/>
      <c r="C111" s="197" t="s">
        <v>191</v>
      </c>
      <c r="D111" s="197" t="s">
        <v>144</v>
      </c>
      <c r="E111" s="198" t="s">
        <v>1344</v>
      </c>
      <c r="F111" s="199" t="s">
        <v>1345</v>
      </c>
      <c r="G111" s="200" t="s">
        <v>251</v>
      </c>
      <c r="H111" s="201">
        <v>895</v>
      </c>
      <c r="I111" s="202"/>
      <c r="J111" s="203">
        <f>ROUND(I111*H111,2)</f>
        <v>0</v>
      </c>
      <c r="K111" s="204"/>
      <c r="L111" s="44"/>
      <c r="M111" s="205" t="s">
        <v>19</v>
      </c>
      <c r="N111" s="206" t="s">
        <v>40</v>
      </c>
      <c r="O111" s="84"/>
      <c r="P111" s="207">
        <f>O111*H111</f>
        <v>0</v>
      </c>
      <c r="Q111" s="207">
        <v>0</v>
      </c>
      <c r="R111" s="207">
        <f>Q111*H111</f>
        <v>0</v>
      </c>
      <c r="S111" s="207">
        <v>0</v>
      </c>
      <c r="T111" s="208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09" t="s">
        <v>142</v>
      </c>
      <c r="AT111" s="209" t="s">
        <v>144</v>
      </c>
      <c r="AU111" s="209" t="s">
        <v>79</v>
      </c>
      <c r="AY111" s="17" t="s">
        <v>143</v>
      </c>
      <c r="BE111" s="210">
        <f>IF(N111="základní",J111,0)</f>
        <v>0</v>
      </c>
      <c r="BF111" s="210">
        <f>IF(N111="snížená",J111,0)</f>
        <v>0</v>
      </c>
      <c r="BG111" s="210">
        <f>IF(N111="zákl. přenesená",J111,0)</f>
        <v>0</v>
      </c>
      <c r="BH111" s="210">
        <f>IF(N111="sníž. přenesená",J111,0)</f>
        <v>0</v>
      </c>
      <c r="BI111" s="210">
        <f>IF(N111="nulová",J111,0)</f>
        <v>0</v>
      </c>
      <c r="BJ111" s="17" t="s">
        <v>77</v>
      </c>
      <c r="BK111" s="210">
        <f>ROUND(I111*H111,2)</f>
        <v>0</v>
      </c>
      <c r="BL111" s="17" t="s">
        <v>142</v>
      </c>
      <c r="BM111" s="209" t="s">
        <v>1346</v>
      </c>
    </row>
    <row r="112" spans="1:51" s="13" customFormat="1" ht="12">
      <c r="A112" s="13"/>
      <c r="B112" s="235"/>
      <c r="C112" s="236"/>
      <c r="D112" s="237" t="s">
        <v>236</v>
      </c>
      <c r="E112" s="238" t="s">
        <v>19</v>
      </c>
      <c r="F112" s="239" t="s">
        <v>1244</v>
      </c>
      <c r="G112" s="236"/>
      <c r="H112" s="240">
        <v>895</v>
      </c>
      <c r="I112" s="241"/>
      <c r="J112" s="236"/>
      <c r="K112" s="236"/>
      <c r="L112" s="242"/>
      <c r="M112" s="243"/>
      <c r="N112" s="244"/>
      <c r="O112" s="244"/>
      <c r="P112" s="244"/>
      <c r="Q112" s="244"/>
      <c r="R112" s="244"/>
      <c r="S112" s="244"/>
      <c r="T112" s="245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6" t="s">
        <v>236</v>
      </c>
      <c r="AU112" s="246" t="s">
        <v>79</v>
      </c>
      <c r="AV112" s="13" t="s">
        <v>79</v>
      </c>
      <c r="AW112" s="13" t="s">
        <v>31</v>
      </c>
      <c r="AX112" s="13" t="s">
        <v>77</v>
      </c>
      <c r="AY112" s="246" t="s">
        <v>143</v>
      </c>
    </row>
    <row r="113" spans="1:65" s="2" customFormat="1" ht="16.5" customHeight="1">
      <c r="A113" s="38"/>
      <c r="B113" s="39"/>
      <c r="C113" s="197" t="s">
        <v>195</v>
      </c>
      <c r="D113" s="197" t="s">
        <v>144</v>
      </c>
      <c r="E113" s="198" t="s">
        <v>1347</v>
      </c>
      <c r="F113" s="199" t="s">
        <v>1348</v>
      </c>
      <c r="G113" s="200" t="s">
        <v>251</v>
      </c>
      <c r="H113" s="201">
        <v>895</v>
      </c>
      <c r="I113" s="202"/>
      <c r="J113" s="203">
        <f>ROUND(I113*H113,2)</f>
        <v>0</v>
      </c>
      <c r="K113" s="204"/>
      <c r="L113" s="44"/>
      <c r="M113" s="205" t="s">
        <v>19</v>
      </c>
      <c r="N113" s="206" t="s">
        <v>40</v>
      </c>
      <c r="O113" s="84"/>
      <c r="P113" s="207">
        <f>O113*H113</f>
        <v>0</v>
      </c>
      <c r="Q113" s="207">
        <v>0</v>
      </c>
      <c r="R113" s="207">
        <f>Q113*H113</f>
        <v>0</v>
      </c>
      <c r="S113" s="207">
        <v>0</v>
      </c>
      <c r="T113" s="208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09" t="s">
        <v>142</v>
      </c>
      <c r="AT113" s="209" t="s">
        <v>144</v>
      </c>
      <c r="AU113" s="209" t="s">
        <v>79</v>
      </c>
      <c r="AY113" s="17" t="s">
        <v>143</v>
      </c>
      <c r="BE113" s="210">
        <f>IF(N113="základní",J113,0)</f>
        <v>0</v>
      </c>
      <c r="BF113" s="210">
        <f>IF(N113="snížená",J113,0)</f>
        <v>0</v>
      </c>
      <c r="BG113" s="210">
        <f>IF(N113="zákl. přenesená",J113,0)</f>
        <v>0</v>
      </c>
      <c r="BH113" s="210">
        <f>IF(N113="sníž. přenesená",J113,0)</f>
        <v>0</v>
      </c>
      <c r="BI113" s="210">
        <f>IF(N113="nulová",J113,0)</f>
        <v>0</v>
      </c>
      <c r="BJ113" s="17" t="s">
        <v>77</v>
      </c>
      <c r="BK113" s="210">
        <f>ROUND(I113*H113,2)</f>
        <v>0</v>
      </c>
      <c r="BL113" s="17" t="s">
        <v>142</v>
      </c>
      <c r="BM113" s="209" t="s">
        <v>1349</v>
      </c>
    </row>
    <row r="114" spans="1:51" s="13" customFormat="1" ht="12">
      <c r="A114" s="13"/>
      <c r="B114" s="235"/>
      <c r="C114" s="236"/>
      <c r="D114" s="237" t="s">
        <v>236</v>
      </c>
      <c r="E114" s="238" t="s">
        <v>19</v>
      </c>
      <c r="F114" s="239" t="s">
        <v>1244</v>
      </c>
      <c r="G114" s="236"/>
      <c r="H114" s="240">
        <v>895</v>
      </c>
      <c r="I114" s="241"/>
      <c r="J114" s="236"/>
      <c r="K114" s="236"/>
      <c r="L114" s="242"/>
      <c r="M114" s="243"/>
      <c r="N114" s="244"/>
      <c r="O114" s="244"/>
      <c r="P114" s="244"/>
      <c r="Q114" s="244"/>
      <c r="R114" s="244"/>
      <c r="S114" s="244"/>
      <c r="T114" s="245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6" t="s">
        <v>236</v>
      </c>
      <c r="AU114" s="246" t="s">
        <v>79</v>
      </c>
      <c r="AV114" s="13" t="s">
        <v>79</v>
      </c>
      <c r="AW114" s="13" t="s">
        <v>31</v>
      </c>
      <c r="AX114" s="13" t="s">
        <v>77</v>
      </c>
      <c r="AY114" s="246" t="s">
        <v>143</v>
      </c>
    </row>
    <row r="115" spans="1:65" s="2" customFormat="1" ht="16.5" customHeight="1">
      <c r="A115" s="38"/>
      <c r="B115" s="39"/>
      <c r="C115" s="197" t="s">
        <v>8</v>
      </c>
      <c r="D115" s="197" t="s">
        <v>144</v>
      </c>
      <c r="E115" s="198" t="s">
        <v>1350</v>
      </c>
      <c r="F115" s="199" t="s">
        <v>1351</v>
      </c>
      <c r="G115" s="200" t="s">
        <v>251</v>
      </c>
      <c r="H115" s="201">
        <v>895</v>
      </c>
      <c r="I115" s="202"/>
      <c r="J115" s="203">
        <f>ROUND(I115*H115,2)</f>
        <v>0</v>
      </c>
      <c r="K115" s="204"/>
      <c r="L115" s="44"/>
      <c r="M115" s="205" t="s">
        <v>19</v>
      </c>
      <c r="N115" s="206" t="s">
        <v>40</v>
      </c>
      <c r="O115" s="84"/>
      <c r="P115" s="207">
        <f>O115*H115</f>
        <v>0</v>
      </c>
      <c r="Q115" s="207">
        <v>0</v>
      </c>
      <c r="R115" s="207">
        <f>Q115*H115</f>
        <v>0</v>
      </c>
      <c r="S115" s="207">
        <v>0</v>
      </c>
      <c r="T115" s="208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09" t="s">
        <v>142</v>
      </c>
      <c r="AT115" s="209" t="s">
        <v>144</v>
      </c>
      <c r="AU115" s="209" t="s">
        <v>79</v>
      </c>
      <c r="AY115" s="17" t="s">
        <v>143</v>
      </c>
      <c r="BE115" s="210">
        <f>IF(N115="základní",J115,0)</f>
        <v>0</v>
      </c>
      <c r="BF115" s="210">
        <f>IF(N115="snížená",J115,0)</f>
        <v>0</v>
      </c>
      <c r="BG115" s="210">
        <f>IF(N115="zákl. přenesená",J115,0)</f>
        <v>0</v>
      </c>
      <c r="BH115" s="210">
        <f>IF(N115="sníž. přenesená",J115,0)</f>
        <v>0</v>
      </c>
      <c r="BI115" s="210">
        <f>IF(N115="nulová",J115,0)</f>
        <v>0</v>
      </c>
      <c r="BJ115" s="17" t="s">
        <v>77</v>
      </c>
      <c r="BK115" s="210">
        <f>ROUND(I115*H115,2)</f>
        <v>0</v>
      </c>
      <c r="BL115" s="17" t="s">
        <v>142</v>
      </c>
      <c r="BM115" s="209" t="s">
        <v>1352</v>
      </c>
    </row>
    <row r="116" spans="1:51" s="13" customFormat="1" ht="12">
      <c r="A116" s="13"/>
      <c r="B116" s="235"/>
      <c r="C116" s="236"/>
      <c r="D116" s="237" t="s">
        <v>236</v>
      </c>
      <c r="E116" s="238" t="s">
        <v>19</v>
      </c>
      <c r="F116" s="239" t="s">
        <v>1244</v>
      </c>
      <c r="G116" s="236"/>
      <c r="H116" s="240">
        <v>895</v>
      </c>
      <c r="I116" s="241"/>
      <c r="J116" s="236"/>
      <c r="K116" s="236"/>
      <c r="L116" s="242"/>
      <c r="M116" s="243"/>
      <c r="N116" s="244"/>
      <c r="O116" s="244"/>
      <c r="P116" s="244"/>
      <c r="Q116" s="244"/>
      <c r="R116" s="244"/>
      <c r="S116" s="244"/>
      <c r="T116" s="245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6" t="s">
        <v>236</v>
      </c>
      <c r="AU116" s="246" t="s">
        <v>79</v>
      </c>
      <c r="AV116" s="13" t="s">
        <v>79</v>
      </c>
      <c r="AW116" s="13" t="s">
        <v>31</v>
      </c>
      <c r="AX116" s="13" t="s">
        <v>77</v>
      </c>
      <c r="AY116" s="246" t="s">
        <v>143</v>
      </c>
    </row>
    <row r="117" spans="1:65" s="2" customFormat="1" ht="21.75" customHeight="1">
      <c r="A117" s="38"/>
      <c r="B117" s="39"/>
      <c r="C117" s="197" t="s">
        <v>203</v>
      </c>
      <c r="D117" s="197" t="s">
        <v>144</v>
      </c>
      <c r="E117" s="198" t="s">
        <v>1353</v>
      </c>
      <c r="F117" s="199" t="s">
        <v>1354</v>
      </c>
      <c r="G117" s="200" t="s">
        <v>244</v>
      </c>
      <c r="H117" s="201">
        <v>14</v>
      </c>
      <c r="I117" s="202"/>
      <c r="J117" s="203">
        <f>ROUND(I117*H117,2)</f>
        <v>0</v>
      </c>
      <c r="K117" s="204"/>
      <c r="L117" s="44"/>
      <c r="M117" s="205" t="s">
        <v>19</v>
      </c>
      <c r="N117" s="206" t="s">
        <v>40</v>
      </c>
      <c r="O117" s="84"/>
      <c r="P117" s="207">
        <f>O117*H117</f>
        <v>0</v>
      </c>
      <c r="Q117" s="207">
        <v>0</v>
      </c>
      <c r="R117" s="207">
        <f>Q117*H117</f>
        <v>0</v>
      </c>
      <c r="S117" s="207">
        <v>0</v>
      </c>
      <c r="T117" s="208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09" t="s">
        <v>142</v>
      </c>
      <c r="AT117" s="209" t="s">
        <v>144</v>
      </c>
      <c r="AU117" s="209" t="s">
        <v>79</v>
      </c>
      <c r="AY117" s="17" t="s">
        <v>143</v>
      </c>
      <c r="BE117" s="210">
        <f>IF(N117="základní",J117,0)</f>
        <v>0</v>
      </c>
      <c r="BF117" s="210">
        <f>IF(N117="snížená",J117,0)</f>
        <v>0</v>
      </c>
      <c r="BG117" s="210">
        <f>IF(N117="zákl. přenesená",J117,0)</f>
        <v>0</v>
      </c>
      <c r="BH117" s="210">
        <f>IF(N117="sníž. přenesená",J117,0)</f>
        <v>0</v>
      </c>
      <c r="BI117" s="210">
        <f>IF(N117="nulová",J117,0)</f>
        <v>0</v>
      </c>
      <c r="BJ117" s="17" t="s">
        <v>77</v>
      </c>
      <c r="BK117" s="210">
        <f>ROUND(I117*H117,2)</f>
        <v>0</v>
      </c>
      <c r="BL117" s="17" t="s">
        <v>142</v>
      </c>
      <c r="BM117" s="209" t="s">
        <v>1355</v>
      </c>
    </row>
    <row r="118" spans="1:51" s="13" customFormat="1" ht="12">
      <c r="A118" s="13"/>
      <c r="B118" s="235"/>
      <c r="C118" s="236"/>
      <c r="D118" s="237" t="s">
        <v>236</v>
      </c>
      <c r="E118" s="238" t="s">
        <v>19</v>
      </c>
      <c r="F118" s="239" t="s">
        <v>195</v>
      </c>
      <c r="G118" s="236"/>
      <c r="H118" s="240">
        <v>14</v>
      </c>
      <c r="I118" s="241"/>
      <c r="J118" s="236"/>
      <c r="K118" s="236"/>
      <c r="L118" s="242"/>
      <c r="M118" s="243"/>
      <c r="N118" s="244"/>
      <c r="O118" s="244"/>
      <c r="P118" s="244"/>
      <c r="Q118" s="244"/>
      <c r="R118" s="244"/>
      <c r="S118" s="244"/>
      <c r="T118" s="245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6" t="s">
        <v>236</v>
      </c>
      <c r="AU118" s="246" t="s">
        <v>79</v>
      </c>
      <c r="AV118" s="13" t="s">
        <v>79</v>
      </c>
      <c r="AW118" s="13" t="s">
        <v>31</v>
      </c>
      <c r="AX118" s="13" t="s">
        <v>77</v>
      </c>
      <c r="AY118" s="246" t="s">
        <v>143</v>
      </c>
    </row>
    <row r="119" spans="1:65" s="2" customFormat="1" ht="21.75" customHeight="1">
      <c r="A119" s="38"/>
      <c r="B119" s="39"/>
      <c r="C119" s="197" t="s">
        <v>207</v>
      </c>
      <c r="D119" s="197" t="s">
        <v>144</v>
      </c>
      <c r="E119" s="198" t="s">
        <v>1356</v>
      </c>
      <c r="F119" s="199" t="s">
        <v>1357</v>
      </c>
      <c r="G119" s="200" t="s">
        <v>244</v>
      </c>
      <c r="H119" s="201">
        <v>30</v>
      </c>
      <c r="I119" s="202"/>
      <c r="J119" s="203">
        <f>ROUND(I119*H119,2)</f>
        <v>0</v>
      </c>
      <c r="K119" s="204"/>
      <c r="L119" s="44"/>
      <c r="M119" s="205" t="s">
        <v>19</v>
      </c>
      <c r="N119" s="206" t="s">
        <v>40</v>
      </c>
      <c r="O119" s="84"/>
      <c r="P119" s="207">
        <f>O119*H119</f>
        <v>0</v>
      </c>
      <c r="Q119" s="207">
        <v>0</v>
      </c>
      <c r="R119" s="207">
        <f>Q119*H119</f>
        <v>0</v>
      </c>
      <c r="S119" s="207">
        <v>0</v>
      </c>
      <c r="T119" s="208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09" t="s">
        <v>142</v>
      </c>
      <c r="AT119" s="209" t="s">
        <v>144</v>
      </c>
      <c r="AU119" s="209" t="s">
        <v>79</v>
      </c>
      <c r="AY119" s="17" t="s">
        <v>143</v>
      </c>
      <c r="BE119" s="210">
        <f>IF(N119="základní",J119,0)</f>
        <v>0</v>
      </c>
      <c r="BF119" s="210">
        <f>IF(N119="snížená",J119,0)</f>
        <v>0</v>
      </c>
      <c r="BG119" s="210">
        <f>IF(N119="zákl. přenesená",J119,0)</f>
        <v>0</v>
      </c>
      <c r="BH119" s="210">
        <f>IF(N119="sníž. přenesená",J119,0)</f>
        <v>0</v>
      </c>
      <c r="BI119" s="210">
        <f>IF(N119="nulová",J119,0)</f>
        <v>0</v>
      </c>
      <c r="BJ119" s="17" t="s">
        <v>77</v>
      </c>
      <c r="BK119" s="210">
        <f>ROUND(I119*H119,2)</f>
        <v>0</v>
      </c>
      <c r="BL119" s="17" t="s">
        <v>142</v>
      </c>
      <c r="BM119" s="209" t="s">
        <v>1358</v>
      </c>
    </row>
    <row r="120" spans="1:51" s="13" customFormat="1" ht="12">
      <c r="A120" s="13"/>
      <c r="B120" s="235"/>
      <c r="C120" s="236"/>
      <c r="D120" s="237" t="s">
        <v>236</v>
      </c>
      <c r="E120" s="238" t="s">
        <v>19</v>
      </c>
      <c r="F120" s="239" t="s">
        <v>349</v>
      </c>
      <c r="G120" s="236"/>
      <c r="H120" s="240">
        <v>30</v>
      </c>
      <c r="I120" s="241"/>
      <c r="J120" s="236"/>
      <c r="K120" s="236"/>
      <c r="L120" s="242"/>
      <c r="M120" s="243"/>
      <c r="N120" s="244"/>
      <c r="O120" s="244"/>
      <c r="P120" s="244"/>
      <c r="Q120" s="244"/>
      <c r="R120" s="244"/>
      <c r="S120" s="244"/>
      <c r="T120" s="245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6" t="s">
        <v>236</v>
      </c>
      <c r="AU120" s="246" t="s">
        <v>79</v>
      </c>
      <c r="AV120" s="13" t="s">
        <v>79</v>
      </c>
      <c r="AW120" s="13" t="s">
        <v>31</v>
      </c>
      <c r="AX120" s="13" t="s">
        <v>77</v>
      </c>
      <c r="AY120" s="246" t="s">
        <v>143</v>
      </c>
    </row>
    <row r="121" spans="1:65" s="2" customFormat="1" ht="21.75" customHeight="1">
      <c r="A121" s="38"/>
      <c r="B121" s="39"/>
      <c r="C121" s="197" t="s">
        <v>211</v>
      </c>
      <c r="D121" s="197" t="s">
        <v>144</v>
      </c>
      <c r="E121" s="198" t="s">
        <v>1359</v>
      </c>
      <c r="F121" s="199" t="s">
        <v>1360</v>
      </c>
      <c r="G121" s="200" t="s">
        <v>244</v>
      </c>
      <c r="H121" s="201">
        <v>60</v>
      </c>
      <c r="I121" s="202"/>
      <c r="J121" s="203">
        <f>ROUND(I121*H121,2)</f>
        <v>0</v>
      </c>
      <c r="K121" s="204"/>
      <c r="L121" s="44"/>
      <c r="M121" s="205" t="s">
        <v>19</v>
      </c>
      <c r="N121" s="206" t="s">
        <v>40</v>
      </c>
      <c r="O121" s="84"/>
      <c r="P121" s="207">
        <f>O121*H121</f>
        <v>0</v>
      </c>
      <c r="Q121" s="207">
        <v>0</v>
      </c>
      <c r="R121" s="207">
        <f>Q121*H121</f>
        <v>0</v>
      </c>
      <c r="S121" s="207">
        <v>0</v>
      </c>
      <c r="T121" s="208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09" t="s">
        <v>142</v>
      </c>
      <c r="AT121" s="209" t="s">
        <v>144</v>
      </c>
      <c r="AU121" s="209" t="s">
        <v>79</v>
      </c>
      <c r="AY121" s="17" t="s">
        <v>143</v>
      </c>
      <c r="BE121" s="210">
        <f>IF(N121="základní",J121,0)</f>
        <v>0</v>
      </c>
      <c r="BF121" s="210">
        <f>IF(N121="snížená",J121,0)</f>
        <v>0</v>
      </c>
      <c r="BG121" s="210">
        <f>IF(N121="zákl. přenesená",J121,0)</f>
        <v>0</v>
      </c>
      <c r="BH121" s="210">
        <f>IF(N121="sníž. přenesená",J121,0)</f>
        <v>0</v>
      </c>
      <c r="BI121" s="210">
        <f>IF(N121="nulová",J121,0)</f>
        <v>0</v>
      </c>
      <c r="BJ121" s="17" t="s">
        <v>77</v>
      </c>
      <c r="BK121" s="210">
        <f>ROUND(I121*H121,2)</f>
        <v>0</v>
      </c>
      <c r="BL121" s="17" t="s">
        <v>142</v>
      </c>
      <c r="BM121" s="209" t="s">
        <v>1361</v>
      </c>
    </row>
    <row r="122" spans="1:51" s="13" customFormat="1" ht="12">
      <c r="A122" s="13"/>
      <c r="B122" s="235"/>
      <c r="C122" s="236"/>
      <c r="D122" s="237" t="s">
        <v>236</v>
      </c>
      <c r="E122" s="238" t="s">
        <v>19</v>
      </c>
      <c r="F122" s="239" t="s">
        <v>521</v>
      </c>
      <c r="G122" s="236"/>
      <c r="H122" s="240">
        <v>60</v>
      </c>
      <c r="I122" s="241"/>
      <c r="J122" s="236"/>
      <c r="K122" s="236"/>
      <c r="L122" s="242"/>
      <c r="M122" s="243"/>
      <c r="N122" s="244"/>
      <c r="O122" s="244"/>
      <c r="P122" s="244"/>
      <c r="Q122" s="244"/>
      <c r="R122" s="244"/>
      <c r="S122" s="244"/>
      <c r="T122" s="245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6" t="s">
        <v>236</v>
      </c>
      <c r="AU122" s="246" t="s">
        <v>79</v>
      </c>
      <c r="AV122" s="13" t="s">
        <v>79</v>
      </c>
      <c r="AW122" s="13" t="s">
        <v>31</v>
      </c>
      <c r="AX122" s="13" t="s">
        <v>77</v>
      </c>
      <c r="AY122" s="246" t="s">
        <v>143</v>
      </c>
    </row>
    <row r="123" spans="1:65" s="2" customFormat="1" ht="16.5" customHeight="1">
      <c r="A123" s="38"/>
      <c r="B123" s="39"/>
      <c r="C123" s="197" t="s">
        <v>215</v>
      </c>
      <c r="D123" s="197" t="s">
        <v>144</v>
      </c>
      <c r="E123" s="198" t="s">
        <v>1362</v>
      </c>
      <c r="F123" s="199" t="s">
        <v>1363</v>
      </c>
      <c r="G123" s="200" t="s">
        <v>244</v>
      </c>
      <c r="H123" s="201">
        <v>14</v>
      </c>
      <c r="I123" s="202"/>
      <c r="J123" s="203">
        <f>ROUND(I123*H123,2)</f>
        <v>0</v>
      </c>
      <c r="K123" s="204"/>
      <c r="L123" s="44"/>
      <c r="M123" s="205" t="s">
        <v>19</v>
      </c>
      <c r="N123" s="206" t="s">
        <v>40</v>
      </c>
      <c r="O123" s="84"/>
      <c r="P123" s="207">
        <f>O123*H123</f>
        <v>0</v>
      </c>
      <c r="Q123" s="207">
        <v>6E-05</v>
      </c>
      <c r="R123" s="207">
        <f>Q123*H123</f>
        <v>0.00084</v>
      </c>
      <c r="S123" s="207">
        <v>0</v>
      </c>
      <c r="T123" s="208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09" t="s">
        <v>142</v>
      </c>
      <c r="AT123" s="209" t="s">
        <v>144</v>
      </c>
      <c r="AU123" s="209" t="s">
        <v>79</v>
      </c>
      <c r="AY123" s="17" t="s">
        <v>143</v>
      </c>
      <c r="BE123" s="210">
        <f>IF(N123="základní",J123,0)</f>
        <v>0</v>
      </c>
      <c r="BF123" s="210">
        <f>IF(N123="snížená",J123,0)</f>
        <v>0</v>
      </c>
      <c r="BG123" s="210">
        <f>IF(N123="zákl. přenesená",J123,0)</f>
        <v>0</v>
      </c>
      <c r="BH123" s="210">
        <f>IF(N123="sníž. přenesená",J123,0)</f>
        <v>0</v>
      </c>
      <c r="BI123" s="210">
        <f>IF(N123="nulová",J123,0)</f>
        <v>0</v>
      </c>
      <c r="BJ123" s="17" t="s">
        <v>77</v>
      </c>
      <c r="BK123" s="210">
        <f>ROUND(I123*H123,2)</f>
        <v>0</v>
      </c>
      <c r="BL123" s="17" t="s">
        <v>142</v>
      </c>
      <c r="BM123" s="209" t="s">
        <v>1364</v>
      </c>
    </row>
    <row r="124" spans="1:51" s="13" customFormat="1" ht="12">
      <c r="A124" s="13"/>
      <c r="B124" s="235"/>
      <c r="C124" s="236"/>
      <c r="D124" s="237" t="s">
        <v>236</v>
      </c>
      <c r="E124" s="238" t="s">
        <v>19</v>
      </c>
      <c r="F124" s="239" t="s">
        <v>195</v>
      </c>
      <c r="G124" s="236"/>
      <c r="H124" s="240">
        <v>14</v>
      </c>
      <c r="I124" s="241"/>
      <c r="J124" s="236"/>
      <c r="K124" s="236"/>
      <c r="L124" s="242"/>
      <c r="M124" s="243"/>
      <c r="N124" s="244"/>
      <c r="O124" s="244"/>
      <c r="P124" s="244"/>
      <c r="Q124" s="244"/>
      <c r="R124" s="244"/>
      <c r="S124" s="244"/>
      <c r="T124" s="24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6" t="s">
        <v>236</v>
      </c>
      <c r="AU124" s="246" t="s">
        <v>79</v>
      </c>
      <c r="AV124" s="13" t="s">
        <v>79</v>
      </c>
      <c r="AW124" s="13" t="s">
        <v>31</v>
      </c>
      <c r="AX124" s="13" t="s">
        <v>77</v>
      </c>
      <c r="AY124" s="246" t="s">
        <v>143</v>
      </c>
    </row>
    <row r="125" spans="1:65" s="2" customFormat="1" ht="16.5" customHeight="1">
      <c r="A125" s="38"/>
      <c r="B125" s="39"/>
      <c r="C125" s="224" t="s">
        <v>303</v>
      </c>
      <c r="D125" s="224" t="s">
        <v>231</v>
      </c>
      <c r="E125" s="225" t="s">
        <v>1365</v>
      </c>
      <c r="F125" s="226" t="s">
        <v>1366</v>
      </c>
      <c r="G125" s="227" t="s">
        <v>244</v>
      </c>
      <c r="H125" s="228">
        <v>28</v>
      </c>
      <c r="I125" s="229"/>
      <c r="J125" s="230">
        <f>ROUND(I125*H125,2)</f>
        <v>0</v>
      </c>
      <c r="K125" s="231"/>
      <c r="L125" s="232"/>
      <c r="M125" s="233" t="s">
        <v>19</v>
      </c>
      <c r="N125" s="234" t="s">
        <v>40</v>
      </c>
      <c r="O125" s="84"/>
      <c r="P125" s="207">
        <f>O125*H125</f>
        <v>0</v>
      </c>
      <c r="Q125" s="207">
        <v>0.00709</v>
      </c>
      <c r="R125" s="207">
        <f>Q125*H125</f>
        <v>0.19852</v>
      </c>
      <c r="S125" s="207">
        <v>0</v>
      </c>
      <c r="T125" s="208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09" t="s">
        <v>171</v>
      </c>
      <c r="AT125" s="209" t="s">
        <v>231</v>
      </c>
      <c r="AU125" s="209" t="s">
        <v>79</v>
      </c>
      <c r="AY125" s="17" t="s">
        <v>143</v>
      </c>
      <c r="BE125" s="210">
        <f>IF(N125="základní",J125,0)</f>
        <v>0</v>
      </c>
      <c r="BF125" s="210">
        <f>IF(N125="snížená",J125,0)</f>
        <v>0</v>
      </c>
      <c r="BG125" s="210">
        <f>IF(N125="zákl. přenesená",J125,0)</f>
        <v>0</v>
      </c>
      <c r="BH125" s="210">
        <f>IF(N125="sníž. přenesená",J125,0)</f>
        <v>0</v>
      </c>
      <c r="BI125" s="210">
        <f>IF(N125="nulová",J125,0)</f>
        <v>0</v>
      </c>
      <c r="BJ125" s="17" t="s">
        <v>77</v>
      </c>
      <c r="BK125" s="210">
        <f>ROUND(I125*H125,2)</f>
        <v>0</v>
      </c>
      <c r="BL125" s="17" t="s">
        <v>142</v>
      </c>
      <c r="BM125" s="209" t="s">
        <v>1367</v>
      </c>
    </row>
    <row r="126" spans="1:51" s="13" customFormat="1" ht="12">
      <c r="A126" s="13"/>
      <c r="B126" s="235"/>
      <c r="C126" s="236"/>
      <c r="D126" s="237" t="s">
        <v>236</v>
      </c>
      <c r="E126" s="238" t="s">
        <v>19</v>
      </c>
      <c r="F126" s="239" t="s">
        <v>1368</v>
      </c>
      <c r="G126" s="236"/>
      <c r="H126" s="240">
        <v>28</v>
      </c>
      <c r="I126" s="241"/>
      <c r="J126" s="236"/>
      <c r="K126" s="236"/>
      <c r="L126" s="242"/>
      <c r="M126" s="243"/>
      <c r="N126" s="244"/>
      <c r="O126" s="244"/>
      <c r="P126" s="244"/>
      <c r="Q126" s="244"/>
      <c r="R126" s="244"/>
      <c r="S126" s="244"/>
      <c r="T126" s="24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6" t="s">
        <v>236</v>
      </c>
      <c r="AU126" s="246" t="s">
        <v>79</v>
      </c>
      <c r="AV126" s="13" t="s">
        <v>79</v>
      </c>
      <c r="AW126" s="13" t="s">
        <v>31</v>
      </c>
      <c r="AX126" s="13" t="s">
        <v>77</v>
      </c>
      <c r="AY126" s="246" t="s">
        <v>143</v>
      </c>
    </row>
    <row r="127" spans="1:65" s="2" customFormat="1" ht="21.75" customHeight="1">
      <c r="A127" s="38"/>
      <c r="B127" s="39"/>
      <c r="C127" s="197" t="s">
        <v>7</v>
      </c>
      <c r="D127" s="197" t="s">
        <v>144</v>
      </c>
      <c r="E127" s="198" t="s">
        <v>1369</v>
      </c>
      <c r="F127" s="199" t="s">
        <v>1370</v>
      </c>
      <c r="G127" s="200" t="s">
        <v>251</v>
      </c>
      <c r="H127" s="201">
        <v>2350</v>
      </c>
      <c r="I127" s="202"/>
      <c r="J127" s="203">
        <f>ROUND(I127*H127,2)</f>
        <v>0</v>
      </c>
      <c r="K127" s="204"/>
      <c r="L127" s="44"/>
      <c r="M127" s="205" t="s">
        <v>19</v>
      </c>
      <c r="N127" s="206" t="s">
        <v>40</v>
      </c>
      <c r="O127" s="84"/>
      <c r="P127" s="207">
        <f>O127*H127</f>
        <v>0</v>
      </c>
      <c r="Q127" s="207">
        <v>0</v>
      </c>
      <c r="R127" s="207">
        <f>Q127*H127</f>
        <v>0</v>
      </c>
      <c r="S127" s="207">
        <v>0</v>
      </c>
      <c r="T127" s="208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09" t="s">
        <v>142</v>
      </c>
      <c r="AT127" s="209" t="s">
        <v>144</v>
      </c>
      <c r="AU127" s="209" t="s">
        <v>79</v>
      </c>
      <c r="AY127" s="17" t="s">
        <v>143</v>
      </c>
      <c r="BE127" s="210">
        <f>IF(N127="základní",J127,0)</f>
        <v>0</v>
      </c>
      <c r="BF127" s="210">
        <f>IF(N127="snížená",J127,0)</f>
        <v>0</v>
      </c>
      <c r="BG127" s="210">
        <f>IF(N127="zákl. přenesená",J127,0)</f>
        <v>0</v>
      </c>
      <c r="BH127" s="210">
        <f>IF(N127="sníž. přenesená",J127,0)</f>
        <v>0</v>
      </c>
      <c r="BI127" s="210">
        <f>IF(N127="nulová",J127,0)</f>
        <v>0</v>
      </c>
      <c r="BJ127" s="17" t="s">
        <v>77</v>
      </c>
      <c r="BK127" s="210">
        <f>ROUND(I127*H127,2)</f>
        <v>0</v>
      </c>
      <c r="BL127" s="17" t="s">
        <v>142</v>
      </c>
      <c r="BM127" s="209" t="s">
        <v>1371</v>
      </c>
    </row>
    <row r="128" spans="1:51" s="13" customFormat="1" ht="12">
      <c r="A128" s="13"/>
      <c r="B128" s="235"/>
      <c r="C128" s="236"/>
      <c r="D128" s="237" t="s">
        <v>236</v>
      </c>
      <c r="E128" s="238" t="s">
        <v>19</v>
      </c>
      <c r="F128" s="239" t="s">
        <v>1320</v>
      </c>
      <c r="G128" s="236"/>
      <c r="H128" s="240">
        <v>2350</v>
      </c>
      <c r="I128" s="241"/>
      <c r="J128" s="236"/>
      <c r="K128" s="236"/>
      <c r="L128" s="242"/>
      <c r="M128" s="243"/>
      <c r="N128" s="244"/>
      <c r="O128" s="244"/>
      <c r="P128" s="244"/>
      <c r="Q128" s="244"/>
      <c r="R128" s="244"/>
      <c r="S128" s="244"/>
      <c r="T128" s="24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6" t="s">
        <v>236</v>
      </c>
      <c r="AU128" s="246" t="s">
        <v>79</v>
      </c>
      <c r="AV128" s="13" t="s">
        <v>79</v>
      </c>
      <c r="AW128" s="13" t="s">
        <v>31</v>
      </c>
      <c r="AX128" s="13" t="s">
        <v>77</v>
      </c>
      <c r="AY128" s="246" t="s">
        <v>143</v>
      </c>
    </row>
    <row r="129" spans="1:65" s="2" customFormat="1" ht="21.75" customHeight="1">
      <c r="A129" s="38"/>
      <c r="B129" s="39"/>
      <c r="C129" s="197" t="s">
        <v>312</v>
      </c>
      <c r="D129" s="197" t="s">
        <v>144</v>
      </c>
      <c r="E129" s="198" t="s">
        <v>1372</v>
      </c>
      <c r="F129" s="199" t="s">
        <v>1373</v>
      </c>
      <c r="G129" s="200" t="s">
        <v>251</v>
      </c>
      <c r="H129" s="201">
        <v>895</v>
      </c>
      <c r="I129" s="202"/>
      <c r="J129" s="203">
        <f>ROUND(I129*H129,2)</f>
        <v>0</v>
      </c>
      <c r="K129" s="204"/>
      <c r="L129" s="44"/>
      <c r="M129" s="205" t="s">
        <v>19</v>
      </c>
      <c r="N129" s="206" t="s">
        <v>40</v>
      </c>
      <c r="O129" s="84"/>
      <c r="P129" s="207">
        <f>O129*H129</f>
        <v>0</v>
      </c>
      <c r="Q129" s="207">
        <v>0</v>
      </c>
      <c r="R129" s="207">
        <f>Q129*H129</f>
        <v>0</v>
      </c>
      <c r="S129" s="207">
        <v>0</v>
      </c>
      <c r="T129" s="208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09" t="s">
        <v>142</v>
      </c>
      <c r="AT129" s="209" t="s">
        <v>144</v>
      </c>
      <c r="AU129" s="209" t="s">
        <v>79</v>
      </c>
      <c r="AY129" s="17" t="s">
        <v>143</v>
      </c>
      <c r="BE129" s="210">
        <f>IF(N129="základní",J129,0)</f>
        <v>0</v>
      </c>
      <c r="BF129" s="210">
        <f>IF(N129="snížená",J129,0)</f>
        <v>0</v>
      </c>
      <c r="BG129" s="210">
        <f>IF(N129="zákl. přenesená",J129,0)</f>
        <v>0</v>
      </c>
      <c r="BH129" s="210">
        <f>IF(N129="sníž. přenesená",J129,0)</f>
        <v>0</v>
      </c>
      <c r="BI129" s="210">
        <f>IF(N129="nulová",J129,0)</f>
        <v>0</v>
      </c>
      <c r="BJ129" s="17" t="s">
        <v>77</v>
      </c>
      <c r="BK129" s="210">
        <f>ROUND(I129*H129,2)</f>
        <v>0</v>
      </c>
      <c r="BL129" s="17" t="s">
        <v>142</v>
      </c>
      <c r="BM129" s="209" t="s">
        <v>1374</v>
      </c>
    </row>
    <row r="130" spans="1:51" s="13" customFormat="1" ht="12">
      <c r="A130" s="13"/>
      <c r="B130" s="235"/>
      <c r="C130" s="236"/>
      <c r="D130" s="237" t="s">
        <v>236</v>
      </c>
      <c r="E130" s="238" t="s">
        <v>19</v>
      </c>
      <c r="F130" s="239" t="s">
        <v>1244</v>
      </c>
      <c r="G130" s="236"/>
      <c r="H130" s="240">
        <v>895</v>
      </c>
      <c r="I130" s="241"/>
      <c r="J130" s="236"/>
      <c r="K130" s="236"/>
      <c r="L130" s="242"/>
      <c r="M130" s="243"/>
      <c r="N130" s="244"/>
      <c r="O130" s="244"/>
      <c r="P130" s="244"/>
      <c r="Q130" s="244"/>
      <c r="R130" s="244"/>
      <c r="S130" s="244"/>
      <c r="T130" s="24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6" t="s">
        <v>236</v>
      </c>
      <c r="AU130" s="246" t="s">
        <v>79</v>
      </c>
      <c r="AV130" s="13" t="s">
        <v>79</v>
      </c>
      <c r="AW130" s="13" t="s">
        <v>31</v>
      </c>
      <c r="AX130" s="13" t="s">
        <v>77</v>
      </c>
      <c r="AY130" s="246" t="s">
        <v>143</v>
      </c>
    </row>
    <row r="131" spans="1:65" s="2" customFormat="1" ht="16.5" customHeight="1">
      <c r="A131" s="38"/>
      <c r="B131" s="39"/>
      <c r="C131" s="197" t="s">
        <v>316</v>
      </c>
      <c r="D131" s="197" t="s">
        <v>144</v>
      </c>
      <c r="E131" s="198" t="s">
        <v>1375</v>
      </c>
      <c r="F131" s="199" t="s">
        <v>1376</v>
      </c>
      <c r="G131" s="200" t="s">
        <v>244</v>
      </c>
      <c r="H131" s="201">
        <v>90</v>
      </c>
      <c r="I131" s="202"/>
      <c r="J131" s="203">
        <f>ROUND(I131*H131,2)</f>
        <v>0</v>
      </c>
      <c r="K131" s="204"/>
      <c r="L131" s="44"/>
      <c r="M131" s="205" t="s">
        <v>19</v>
      </c>
      <c r="N131" s="206" t="s">
        <v>40</v>
      </c>
      <c r="O131" s="84"/>
      <c r="P131" s="207">
        <f>O131*H131</f>
        <v>0</v>
      </c>
      <c r="Q131" s="207">
        <v>0</v>
      </c>
      <c r="R131" s="207">
        <f>Q131*H131</f>
        <v>0</v>
      </c>
      <c r="S131" s="207">
        <v>0</v>
      </c>
      <c r="T131" s="208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09" t="s">
        <v>142</v>
      </c>
      <c r="AT131" s="209" t="s">
        <v>144</v>
      </c>
      <c r="AU131" s="209" t="s">
        <v>79</v>
      </c>
      <c r="AY131" s="17" t="s">
        <v>143</v>
      </c>
      <c r="BE131" s="210">
        <f>IF(N131="základní",J131,0)</f>
        <v>0</v>
      </c>
      <c r="BF131" s="210">
        <f>IF(N131="snížená",J131,0)</f>
        <v>0</v>
      </c>
      <c r="BG131" s="210">
        <f>IF(N131="zákl. přenesená",J131,0)</f>
        <v>0</v>
      </c>
      <c r="BH131" s="210">
        <f>IF(N131="sníž. přenesená",J131,0)</f>
        <v>0</v>
      </c>
      <c r="BI131" s="210">
        <f>IF(N131="nulová",J131,0)</f>
        <v>0</v>
      </c>
      <c r="BJ131" s="17" t="s">
        <v>77</v>
      </c>
      <c r="BK131" s="210">
        <f>ROUND(I131*H131,2)</f>
        <v>0</v>
      </c>
      <c r="BL131" s="17" t="s">
        <v>142</v>
      </c>
      <c r="BM131" s="209" t="s">
        <v>1377</v>
      </c>
    </row>
    <row r="132" spans="1:51" s="13" customFormat="1" ht="12">
      <c r="A132" s="13"/>
      <c r="B132" s="235"/>
      <c r="C132" s="236"/>
      <c r="D132" s="237" t="s">
        <v>236</v>
      </c>
      <c r="E132" s="238" t="s">
        <v>19</v>
      </c>
      <c r="F132" s="239" t="s">
        <v>889</v>
      </c>
      <c r="G132" s="236"/>
      <c r="H132" s="240">
        <v>90</v>
      </c>
      <c r="I132" s="241"/>
      <c r="J132" s="236"/>
      <c r="K132" s="236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236</v>
      </c>
      <c r="AU132" s="246" t="s">
        <v>79</v>
      </c>
      <c r="AV132" s="13" t="s">
        <v>79</v>
      </c>
      <c r="AW132" s="13" t="s">
        <v>31</v>
      </c>
      <c r="AX132" s="13" t="s">
        <v>77</v>
      </c>
      <c r="AY132" s="246" t="s">
        <v>143</v>
      </c>
    </row>
    <row r="133" spans="1:65" s="2" customFormat="1" ht="21.75" customHeight="1">
      <c r="A133" s="38"/>
      <c r="B133" s="39"/>
      <c r="C133" s="197" t="s">
        <v>320</v>
      </c>
      <c r="D133" s="197" t="s">
        <v>144</v>
      </c>
      <c r="E133" s="198" t="s">
        <v>1378</v>
      </c>
      <c r="F133" s="199" t="s">
        <v>1379</v>
      </c>
      <c r="G133" s="200" t="s">
        <v>244</v>
      </c>
      <c r="H133" s="201">
        <v>14</v>
      </c>
      <c r="I133" s="202"/>
      <c r="J133" s="203">
        <f>ROUND(I133*H133,2)</f>
        <v>0</v>
      </c>
      <c r="K133" s="204"/>
      <c r="L133" s="44"/>
      <c r="M133" s="205" t="s">
        <v>19</v>
      </c>
      <c r="N133" s="206" t="s">
        <v>40</v>
      </c>
      <c r="O133" s="84"/>
      <c r="P133" s="207">
        <f>O133*H133</f>
        <v>0</v>
      </c>
      <c r="Q133" s="207">
        <v>0.00208</v>
      </c>
      <c r="R133" s="207">
        <f>Q133*H133</f>
        <v>0.029119999999999997</v>
      </c>
      <c r="S133" s="207">
        <v>0</v>
      </c>
      <c r="T133" s="208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09" t="s">
        <v>142</v>
      </c>
      <c r="AT133" s="209" t="s">
        <v>144</v>
      </c>
      <c r="AU133" s="209" t="s">
        <v>79</v>
      </c>
      <c r="AY133" s="17" t="s">
        <v>143</v>
      </c>
      <c r="BE133" s="210">
        <f>IF(N133="základní",J133,0)</f>
        <v>0</v>
      </c>
      <c r="BF133" s="210">
        <f>IF(N133="snížená",J133,0)</f>
        <v>0</v>
      </c>
      <c r="BG133" s="210">
        <f>IF(N133="zákl. přenesená",J133,0)</f>
        <v>0</v>
      </c>
      <c r="BH133" s="210">
        <f>IF(N133="sníž. přenesená",J133,0)</f>
        <v>0</v>
      </c>
      <c r="BI133" s="210">
        <f>IF(N133="nulová",J133,0)</f>
        <v>0</v>
      </c>
      <c r="BJ133" s="17" t="s">
        <v>77</v>
      </c>
      <c r="BK133" s="210">
        <f>ROUND(I133*H133,2)</f>
        <v>0</v>
      </c>
      <c r="BL133" s="17" t="s">
        <v>142</v>
      </c>
      <c r="BM133" s="209" t="s">
        <v>1380</v>
      </c>
    </row>
    <row r="134" spans="1:51" s="13" customFormat="1" ht="12">
      <c r="A134" s="13"/>
      <c r="B134" s="235"/>
      <c r="C134" s="236"/>
      <c r="D134" s="237" t="s">
        <v>236</v>
      </c>
      <c r="E134" s="238" t="s">
        <v>19</v>
      </c>
      <c r="F134" s="239" t="s">
        <v>195</v>
      </c>
      <c r="G134" s="236"/>
      <c r="H134" s="240">
        <v>14</v>
      </c>
      <c r="I134" s="241"/>
      <c r="J134" s="236"/>
      <c r="K134" s="236"/>
      <c r="L134" s="242"/>
      <c r="M134" s="243"/>
      <c r="N134" s="244"/>
      <c r="O134" s="244"/>
      <c r="P134" s="244"/>
      <c r="Q134" s="244"/>
      <c r="R134" s="244"/>
      <c r="S134" s="244"/>
      <c r="T134" s="24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6" t="s">
        <v>236</v>
      </c>
      <c r="AU134" s="246" t="s">
        <v>79</v>
      </c>
      <c r="AV134" s="13" t="s">
        <v>79</v>
      </c>
      <c r="AW134" s="13" t="s">
        <v>31</v>
      </c>
      <c r="AX134" s="13" t="s">
        <v>77</v>
      </c>
      <c r="AY134" s="246" t="s">
        <v>143</v>
      </c>
    </row>
    <row r="135" spans="1:65" s="2" customFormat="1" ht="16.5" customHeight="1">
      <c r="A135" s="38"/>
      <c r="B135" s="39"/>
      <c r="C135" s="197" t="s">
        <v>326</v>
      </c>
      <c r="D135" s="197" t="s">
        <v>144</v>
      </c>
      <c r="E135" s="198" t="s">
        <v>1381</v>
      </c>
      <c r="F135" s="199" t="s">
        <v>1382</v>
      </c>
      <c r="G135" s="200" t="s">
        <v>251</v>
      </c>
      <c r="H135" s="201">
        <v>6.2</v>
      </c>
      <c r="I135" s="202"/>
      <c r="J135" s="203">
        <f>ROUND(I135*H135,2)</f>
        <v>0</v>
      </c>
      <c r="K135" s="204"/>
      <c r="L135" s="44"/>
      <c r="M135" s="205" t="s">
        <v>19</v>
      </c>
      <c r="N135" s="206" t="s">
        <v>40</v>
      </c>
      <c r="O135" s="84"/>
      <c r="P135" s="207">
        <f>O135*H135</f>
        <v>0</v>
      </c>
      <c r="Q135" s="207">
        <v>0</v>
      </c>
      <c r="R135" s="207">
        <f>Q135*H135</f>
        <v>0</v>
      </c>
      <c r="S135" s="207">
        <v>0</v>
      </c>
      <c r="T135" s="208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09" t="s">
        <v>142</v>
      </c>
      <c r="AT135" s="209" t="s">
        <v>144</v>
      </c>
      <c r="AU135" s="209" t="s">
        <v>79</v>
      </c>
      <c r="AY135" s="17" t="s">
        <v>143</v>
      </c>
      <c r="BE135" s="210">
        <f>IF(N135="základní",J135,0)</f>
        <v>0</v>
      </c>
      <c r="BF135" s="210">
        <f>IF(N135="snížená",J135,0)</f>
        <v>0</v>
      </c>
      <c r="BG135" s="210">
        <f>IF(N135="zákl. přenesená",J135,0)</f>
        <v>0</v>
      </c>
      <c r="BH135" s="210">
        <f>IF(N135="sníž. přenesená",J135,0)</f>
        <v>0</v>
      </c>
      <c r="BI135" s="210">
        <f>IF(N135="nulová",J135,0)</f>
        <v>0</v>
      </c>
      <c r="BJ135" s="17" t="s">
        <v>77</v>
      </c>
      <c r="BK135" s="210">
        <f>ROUND(I135*H135,2)</f>
        <v>0</v>
      </c>
      <c r="BL135" s="17" t="s">
        <v>142</v>
      </c>
      <c r="BM135" s="209" t="s">
        <v>1383</v>
      </c>
    </row>
    <row r="136" spans="1:51" s="13" customFormat="1" ht="12">
      <c r="A136" s="13"/>
      <c r="B136" s="235"/>
      <c r="C136" s="236"/>
      <c r="D136" s="237" t="s">
        <v>236</v>
      </c>
      <c r="E136" s="238" t="s">
        <v>19</v>
      </c>
      <c r="F136" s="239" t="s">
        <v>1384</v>
      </c>
      <c r="G136" s="236"/>
      <c r="H136" s="240">
        <v>6.2</v>
      </c>
      <c r="I136" s="241"/>
      <c r="J136" s="236"/>
      <c r="K136" s="236"/>
      <c r="L136" s="242"/>
      <c r="M136" s="243"/>
      <c r="N136" s="244"/>
      <c r="O136" s="244"/>
      <c r="P136" s="244"/>
      <c r="Q136" s="244"/>
      <c r="R136" s="244"/>
      <c r="S136" s="244"/>
      <c r="T136" s="24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6" t="s">
        <v>236</v>
      </c>
      <c r="AU136" s="246" t="s">
        <v>79</v>
      </c>
      <c r="AV136" s="13" t="s">
        <v>79</v>
      </c>
      <c r="AW136" s="13" t="s">
        <v>31</v>
      </c>
      <c r="AX136" s="13" t="s">
        <v>77</v>
      </c>
      <c r="AY136" s="246" t="s">
        <v>143</v>
      </c>
    </row>
    <row r="137" spans="1:65" s="2" customFormat="1" ht="16.5" customHeight="1">
      <c r="A137" s="38"/>
      <c r="B137" s="39"/>
      <c r="C137" s="224" t="s">
        <v>331</v>
      </c>
      <c r="D137" s="224" t="s">
        <v>231</v>
      </c>
      <c r="E137" s="225" t="s">
        <v>1385</v>
      </c>
      <c r="F137" s="226" t="s">
        <v>1386</v>
      </c>
      <c r="G137" s="227" t="s">
        <v>287</v>
      </c>
      <c r="H137" s="228">
        <v>0.119</v>
      </c>
      <c r="I137" s="229"/>
      <c r="J137" s="230">
        <f>ROUND(I137*H137,2)</f>
        <v>0</v>
      </c>
      <c r="K137" s="231"/>
      <c r="L137" s="232"/>
      <c r="M137" s="233" t="s">
        <v>19</v>
      </c>
      <c r="N137" s="234" t="s">
        <v>40</v>
      </c>
      <c r="O137" s="84"/>
      <c r="P137" s="207">
        <f>O137*H137</f>
        <v>0</v>
      </c>
      <c r="Q137" s="207">
        <v>0.2</v>
      </c>
      <c r="R137" s="207">
        <f>Q137*H137</f>
        <v>0.0238</v>
      </c>
      <c r="S137" s="207">
        <v>0</v>
      </c>
      <c r="T137" s="208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09" t="s">
        <v>171</v>
      </c>
      <c r="AT137" s="209" t="s">
        <v>231</v>
      </c>
      <c r="AU137" s="209" t="s">
        <v>79</v>
      </c>
      <c r="AY137" s="17" t="s">
        <v>143</v>
      </c>
      <c r="BE137" s="210">
        <f>IF(N137="základní",J137,0)</f>
        <v>0</v>
      </c>
      <c r="BF137" s="210">
        <f>IF(N137="snížená",J137,0)</f>
        <v>0</v>
      </c>
      <c r="BG137" s="210">
        <f>IF(N137="zákl. přenesená",J137,0)</f>
        <v>0</v>
      </c>
      <c r="BH137" s="210">
        <f>IF(N137="sníž. přenesená",J137,0)</f>
        <v>0</v>
      </c>
      <c r="BI137" s="210">
        <f>IF(N137="nulová",J137,0)</f>
        <v>0</v>
      </c>
      <c r="BJ137" s="17" t="s">
        <v>77</v>
      </c>
      <c r="BK137" s="210">
        <f>ROUND(I137*H137,2)</f>
        <v>0</v>
      </c>
      <c r="BL137" s="17" t="s">
        <v>142</v>
      </c>
      <c r="BM137" s="209" t="s">
        <v>1387</v>
      </c>
    </row>
    <row r="138" spans="1:51" s="13" customFormat="1" ht="12">
      <c r="A138" s="13"/>
      <c r="B138" s="235"/>
      <c r="C138" s="236"/>
      <c r="D138" s="237" t="s">
        <v>236</v>
      </c>
      <c r="E138" s="238" t="s">
        <v>19</v>
      </c>
      <c r="F138" s="239" t="s">
        <v>1388</v>
      </c>
      <c r="G138" s="236"/>
      <c r="H138" s="240">
        <v>1.16</v>
      </c>
      <c r="I138" s="241"/>
      <c r="J138" s="236"/>
      <c r="K138" s="236"/>
      <c r="L138" s="242"/>
      <c r="M138" s="243"/>
      <c r="N138" s="244"/>
      <c r="O138" s="244"/>
      <c r="P138" s="244"/>
      <c r="Q138" s="244"/>
      <c r="R138" s="244"/>
      <c r="S138" s="244"/>
      <c r="T138" s="24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6" t="s">
        <v>236</v>
      </c>
      <c r="AU138" s="246" t="s">
        <v>79</v>
      </c>
      <c r="AV138" s="13" t="s">
        <v>79</v>
      </c>
      <c r="AW138" s="13" t="s">
        <v>31</v>
      </c>
      <c r="AX138" s="13" t="s">
        <v>77</v>
      </c>
      <c r="AY138" s="246" t="s">
        <v>143</v>
      </c>
    </row>
    <row r="139" spans="1:51" s="13" customFormat="1" ht="12">
      <c r="A139" s="13"/>
      <c r="B139" s="235"/>
      <c r="C139" s="236"/>
      <c r="D139" s="237" t="s">
        <v>236</v>
      </c>
      <c r="E139" s="236"/>
      <c r="F139" s="239" t="s">
        <v>1389</v>
      </c>
      <c r="G139" s="236"/>
      <c r="H139" s="240">
        <v>0.119</v>
      </c>
      <c r="I139" s="241"/>
      <c r="J139" s="236"/>
      <c r="K139" s="236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236</v>
      </c>
      <c r="AU139" s="246" t="s">
        <v>79</v>
      </c>
      <c r="AV139" s="13" t="s">
        <v>79</v>
      </c>
      <c r="AW139" s="13" t="s">
        <v>4</v>
      </c>
      <c r="AX139" s="13" t="s">
        <v>77</v>
      </c>
      <c r="AY139" s="246" t="s">
        <v>143</v>
      </c>
    </row>
    <row r="140" spans="1:65" s="2" customFormat="1" ht="16.5" customHeight="1">
      <c r="A140" s="38"/>
      <c r="B140" s="39"/>
      <c r="C140" s="197" t="s">
        <v>336</v>
      </c>
      <c r="D140" s="197" t="s">
        <v>144</v>
      </c>
      <c r="E140" s="198" t="s">
        <v>1390</v>
      </c>
      <c r="F140" s="199" t="s">
        <v>1391</v>
      </c>
      <c r="G140" s="200" t="s">
        <v>251</v>
      </c>
      <c r="H140" s="201">
        <v>5.4</v>
      </c>
      <c r="I140" s="202"/>
      <c r="J140" s="203">
        <f>ROUND(I140*H140,2)</f>
        <v>0</v>
      </c>
      <c r="K140" s="204"/>
      <c r="L140" s="44"/>
      <c r="M140" s="205" t="s">
        <v>19</v>
      </c>
      <c r="N140" s="206" t="s">
        <v>40</v>
      </c>
      <c r="O140" s="84"/>
      <c r="P140" s="207">
        <f>O140*H140</f>
        <v>0</v>
      </c>
      <c r="Q140" s="207">
        <v>0</v>
      </c>
      <c r="R140" s="207">
        <f>Q140*H140</f>
        <v>0</v>
      </c>
      <c r="S140" s="207">
        <v>0</v>
      </c>
      <c r="T140" s="208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09" t="s">
        <v>142</v>
      </c>
      <c r="AT140" s="209" t="s">
        <v>144</v>
      </c>
      <c r="AU140" s="209" t="s">
        <v>79</v>
      </c>
      <c r="AY140" s="17" t="s">
        <v>143</v>
      </c>
      <c r="BE140" s="210">
        <f>IF(N140="základní",J140,0)</f>
        <v>0</v>
      </c>
      <c r="BF140" s="210">
        <f>IF(N140="snížená",J140,0)</f>
        <v>0</v>
      </c>
      <c r="BG140" s="210">
        <f>IF(N140="zákl. přenesená",J140,0)</f>
        <v>0</v>
      </c>
      <c r="BH140" s="210">
        <f>IF(N140="sníž. přenesená",J140,0)</f>
        <v>0</v>
      </c>
      <c r="BI140" s="210">
        <f>IF(N140="nulová",J140,0)</f>
        <v>0</v>
      </c>
      <c r="BJ140" s="17" t="s">
        <v>77</v>
      </c>
      <c r="BK140" s="210">
        <f>ROUND(I140*H140,2)</f>
        <v>0</v>
      </c>
      <c r="BL140" s="17" t="s">
        <v>142</v>
      </c>
      <c r="BM140" s="209" t="s">
        <v>1392</v>
      </c>
    </row>
    <row r="141" spans="1:51" s="13" customFormat="1" ht="12">
      <c r="A141" s="13"/>
      <c r="B141" s="235"/>
      <c r="C141" s="236"/>
      <c r="D141" s="237" t="s">
        <v>236</v>
      </c>
      <c r="E141" s="238" t="s">
        <v>19</v>
      </c>
      <c r="F141" s="239" t="s">
        <v>1393</v>
      </c>
      <c r="G141" s="236"/>
      <c r="H141" s="240">
        <v>5.4</v>
      </c>
      <c r="I141" s="241"/>
      <c r="J141" s="236"/>
      <c r="K141" s="236"/>
      <c r="L141" s="242"/>
      <c r="M141" s="243"/>
      <c r="N141" s="244"/>
      <c r="O141" s="244"/>
      <c r="P141" s="244"/>
      <c r="Q141" s="244"/>
      <c r="R141" s="244"/>
      <c r="S141" s="244"/>
      <c r="T141" s="24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6" t="s">
        <v>236</v>
      </c>
      <c r="AU141" s="246" t="s">
        <v>79</v>
      </c>
      <c r="AV141" s="13" t="s">
        <v>79</v>
      </c>
      <c r="AW141" s="13" t="s">
        <v>31</v>
      </c>
      <c r="AX141" s="13" t="s">
        <v>77</v>
      </c>
      <c r="AY141" s="246" t="s">
        <v>143</v>
      </c>
    </row>
    <row r="142" spans="1:65" s="2" customFormat="1" ht="21.75" customHeight="1">
      <c r="A142" s="38"/>
      <c r="B142" s="39"/>
      <c r="C142" s="197" t="s">
        <v>340</v>
      </c>
      <c r="D142" s="197" t="s">
        <v>144</v>
      </c>
      <c r="E142" s="198" t="s">
        <v>1394</v>
      </c>
      <c r="F142" s="199" t="s">
        <v>1395</v>
      </c>
      <c r="G142" s="200" t="s">
        <v>418</v>
      </c>
      <c r="H142" s="201">
        <v>0.001</v>
      </c>
      <c r="I142" s="202"/>
      <c r="J142" s="203">
        <f>ROUND(I142*H142,2)</f>
        <v>0</v>
      </c>
      <c r="K142" s="204"/>
      <c r="L142" s="44"/>
      <c r="M142" s="205" t="s">
        <v>19</v>
      </c>
      <c r="N142" s="206" t="s">
        <v>40</v>
      </c>
      <c r="O142" s="84"/>
      <c r="P142" s="207">
        <f>O142*H142</f>
        <v>0</v>
      </c>
      <c r="Q142" s="207">
        <v>0</v>
      </c>
      <c r="R142" s="207">
        <f>Q142*H142</f>
        <v>0</v>
      </c>
      <c r="S142" s="207">
        <v>0</v>
      </c>
      <c r="T142" s="208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09" t="s">
        <v>142</v>
      </c>
      <c r="AT142" s="209" t="s">
        <v>144</v>
      </c>
      <c r="AU142" s="209" t="s">
        <v>79</v>
      </c>
      <c r="AY142" s="17" t="s">
        <v>143</v>
      </c>
      <c r="BE142" s="210">
        <f>IF(N142="základní",J142,0)</f>
        <v>0</v>
      </c>
      <c r="BF142" s="210">
        <f>IF(N142="snížená",J142,0)</f>
        <v>0</v>
      </c>
      <c r="BG142" s="210">
        <f>IF(N142="zákl. přenesená",J142,0)</f>
        <v>0</v>
      </c>
      <c r="BH142" s="210">
        <f>IF(N142="sníž. přenesená",J142,0)</f>
        <v>0</v>
      </c>
      <c r="BI142" s="210">
        <f>IF(N142="nulová",J142,0)</f>
        <v>0</v>
      </c>
      <c r="BJ142" s="17" t="s">
        <v>77</v>
      </c>
      <c r="BK142" s="210">
        <f>ROUND(I142*H142,2)</f>
        <v>0</v>
      </c>
      <c r="BL142" s="17" t="s">
        <v>142</v>
      </c>
      <c r="BM142" s="209" t="s">
        <v>1396</v>
      </c>
    </row>
    <row r="143" spans="1:51" s="13" customFormat="1" ht="12">
      <c r="A143" s="13"/>
      <c r="B143" s="235"/>
      <c r="C143" s="236"/>
      <c r="D143" s="237" t="s">
        <v>236</v>
      </c>
      <c r="E143" s="238" t="s">
        <v>19</v>
      </c>
      <c r="F143" s="239" t="s">
        <v>1397</v>
      </c>
      <c r="G143" s="236"/>
      <c r="H143" s="240">
        <v>0.001</v>
      </c>
      <c r="I143" s="241"/>
      <c r="J143" s="236"/>
      <c r="K143" s="236"/>
      <c r="L143" s="242"/>
      <c r="M143" s="243"/>
      <c r="N143" s="244"/>
      <c r="O143" s="244"/>
      <c r="P143" s="244"/>
      <c r="Q143" s="244"/>
      <c r="R143" s="244"/>
      <c r="S143" s="244"/>
      <c r="T143" s="24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6" t="s">
        <v>236</v>
      </c>
      <c r="AU143" s="246" t="s">
        <v>79</v>
      </c>
      <c r="AV143" s="13" t="s">
        <v>79</v>
      </c>
      <c r="AW143" s="13" t="s">
        <v>31</v>
      </c>
      <c r="AX143" s="13" t="s">
        <v>77</v>
      </c>
      <c r="AY143" s="246" t="s">
        <v>143</v>
      </c>
    </row>
    <row r="144" spans="1:65" s="2" customFormat="1" ht="16.5" customHeight="1">
      <c r="A144" s="38"/>
      <c r="B144" s="39"/>
      <c r="C144" s="224" t="s">
        <v>344</v>
      </c>
      <c r="D144" s="224" t="s">
        <v>231</v>
      </c>
      <c r="E144" s="225" t="s">
        <v>1398</v>
      </c>
      <c r="F144" s="226" t="s">
        <v>1399</v>
      </c>
      <c r="G144" s="227" t="s">
        <v>234</v>
      </c>
      <c r="H144" s="228">
        <v>1.6</v>
      </c>
      <c r="I144" s="229"/>
      <c r="J144" s="230">
        <f>ROUND(I144*H144,2)</f>
        <v>0</v>
      </c>
      <c r="K144" s="231"/>
      <c r="L144" s="232"/>
      <c r="M144" s="233" t="s">
        <v>19</v>
      </c>
      <c r="N144" s="234" t="s">
        <v>40</v>
      </c>
      <c r="O144" s="84"/>
      <c r="P144" s="207">
        <f>O144*H144</f>
        <v>0</v>
      </c>
      <c r="Q144" s="207">
        <v>0.001</v>
      </c>
      <c r="R144" s="207">
        <f>Q144*H144</f>
        <v>0.0016</v>
      </c>
      <c r="S144" s="207">
        <v>0</v>
      </c>
      <c r="T144" s="208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09" t="s">
        <v>171</v>
      </c>
      <c r="AT144" s="209" t="s">
        <v>231</v>
      </c>
      <c r="AU144" s="209" t="s">
        <v>79</v>
      </c>
      <c r="AY144" s="17" t="s">
        <v>143</v>
      </c>
      <c r="BE144" s="210">
        <f>IF(N144="základní",J144,0)</f>
        <v>0</v>
      </c>
      <c r="BF144" s="210">
        <f>IF(N144="snížená",J144,0)</f>
        <v>0</v>
      </c>
      <c r="BG144" s="210">
        <f>IF(N144="zákl. přenesená",J144,0)</f>
        <v>0</v>
      </c>
      <c r="BH144" s="210">
        <f>IF(N144="sníž. přenesená",J144,0)</f>
        <v>0</v>
      </c>
      <c r="BI144" s="210">
        <f>IF(N144="nulová",J144,0)</f>
        <v>0</v>
      </c>
      <c r="BJ144" s="17" t="s">
        <v>77</v>
      </c>
      <c r="BK144" s="210">
        <f>ROUND(I144*H144,2)</f>
        <v>0</v>
      </c>
      <c r="BL144" s="17" t="s">
        <v>142</v>
      </c>
      <c r="BM144" s="209" t="s">
        <v>1400</v>
      </c>
    </row>
    <row r="145" spans="1:51" s="13" customFormat="1" ht="12">
      <c r="A145" s="13"/>
      <c r="B145" s="235"/>
      <c r="C145" s="236"/>
      <c r="D145" s="237" t="s">
        <v>236</v>
      </c>
      <c r="E145" s="238" t="s">
        <v>19</v>
      </c>
      <c r="F145" s="239" t="s">
        <v>1401</v>
      </c>
      <c r="G145" s="236"/>
      <c r="H145" s="240">
        <v>1.6</v>
      </c>
      <c r="I145" s="241"/>
      <c r="J145" s="236"/>
      <c r="K145" s="236"/>
      <c r="L145" s="242"/>
      <c r="M145" s="243"/>
      <c r="N145" s="244"/>
      <c r="O145" s="244"/>
      <c r="P145" s="244"/>
      <c r="Q145" s="244"/>
      <c r="R145" s="244"/>
      <c r="S145" s="244"/>
      <c r="T145" s="24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6" t="s">
        <v>236</v>
      </c>
      <c r="AU145" s="246" t="s">
        <v>79</v>
      </c>
      <c r="AV145" s="13" t="s">
        <v>79</v>
      </c>
      <c r="AW145" s="13" t="s">
        <v>31</v>
      </c>
      <c r="AX145" s="13" t="s">
        <v>77</v>
      </c>
      <c r="AY145" s="246" t="s">
        <v>143</v>
      </c>
    </row>
    <row r="146" spans="1:65" s="2" customFormat="1" ht="21.75" customHeight="1">
      <c r="A146" s="38"/>
      <c r="B146" s="39"/>
      <c r="C146" s="197" t="s">
        <v>349</v>
      </c>
      <c r="D146" s="197" t="s">
        <v>144</v>
      </c>
      <c r="E146" s="198" t="s">
        <v>1402</v>
      </c>
      <c r="F146" s="199" t="s">
        <v>1403</v>
      </c>
      <c r="G146" s="200" t="s">
        <v>418</v>
      </c>
      <c r="H146" s="201">
        <v>0.001</v>
      </c>
      <c r="I146" s="202"/>
      <c r="J146" s="203">
        <f>ROUND(I146*H146,2)</f>
        <v>0</v>
      </c>
      <c r="K146" s="204"/>
      <c r="L146" s="44"/>
      <c r="M146" s="205" t="s">
        <v>19</v>
      </c>
      <c r="N146" s="206" t="s">
        <v>40</v>
      </c>
      <c r="O146" s="84"/>
      <c r="P146" s="207">
        <f>O146*H146</f>
        <v>0</v>
      </c>
      <c r="Q146" s="207">
        <v>0</v>
      </c>
      <c r="R146" s="207">
        <f>Q146*H146</f>
        <v>0</v>
      </c>
      <c r="S146" s="207">
        <v>0</v>
      </c>
      <c r="T146" s="208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09" t="s">
        <v>142</v>
      </c>
      <c r="AT146" s="209" t="s">
        <v>144</v>
      </c>
      <c r="AU146" s="209" t="s">
        <v>79</v>
      </c>
      <c r="AY146" s="17" t="s">
        <v>143</v>
      </c>
      <c r="BE146" s="210">
        <f>IF(N146="základní",J146,0)</f>
        <v>0</v>
      </c>
      <c r="BF146" s="210">
        <f>IF(N146="snížená",J146,0)</f>
        <v>0</v>
      </c>
      <c r="BG146" s="210">
        <f>IF(N146="zákl. přenesená",J146,0)</f>
        <v>0</v>
      </c>
      <c r="BH146" s="210">
        <f>IF(N146="sníž. přenesená",J146,0)</f>
        <v>0</v>
      </c>
      <c r="BI146" s="210">
        <f>IF(N146="nulová",J146,0)</f>
        <v>0</v>
      </c>
      <c r="BJ146" s="17" t="s">
        <v>77</v>
      </c>
      <c r="BK146" s="210">
        <f>ROUND(I146*H146,2)</f>
        <v>0</v>
      </c>
      <c r="BL146" s="17" t="s">
        <v>142</v>
      </c>
      <c r="BM146" s="209" t="s">
        <v>1404</v>
      </c>
    </row>
    <row r="147" spans="1:51" s="13" customFormat="1" ht="12">
      <c r="A147" s="13"/>
      <c r="B147" s="235"/>
      <c r="C147" s="236"/>
      <c r="D147" s="237" t="s">
        <v>236</v>
      </c>
      <c r="E147" s="238" t="s">
        <v>19</v>
      </c>
      <c r="F147" s="239" t="s">
        <v>1405</v>
      </c>
      <c r="G147" s="236"/>
      <c r="H147" s="240">
        <v>0.001</v>
      </c>
      <c r="I147" s="241"/>
      <c r="J147" s="236"/>
      <c r="K147" s="236"/>
      <c r="L147" s="242"/>
      <c r="M147" s="243"/>
      <c r="N147" s="244"/>
      <c r="O147" s="244"/>
      <c r="P147" s="244"/>
      <c r="Q147" s="244"/>
      <c r="R147" s="244"/>
      <c r="S147" s="244"/>
      <c r="T147" s="24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6" t="s">
        <v>236</v>
      </c>
      <c r="AU147" s="246" t="s">
        <v>79</v>
      </c>
      <c r="AV147" s="13" t="s">
        <v>79</v>
      </c>
      <c r="AW147" s="13" t="s">
        <v>31</v>
      </c>
      <c r="AX147" s="13" t="s">
        <v>77</v>
      </c>
      <c r="AY147" s="246" t="s">
        <v>143</v>
      </c>
    </row>
    <row r="148" spans="1:65" s="2" customFormat="1" ht="16.5" customHeight="1">
      <c r="A148" s="38"/>
      <c r="B148" s="39"/>
      <c r="C148" s="197" t="s">
        <v>353</v>
      </c>
      <c r="D148" s="197" t="s">
        <v>144</v>
      </c>
      <c r="E148" s="198" t="s">
        <v>1406</v>
      </c>
      <c r="F148" s="199" t="s">
        <v>1407</v>
      </c>
      <c r="G148" s="200" t="s">
        <v>251</v>
      </c>
      <c r="H148" s="201">
        <v>2350</v>
      </c>
      <c r="I148" s="202"/>
      <c r="J148" s="203">
        <f>ROUND(I148*H148,2)</f>
        <v>0</v>
      </c>
      <c r="K148" s="204"/>
      <c r="L148" s="44"/>
      <c r="M148" s="205" t="s">
        <v>19</v>
      </c>
      <c r="N148" s="206" t="s">
        <v>40</v>
      </c>
      <c r="O148" s="84"/>
      <c r="P148" s="207">
        <f>O148*H148</f>
        <v>0</v>
      </c>
      <c r="Q148" s="207">
        <v>0</v>
      </c>
      <c r="R148" s="207">
        <f>Q148*H148</f>
        <v>0</v>
      </c>
      <c r="S148" s="207">
        <v>0</v>
      </c>
      <c r="T148" s="208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09" t="s">
        <v>142</v>
      </c>
      <c r="AT148" s="209" t="s">
        <v>144</v>
      </c>
      <c r="AU148" s="209" t="s">
        <v>79</v>
      </c>
      <c r="AY148" s="17" t="s">
        <v>143</v>
      </c>
      <c r="BE148" s="210">
        <f>IF(N148="základní",J148,0)</f>
        <v>0</v>
      </c>
      <c r="BF148" s="210">
        <f>IF(N148="snížená",J148,0)</f>
        <v>0</v>
      </c>
      <c r="BG148" s="210">
        <f>IF(N148="zákl. přenesená",J148,0)</f>
        <v>0</v>
      </c>
      <c r="BH148" s="210">
        <f>IF(N148="sníž. přenesená",J148,0)</f>
        <v>0</v>
      </c>
      <c r="BI148" s="210">
        <f>IF(N148="nulová",J148,0)</f>
        <v>0</v>
      </c>
      <c r="BJ148" s="17" t="s">
        <v>77</v>
      </c>
      <c r="BK148" s="210">
        <f>ROUND(I148*H148,2)</f>
        <v>0</v>
      </c>
      <c r="BL148" s="17" t="s">
        <v>142</v>
      </c>
      <c r="BM148" s="209" t="s">
        <v>1408</v>
      </c>
    </row>
    <row r="149" spans="1:51" s="13" customFormat="1" ht="12">
      <c r="A149" s="13"/>
      <c r="B149" s="235"/>
      <c r="C149" s="236"/>
      <c r="D149" s="237" t="s">
        <v>236</v>
      </c>
      <c r="E149" s="238" t="s">
        <v>19</v>
      </c>
      <c r="F149" s="239" t="s">
        <v>1320</v>
      </c>
      <c r="G149" s="236"/>
      <c r="H149" s="240">
        <v>2350</v>
      </c>
      <c r="I149" s="241"/>
      <c r="J149" s="236"/>
      <c r="K149" s="236"/>
      <c r="L149" s="242"/>
      <c r="M149" s="243"/>
      <c r="N149" s="244"/>
      <c r="O149" s="244"/>
      <c r="P149" s="244"/>
      <c r="Q149" s="244"/>
      <c r="R149" s="244"/>
      <c r="S149" s="244"/>
      <c r="T149" s="24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6" t="s">
        <v>236</v>
      </c>
      <c r="AU149" s="246" t="s">
        <v>79</v>
      </c>
      <c r="AV149" s="13" t="s">
        <v>79</v>
      </c>
      <c r="AW149" s="13" t="s">
        <v>31</v>
      </c>
      <c r="AX149" s="13" t="s">
        <v>77</v>
      </c>
      <c r="AY149" s="246" t="s">
        <v>143</v>
      </c>
    </row>
    <row r="150" spans="1:65" s="2" customFormat="1" ht="16.5" customHeight="1">
      <c r="A150" s="38"/>
      <c r="B150" s="39"/>
      <c r="C150" s="197" t="s">
        <v>357</v>
      </c>
      <c r="D150" s="197" t="s">
        <v>144</v>
      </c>
      <c r="E150" s="198" t="s">
        <v>1409</v>
      </c>
      <c r="F150" s="199" t="s">
        <v>1410</v>
      </c>
      <c r="G150" s="200" t="s">
        <v>287</v>
      </c>
      <c r="H150" s="201">
        <v>1.6</v>
      </c>
      <c r="I150" s="202"/>
      <c r="J150" s="203">
        <f>ROUND(I150*H150,2)</f>
        <v>0</v>
      </c>
      <c r="K150" s="204"/>
      <c r="L150" s="44"/>
      <c r="M150" s="205" t="s">
        <v>19</v>
      </c>
      <c r="N150" s="206" t="s">
        <v>40</v>
      </c>
      <c r="O150" s="84"/>
      <c r="P150" s="207">
        <f>O150*H150</f>
        <v>0</v>
      </c>
      <c r="Q150" s="207">
        <v>0</v>
      </c>
      <c r="R150" s="207">
        <f>Q150*H150</f>
        <v>0</v>
      </c>
      <c r="S150" s="207">
        <v>0</v>
      </c>
      <c r="T150" s="208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09" t="s">
        <v>142</v>
      </c>
      <c r="AT150" s="209" t="s">
        <v>144</v>
      </c>
      <c r="AU150" s="209" t="s">
        <v>79</v>
      </c>
      <c r="AY150" s="17" t="s">
        <v>143</v>
      </c>
      <c r="BE150" s="210">
        <f>IF(N150="základní",J150,0)</f>
        <v>0</v>
      </c>
      <c r="BF150" s="210">
        <f>IF(N150="snížená",J150,0)</f>
        <v>0</v>
      </c>
      <c r="BG150" s="210">
        <f>IF(N150="zákl. přenesená",J150,0)</f>
        <v>0</v>
      </c>
      <c r="BH150" s="210">
        <f>IF(N150="sníž. přenesená",J150,0)</f>
        <v>0</v>
      </c>
      <c r="BI150" s="210">
        <f>IF(N150="nulová",J150,0)</f>
        <v>0</v>
      </c>
      <c r="BJ150" s="17" t="s">
        <v>77</v>
      </c>
      <c r="BK150" s="210">
        <f>ROUND(I150*H150,2)</f>
        <v>0</v>
      </c>
      <c r="BL150" s="17" t="s">
        <v>142</v>
      </c>
      <c r="BM150" s="209" t="s">
        <v>1411</v>
      </c>
    </row>
    <row r="151" spans="1:51" s="13" customFormat="1" ht="12">
      <c r="A151" s="13"/>
      <c r="B151" s="235"/>
      <c r="C151" s="236"/>
      <c r="D151" s="237" t="s">
        <v>236</v>
      </c>
      <c r="E151" s="238" t="s">
        <v>19</v>
      </c>
      <c r="F151" s="239" t="s">
        <v>1412</v>
      </c>
      <c r="G151" s="236"/>
      <c r="H151" s="240">
        <v>1.6</v>
      </c>
      <c r="I151" s="241"/>
      <c r="J151" s="236"/>
      <c r="K151" s="236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236</v>
      </c>
      <c r="AU151" s="246" t="s">
        <v>79</v>
      </c>
      <c r="AV151" s="13" t="s">
        <v>79</v>
      </c>
      <c r="AW151" s="13" t="s">
        <v>31</v>
      </c>
      <c r="AX151" s="13" t="s">
        <v>77</v>
      </c>
      <c r="AY151" s="246" t="s">
        <v>143</v>
      </c>
    </row>
    <row r="152" spans="1:65" s="2" customFormat="1" ht="16.5" customHeight="1">
      <c r="A152" s="38"/>
      <c r="B152" s="39"/>
      <c r="C152" s="197" t="s">
        <v>361</v>
      </c>
      <c r="D152" s="197" t="s">
        <v>144</v>
      </c>
      <c r="E152" s="198" t="s">
        <v>1413</v>
      </c>
      <c r="F152" s="199" t="s">
        <v>1414</v>
      </c>
      <c r="G152" s="200" t="s">
        <v>287</v>
      </c>
      <c r="H152" s="201">
        <v>48.675</v>
      </c>
      <c r="I152" s="202"/>
      <c r="J152" s="203">
        <f>ROUND(I152*H152,2)</f>
        <v>0</v>
      </c>
      <c r="K152" s="204"/>
      <c r="L152" s="44"/>
      <c r="M152" s="205" t="s">
        <v>19</v>
      </c>
      <c r="N152" s="206" t="s">
        <v>40</v>
      </c>
      <c r="O152" s="84"/>
      <c r="P152" s="207">
        <f>O152*H152</f>
        <v>0</v>
      </c>
      <c r="Q152" s="207">
        <v>0</v>
      </c>
      <c r="R152" s="207">
        <f>Q152*H152</f>
        <v>0</v>
      </c>
      <c r="S152" s="207">
        <v>0</v>
      </c>
      <c r="T152" s="208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09" t="s">
        <v>142</v>
      </c>
      <c r="AT152" s="209" t="s">
        <v>144</v>
      </c>
      <c r="AU152" s="209" t="s">
        <v>79</v>
      </c>
      <c r="AY152" s="17" t="s">
        <v>143</v>
      </c>
      <c r="BE152" s="210">
        <f>IF(N152="základní",J152,0)</f>
        <v>0</v>
      </c>
      <c r="BF152" s="210">
        <f>IF(N152="snížená",J152,0)</f>
        <v>0</v>
      </c>
      <c r="BG152" s="210">
        <f>IF(N152="zákl. přenesená",J152,0)</f>
        <v>0</v>
      </c>
      <c r="BH152" s="210">
        <f>IF(N152="sníž. přenesená",J152,0)</f>
        <v>0</v>
      </c>
      <c r="BI152" s="210">
        <f>IF(N152="nulová",J152,0)</f>
        <v>0</v>
      </c>
      <c r="BJ152" s="17" t="s">
        <v>77</v>
      </c>
      <c r="BK152" s="210">
        <f>ROUND(I152*H152,2)</f>
        <v>0</v>
      </c>
      <c r="BL152" s="17" t="s">
        <v>142</v>
      </c>
      <c r="BM152" s="209" t="s">
        <v>1415</v>
      </c>
    </row>
    <row r="153" spans="1:51" s="13" customFormat="1" ht="12">
      <c r="A153" s="13"/>
      <c r="B153" s="235"/>
      <c r="C153" s="236"/>
      <c r="D153" s="237" t="s">
        <v>236</v>
      </c>
      <c r="E153" s="238" t="s">
        <v>19</v>
      </c>
      <c r="F153" s="239" t="s">
        <v>1416</v>
      </c>
      <c r="G153" s="236"/>
      <c r="H153" s="240">
        <v>48.675</v>
      </c>
      <c r="I153" s="241"/>
      <c r="J153" s="236"/>
      <c r="K153" s="236"/>
      <c r="L153" s="242"/>
      <c r="M153" s="243"/>
      <c r="N153" s="244"/>
      <c r="O153" s="244"/>
      <c r="P153" s="244"/>
      <c r="Q153" s="244"/>
      <c r="R153" s="244"/>
      <c r="S153" s="244"/>
      <c r="T153" s="24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6" t="s">
        <v>236</v>
      </c>
      <c r="AU153" s="246" t="s">
        <v>79</v>
      </c>
      <c r="AV153" s="13" t="s">
        <v>79</v>
      </c>
      <c r="AW153" s="13" t="s">
        <v>31</v>
      </c>
      <c r="AX153" s="13" t="s">
        <v>77</v>
      </c>
      <c r="AY153" s="246" t="s">
        <v>143</v>
      </c>
    </row>
    <row r="154" spans="1:65" s="2" customFormat="1" ht="16.5" customHeight="1">
      <c r="A154" s="38"/>
      <c r="B154" s="39"/>
      <c r="C154" s="197" t="s">
        <v>367</v>
      </c>
      <c r="D154" s="197" t="s">
        <v>144</v>
      </c>
      <c r="E154" s="198" t="s">
        <v>1417</v>
      </c>
      <c r="F154" s="199" t="s">
        <v>1418</v>
      </c>
      <c r="G154" s="200" t="s">
        <v>287</v>
      </c>
      <c r="H154" s="201">
        <v>50.275</v>
      </c>
      <c r="I154" s="202"/>
      <c r="J154" s="203">
        <f>ROUND(I154*H154,2)</f>
        <v>0</v>
      </c>
      <c r="K154" s="204"/>
      <c r="L154" s="44"/>
      <c r="M154" s="205" t="s">
        <v>19</v>
      </c>
      <c r="N154" s="206" t="s">
        <v>40</v>
      </c>
      <c r="O154" s="84"/>
      <c r="P154" s="207">
        <f>O154*H154</f>
        <v>0</v>
      </c>
      <c r="Q154" s="207">
        <v>0</v>
      </c>
      <c r="R154" s="207">
        <f>Q154*H154</f>
        <v>0</v>
      </c>
      <c r="S154" s="207">
        <v>0</v>
      </c>
      <c r="T154" s="208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09" t="s">
        <v>142</v>
      </c>
      <c r="AT154" s="209" t="s">
        <v>144</v>
      </c>
      <c r="AU154" s="209" t="s">
        <v>79</v>
      </c>
      <c r="AY154" s="17" t="s">
        <v>143</v>
      </c>
      <c r="BE154" s="210">
        <f>IF(N154="základní",J154,0)</f>
        <v>0</v>
      </c>
      <c r="BF154" s="210">
        <f>IF(N154="snížená",J154,0)</f>
        <v>0</v>
      </c>
      <c r="BG154" s="210">
        <f>IF(N154="zákl. přenesená",J154,0)</f>
        <v>0</v>
      </c>
      <c r="BH154" s="210">
        <f>IF(N154="sníž. přenesená",J154,0)</f>
        <v>0</v>
      </c>
      <c r="BI154" s="210">
        <f>IF(N154="nulová",J154,0)</f>
        <v>0</v>
      </c>
      <c r="BJ154" s="17" t="s">
        <v>77</v>
      </c>
      <c r="BK154" s="210">
        <f>ROUND(I154*H154,2)</f>
        <v>0</v>
      </c>
      <c r="BL154" s="17" t="s">
        <v>142</v>
      </c>
      <c r="BM154" s="209" t="s">
        <v>1419</v>
      </c>
    </row>
    <row r="155" spans="1:51" s="13" customFormat="1" ht="12">
      <c r="A155" s="13"/>
      <c r="B155" s="235"/>
      <c r="C155" s="236"/>
      <c r="D155" s="237" t="s">
        <v>236</v>
      </c>
      <c r="E155" s="238" t="s">
        <v>19</v>
      </c>
      <c r="F155" s="239" t="s">
        <v>1412</v>
      </c>
      <c r="G155" s="236"/>
      <c r="H155" s="240">
        <v>1.6</v>
      </c>
      <c r="I155" s="241"/>
      <c r="J155" s="236"/>
      <c r="K155" s="236"/>
      <c r="L155" s="242"/>
      <c r="M155" s="243"/>
      <c r="N155" s="244"/>
      <c r="O155" s="244"/>
      <c r="P155" s="244"/>
      <c r="Q155" s="244"/>
      <c r="R155" s="244"/>
      <c r="S155" s="244"/>
      <c r="T155" s="24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6" t="s">
        <v>236</v>
      </c>
      <c r="AU155" s="246" t="s">
        <v>79</v>
      </c>
      <c r="AV155" s="13" t="s">
        <v>79</v>
      </c>
      <c r="AW155" s="13" t="s">
        <v>31</v>
      </c>
      <c r="AX155" s="13" t="s">
        <v>69</v>
      </c>
      <c r="AY155" s="246" t="s">
        <v>143</v>
      </c>
    </row>
    <row r="156" spans="1:51" s="13" customFormat="1" ht="12">
      <c r="A156" s="13"/>
      <c r="B156" s="235"/>
      <c r="C156" s="236"/>
      <c r="D156" s="237" t="s">
        <v>236</v>
      </c>
      <c r="E156" s="238" t="s">
        <v>19</v>
      </c>
      <c r="F156" s="239" t="s">
        <v>1416</v>
      </c>
      <c r="G156" s="236"/>
      <c r="H156" s="240">
        <v>48.675</v>
      </c>
      <c r="I156" s="241"/>
      <c r="J156" s="236"/>
      <c r="K156" s="236"/>
      <c r="L156" s="242"/>
      <c r="M156" s="243"/>
      <c r="N156" s="244"/>
      <c r="O156" s="244"/>
      <c r="P156" s="244"/>
      <c r="Q156" s="244"/>
      <c r="R156" s="244"/>
      <c r="S156" s="244"/>
      <c r="T156" s="24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6" t="s">
        <v>236</v>
      </c>
      <c r="AU156" s="246" t="s">
        <v>79</v>
      </c>
      <c r="AV156" s="13" t="s">
        <v>79</v>
      </c>
      <c r="AW156" s="13" t="s">
        <v>31</v>
      </c>
      <c r="AX156" s="13" t="s">
        <v>69</v>
      </c>
      <c r="AY156" s="246" t="s">
        <v>143</v>
      </c>
    </row>
    <row r="157" spans="1:51" s="14" customFormat="1" ht="12">
      <c r="A157" s="14"/>
      <c r="B157" s="247"/>
      <c r="C157" s="248"/>
      <c r="D157" s="237" t="s">
        <v>236</v>
      </c>
      <c r="E157" s="249" t="s">
        <v>19</v>
      </c>
      <c r="F157" s="250" t="s">
        <v>302</v>
      </c>
      <c r="G157" s="248"/>
      <c r="H157" s="251">
        <v>50.275</v>
      </c>
      <c r="I157" s="252"/>
      <c r="J157" s="248"/>
      <c r="K157" s="248"/>
      <c r="L157" s="253"/>
      <c r="M157" s="254"/>
      <c r="N157" s="255"/>
      <c r="O157" s="255"/>
      <c r="P157" s="255"/>
      <c r="Q157" s="255"/>
      <c r="R157" s="255"/>
      <c r="S157" s="255"/>
      <c r="T157" s="256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7" t="s">
        <v>236</v>
      </c>
      <c r="AU157" s="257" t="s">
        <v>79</v>
      </c>
      <c r="AV157" s="14" t="s">
        <v>142</v>
      </c>
      <c r="AW157" s="14" t="s">
        <v>31</v>
      </c>
      <c r="AX157" s="14" t="s">
        <v>77</v>
      </c>
      <c r="AY157" s="257" t="s">
        <v>143</v>
      </c>
    </row>
    <row r="158" spans="1:63" s="11" customFormat="1" ht="20.85" customHeight="1">
      <c r="A158" s="11"/>
      <c r="B158" s="183"/>
      <c r="C158" s="184"/>
      <c r="D158" s="185" t="s">
        <v>68</v>
      </c>
      <c r="E158" s="222" t="s">
        <v>211</v>
      </c>
      <c r="F158" s="222" t="s">
        <v>1420</v>
      </c>
      <c r="G158" s="184"/>
      <c r="H158" s="184"/>
      <c r="I158" s="187"/>
      <c r="J158" s="223">
        <f>BK158</f>
        <v>0</v>
      </c>
      <c r="K158" s="184"/>
      <c r="L158" s="189"/>
      <c r="M158" s="190"/>
      <c r="N158" s="191"/>
      <c r="O158" s="191"/>
      <c r="P158" s="192">
        <f>SUM(P159:P167)</f>
        <v>0</v>
      </c>
      <c r="Q158" s="191"/>
      <c r="R158" s="192">
        <f>SUM(R159:R167)</f>
        <v>0</v>
      </c>
      <c r="S158" s="191"/>
      <c r="T158" s="193">
        <f>SUM(T159:T167)</f>
        <v>0</v>
      </c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R158" s="194" t="s">
        <v>77</v>
      </c>
      <c r="AT158" s="195" t="s">
        <v>68</v>
      </c>
      <c r="AU158" s="195" t="s">
        <v>79</v>
      </c>
      <c r="AY158" s="194" t="s">
        <v>143</v>
      </c>
      <c r="BK158" s="196">
        <f>SUM(BK159:BK167)</f>
        <v>0</v>
      </c>
    </row>
    <row r="159" spans="1:65" s="2" customFormat="1" ht="16.5" customHeight="1">
      <c r="A159" s="38"/>
      <c r="B159" s="39"/>
      <c r="C159" s="224" t="s">
        <v>372</v>
      </c>
      <c r="D159" s="224" t="s">
        <v>231</v>
      </c>
      <c r="E159" s="225" t="s">
        <v>1421</v>
      </c>
      <c r="F159" s="226" t="s">
        <v>1422</v>
      </c>
      <c r="G159" s="227" t="s">
        <v>244</v>
      </c>
      <c r="H159" s="228">
        <v>6</v>
      </c>
      <c r="I159" s="229"/>
      <c r="J159" s="230">
        <f>ROUND(I159*H159,2)</f>
        <v>0</v>
      </c>
      <c r="K159" s="231"/>
      <c r="L159" s="232"/>
      <c r="M159" s="233" t="s">
        <v>19</v>
      </c>
      <c r="N159" s="234" t="s">
        <v>40</v>
      </c>
      <c r="O159" s="84"/>
      <c r="P159" s="207">
        <f>O159*H159</f>
        <v>0</v>
      </c>
      <c r="Q159" s="207">
        <v>0</v>
      </c>
      <c r="R159" s="207">
        <f>Q159*H159</f>
        <v>0</v>
      </c>
      <c r="S159" s="207">
        <v>0</v>
      </c>
      <c r="T159" s="208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09" t="s">
        <v>171</v>
      </c>
      <c r="AT159" s="209" t="s">
        <v>231</v>
      </c>
      <c r="AU159" s="209" t="s">
        <v>152</v>
      </c>
      <c r="AY159" s="17" t="s">
        <v>143</v>
      </c>
      <c r="BE159" s="210">
        <f>IF(N159="základní",J159,0)</f>
        <v>0</v>
      </c>
      <c r="BF159" s="210">
        <f>IF(N159="snížená",J159,0)</f>
        <v>0</v>
      </c>
      <c r="BG159" s="210">
        <f>IF(N159="zákl. přenesená",J159,0)</f>
        <v>0</v>
      </c>
      <c r="BH159" s="210">
        <f>IF(N159="sníž. přenesená",J159,0)</f>
        <v>0</v>
      </c>
      <c r="BI159" s="210">
        <f>IF(N159="nulová",J159,0)</f>
        <v>0</v>
      </c>
      <c r="BJ159" s="17" t="s">
        <v>77</v>
      </c>
      <c r="BK159" s="210">
        <f>ROUND(I159*H159,2)</f>
        <v>0</v>
      </c>
      <c r="BL159" s="17" t="s">
        <v>142</v>
      </c>
      <c r="BM159" s="209" t="s">
        <v>1423</v>
      </c>
    </row>
    <row r="160" spans="1:65" s="2" customFormat="1" ht="16.5" customHeight="1">
      <c r="A160" s="38"/>
      <c r="B160" s="39"/>
      <c r="C160" s="224" t="s">
        <v>377</v>
      </c>
      <c r="D160" s="224" t="s">
        <v>231</v>
      </c>
      <c r="E160" s="225" t="s">
        <v>1424</v>
      </c>
      <c r="F160" s="226" t="s">
        <v>1425</v>
      </c>
      <c r="G160" s="227" t="s">
        <v>244</v>
      </c>
      <c r="H160" s="228">
        <v>5</v>
      </c>
      <c r="I160" s="229"/>
      <c r="J160" s="230">
        <f>ROUND(I160*H160,2)</f>
        <v>0</v>
      </c>
      <c r="K160" s="231"/>
      <c r="L160" s="232"/>
      <c r="M160" s="233" t="s">
        <v>19</v>
      </c>
      <c r="N160" s="234" t="s">
        <v>40</v>
      </c>
      <c r="O160" s="84"/>
      <c r="P160" s="207">
        <f>O160*H160</f>
        <v>0</v>
      </c>
      <c r="Q160" s="207">
        <v>0</v>
      </c>
      <c r="R160" s="207">
        <f>Q160*H160</f>
        <v>0</v>
      </c>
      <c r="S160" s="207">
        <v>0</v>
      </c>
      <c r="T160" s="208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09" t="s">
        <v>171</v>
      </c>
      <c r="AT160" s="209" t="s">
        <v>231</v>
      </c>
      <c r="AU160" s="209" t="s">
        <v>152</v>
      </c>
      <c r="AY160" s="17" t="s">
        <v>143</v>
      </c>
      <c r="BE160" s="210">
        <f>IF(N160="základní",J160,0)</f>
        <v>0</v>
      </c>
      <c r="BF160" s="210">
        <f>IF(N160="snížená",J160,0)</f>
        <v>0</v>
      </c>
      <c r="BG160" s="210">
        <f>IF(N160="zákl. přenesená",J160,0)</f>
        <v>0</v>
      </c>
      <c r="BH160" s="210">
        <f>IF(N160="sníž. přenesená",J160,0)</f>
        <v>0</v>
      </c>
      <c r="BI160" s="210">
        <f>IF(N160="nulová",J160,0)</f>
        <v>0</v>
      </c>
      <c r="BJ160" s="17" t="s">
        <v>77</v>
      </c>
      <c r="BK160" s="210">
        <f>ROUND(I160*H160,2)</f>
        <v>0</v>
      </c>
      <c r="BL160" s="17" t="s">
        <v>142</v>
      </c>
      <c r="BM160" s="209" t="s">
        <v>1426</v>
      </c>
    </row>
    <row r="161" spans="1:65" s="2" customFormat="1" ht="16.5" customHeight="1">
      <c r="A161" s="38"/>
      <c r="B161" s="39"/>
      <c r="C161" s="224" t="s">
        <v>382</v>
      </c>
      <c r="D161" s="224" t="s">
        <v>231</v>
      </c>
      <c r="E161" s="225" t="s">
        <v>1427</v>
      </c>
      <c r="F161" s="226" t="s">
        <v>1428</v>
      </c>
      <c r="G161" s="227" t="s">
        <v>244</v>
      </c>
      <c r="H161" s="228">
        <v>3</v>
      </c>
      <c r="I161" s="229"/>
      <c r="J161" s="230">
        <f>ROUND(I161*H161,2)</f>
        <v>0</v>
      </c>
      <c r="K161" s="231"/>
      <c r="L161" s="232"/>
      <c r="M161" s="233" t="s">
        <v>19</v>
      </c>
      <c r="N161" s="234" t="s">
        <v>40</v>
      </c>
      <c r="O161" s="84"/>
      <c r="P161" s="207">
        <f>O161*H161</f>
        <v>0</v>
      </c>
      <c r="Q161" s="207">
        <v>0</v>
      </c>
      <c r="R161" s="207">
        <f>Q161*H161</f>
        <v>0</v>
      </c>
      <c r="S161" s="207">
        <v>0</v>
      </c>
      <c r="T161" s="208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09" t="s">
        <v>171</v>
      </c>
      <c r="AT161" s="209" t="s">
        <v>231</v>
      </c>
      <c r="AU161" s="209" t="s">
        <v>152</v>
      </c>
      <c r="AY161" s="17" t="s">
        <v>143</v>
      </c>
      <c r="BE161" s="210">
        <f>IF(N161="základní",J161,0)</f>
        <v>0</v>
      </c>
      <c r="BF161" s="210">
        <f>IF(N161="snížená",J161,0)</f>
        <v>0</v>
      </c>
      <c r="BG161" s="210">
        <f>IF(N161="zákl. přenesená",J161,0)</f>
        <v>0</v>
      </c>
      <c r="BH161" s="210">
        <f>IF(N161="sníž. přenesená",J161,0)</f>
        <v>0</v>
      </c>
      <c r="BI161" s="210">
        <f>IF(N161="nulová",J161,0)</f>
        <v>0</v>
      </c>
      <c r="BJ161" s="17" t="s">
        <v>77</v>
      </c>
      <c r="BK161" s="210">
        <f>ROUND(I161*H161,2)</f>
        <v>0</v>
      </c>
      <c r="BL161" s="17" t="s">
        <v>142</v>
      </c>
      <c r="BM161" s="209" t="s">
        <v>1429</v>
      </c>
    </row>
    <row r="162" spans="1:65" s="2" customFormat="1" ht="16.5" customHeight="1">
      <c r="A162" s="38"/>
      <c r="B162" s="39"/>
      <c r="C162" s="224" t="s">
        <v>387</v>
      </c>
      <c r="D162" s="224" t="s">
        <v>231</v>
      </c>
      <c r="E162" s="225" t="s">
        <v>1430</v>
      </c>
      <c r="F162" s="226" t="s">
        <v>1431</v>
      </c>
      <c r="G162" s="227" t="s">
        <v>244</v>
      </c>
      <c r="H162" s="228">
        <v>5</v>
      </c>
      <c r="I162" s="229"/>
      <c r="J162" s="230">
        <f>ROUND(I162*H162,2)</f>
        <v>0</v>
      </c>
      <c r="K162" s="231"/>
      <c r="L162" s="232"/>
      <c r="M162" s="233" t="s">
        <v>19</v>
      </c>
      <c r="N162" s="234" t="s">
        <v>40</v>
      </c>
      <c r="O162" s="84"/>
      <c r="P162" s="207">
        <f>O162*H162</f>
        <v>0</v>
      </c>
      <c r="Q162" s="207">
        <v>0</v>
      </c>
      <c r="R162" s="207">
        <f>Q162*H162</f>
        <v>0</v>
      </c>
      <c r="S162" s="207">
        <v>0</v>
      </c>
      <c r="T162" s="208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09" t="s">
        <v>171</v>
      </c>
      <c r="AT162" s="209" t="s">
        <v>231</v>
      </c>
      <c r="AU162" s="209" t="s">
        <v>152</v>
      </c>
      <c r="AY162" s="17" t="s">
        <v>143</v>
      </c>
      <c r="BE162" s="210">
        <f>IF(N162="základní",J162,0)</f>
        <v>0</v>
      </c>
      <c r="BF162" s="210">
        <f>IF(N162="snížená",J162,0)</f>
        <v>0</v>
      </c>
      <c r="BG162" s="210">
        <f>IF(N162="zákl. přenesená",J162,0)</f>
        <v>0</v>
      </c>
      <c r="BH162" s="210">
        <f>IF(N162="sníž. přenesená",J162,0)</f>
        <v>0</v>
      </c>
      <c r="BI162" s="210">
        <f>IF(N162="nulová",J162,0)</f>
        <v>0</v>
      </c>
      <c r="BJ162" s="17" t="s">
        <v>77</v>
      </c>
      <c r="BK162" s="210">
        <f>ROUND(I162*H162,2)</f>
        <v>0</v>
      </c>
      <c r="BL162" s="17" t="s">
        <v>142</v>
      </c>
      <c r="BM162" s="209" t="s">
        <v>1432</v>
      </c>
    </row>
    <row r="163" spans="1:65" s="2" customFormat="1" ht="16.5" customHeight="1">
      <c r="A163" s="38"/>
      <c r="B163" s="39"/>
      <c r="C163" s="224" t="s">
        <v>393</v>
      </c>
      <c r="D163" s="224" t="s">
        <v>231</v>
      </c>
      <c r="E163" s="225" t="s">
        <v>1433</v>
      </c>
      <c r="F163" s="226" t="s">
        <v>1434</v>
      </c>
      <c r="G163" s="227" t="s">
        <v>244</v>
      </c>
      <c r="H163" s="228">
        <v>20</v>
      </c>
      <c r="I163" s="229"/>
      <c r="J163" s="230">
        <f>ROUND(I163*H163,2)</f>
        <v>0</v>
      </c>
      <c r="K163" s="231"/>
      <c r="L163" s="232"/>
      <c r="M163" s="233" t="s">
        <v>19</v>
      </c>
      <c r="N163" s="234" t="s">
        <v>40</v>
      </c>
      <c r="O163" s="84"/>
      <c r="P163" s="207">
        <f>O163*H163</f>
        <v>0</v>
      </c>
      <c r="Q163" s="207">
        <v>0</v>
      </c>
      <c r="R163" s="207">
        <f>Q163*H163</f>
        <v>0</v>
      </c>
      <c r="S163" s="207">
        <v>0</v>
      </c>
      <c r="T163" s="208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09" t="s">
        <v>171</v>
      </c>
      <c r="AT163" s="209" t="s">
        <v>231</v>
      </c>
      <c r="AU163" s="209" t="s">
        <v>152</v>
      </c>
      <c r="AY163" s="17" t="s">
        <v>143</v>
      </c>
      <c r="BE163" s="210">
        <f>IF(N163="základní",J163,0)</f>
        <v>0</v>
      </c>
      <c r="BF163" s="210">
        <f>IF(N163="snížená",J163,0)</f>
        <v>0</v>
      </c>
      <c r="BG163" s="210">
        <f>IF(N163="zákl. přenesená",J163,0)</f>
        <v>0</v>
      </c>
      <c r="BH163" s="210">
        <f>IF(N163="sníž. přenesená",J163,0)</f>
        <v>0</v>
      </c>
      <c r="BI163" s="210">
        <f>IF(N163="nulová",J163,0)</f>
        <v>0</v>
      </c>
      <c r="BJ163" s="17" t="s">
        <v>77</v>
      </c>
      <c r="BK163" s="210">
        <f>ROUND(I163*H163,2)</f>
        <v>0</v>
      </c>
      <c r="BL163" s="17" t="s">
        <v>142</v>
      </c>
      <c r="BM163" s="209" t="s">
        <v>1435</v>
      </c>
    </row>
    <row r="164" spans="1:65" s="2" customFormat="1" ht="16.5" customHeight="1">
      <c r="A164" s="38"/>
      <c r="B164" s="39"/>
      <c r="C164" s="224" t="s">
        <v>399</v>
      </c>
      <c r="D164" s="224" t="s">
        <v>231</v>
      </c>
      <c r="E164" s="225" t="s">
        <v>1436</v>
      </c>
      <c r="F164" s="226" t="s">
        <v>1437</v>
      </c>
      <c r="G164" s="227" t="s">
        <v>244</v>
      </c>
      <c r="H164" s="228">
        <v>10</v>
      </c>
      <c r="I164" s="229"/>
      <c r="J164" s="230">
        <f>ROUND(I164*H164,2)</f>
        <v>0</v>
      </c>
      <c r="K164" s="231"/>
      <c r="L164" s="232"/>
      <c r="M164" s="233" t="s">
        <v>19</v>
      </c>
      <c r="N164" s="234" t="s">
        <v>40</v>
      </c>
      <c r="O164" s="84"/>
      <c r="P164" s="207">
        <f>O164*H164</f>
        <v>0</v>
      </c>
      <c r="Q164" s="207">
        <v>0</v>
      </c>
      <c r="R164" s="207">
        <f>Q164*H164</f>
        <v>0</v>
      </c>
      <c r="S164" s="207">
        <v>0</v>
      </c>
      <c r="T164" s="208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09" t="s">
        <v>171</v>
      </c>
      <c r="AT164" s="209" t="s">
        <v>231</v>
      </c>
      <c r="AU164" s="209" t="s">
        <v>152</v>
      </c>
      <c r="AY164" s="17" t="s">
        <v>143</v>
      </c>
      <c r="BE164" s="210">
        <f>IF(N164="základní",J164,0)</f>
        <v>0</v>
      </c>
      <c r="BF164" s="210">
        <f>IF(N164="snížená",J164,0)</f>
        <v>0</v>
      </c>
      <c r="BG164" s="210">
        <f>IF(N164="zákl. přenesená",J164,0)</f>
        <v>0</v>
      </c>
      <c r="BH164" s="210">
        <f>IF(N164="sníž. přenesená",J164,0)</f>
        <v>0</v>
      </c>
      <c r="BI164" s="210">
        <f>IF(N164="nulová",J164,0)</f>
        <v>0</v>
      </c>
      <c r="BJ164" s="17" t="s">
        <v>77</v>
      </c>
      <c r="BK164" s="210">
        <f>ROUND(I164*H164,2)</f>
        <v>0</v>
      </c>
      <c r="BL164" s="17" t="s">
        <v>142</v>
      </c>
      <c r="BM164" s="209" t="s">
        <v>1438</v>
      </c>
    </row>
    <row r="165" spans="1:65" s="2" customFormat="1" ht="16.5" customHeight="1">
      <c r="A165" s="38"/>
      <c r="B165" s="39"/>
      <c r="C165" s="224" t="s">
        <v>404</v>
      </c>
      <c r="D165" s="224" t="s">
        <v>231</v>
      </c>
      <c r="E165" s="225" t="s">
        <v>1439</v>
      </c>
      <c r="F165" s="226" t="s">
        <v>1440</v>
      </c>
      <c r="G165" s="227" t="s">
        <v>244</v>
      </c>
      <c r="H165" s="228">
        <v>20</v>
      </c>
      <c r="I165" s="229"/>
      <c r="J165" s="230">
        <f>ROUND(I165*H165,2)</f>
        <v>0</v>
      </c>
      <c r="K165" s="231"/>
      <c r="L165" s="232"/>
      <c r="M165" s="233" t="s">
        <v>19</v>
      </c>
      <c r="N165" s="234" t="s">
        <v>40</v>
      </c>
      <c r="O165" s="84"/>
      <c r="P165" s="207">
        <f>O165*H165</f>
        <v>0</v>
      </c>
      <c r="Q165" s="207">
        <v>0</v>
      </c>
      <c r="R165" s="207">
        <f>Q165*H165</f>
        <v>0</v>
      </c>
      <c r="S165" s="207">
        <v>0</v>
      </c>
      <c r="T165" s="208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09" t="s">
        <v>171</v>
      </c>
      <c r="AT165" s="209" t="s">
        <v>231</v>
      </c>
      <c r="AU165" s="209" t="s">
        <v>152</v>
      </c>
      <c r="AY165" s="17" t="s">
        <v>143</v>
      </c>
      <c r="BE165" s="210">
        <f>IF(N165="základní",J165,0)</f>
        <v>0</v>
      </c>
      <c r="BF165" s="210">
        <f>IF(N165="snížená",J165,0)</f>
        <v>0</v>
      </c>
      <c r="BG165" s="210">
        <f>IF(N165="zákl. přenesená",J165,0)</f>
        <v>0</v>
      </c>
      <c r="BH165" s="210">
        <f>IF(N165="sníž. přenesená",J165,0)</f>
        <v>0</v>
      </c>
      <c r="BI165" s="210">
        <f>IF(N165="nulová",J165,0)</f>
        <v>0</v>
      </c>
      <c r="BJ165" s="17" t="s">
        <v>77</v>
      </c>
      <c r="BK165" s="210">
        <f>ROUND(I165*H165,2)</f>
        <v>0</v>
      </c>
      <c r="BL165" s="17" t="s">
        <v>142</v>
      </c>
      <c r="BM165" s="209" t="s">
        <v>1441</v>
      </c>
    </row>
    <row r="166" spans="1:65" s="2" customFormat="1" ht="16.5" customHeight="1">
      <c r="A166" s="38"/>
      <c r="B166" s="39"/>
      <c r="C166" s="224" t="s">
        <v>409</v>
      </c>
      <c r="D166" s="224" t="s">
        <v>231</v>
      </c>
      <c r="E166" s="225" t="s">
        <v>1442</v>
      </c>
      <c r="F166" s="226" t="s">
        <v>1443</v>
      </c>
      <c r="G166" s="227" t="s">
        <v>244</v>
      </c>
      <c r="H166" s="228">
        <v>15</v>
      </c>
      <c r="I166" s="229"/>
      <c r="J166" s="230">
        <f>ROUND(I166*H166,2)</f>
        <v>0</v>
      </c>
      <c r="K166" s="231"/>
      <c r="L166" s="232"/>
      <c r="M166" s="233" t="s">
        <v>19</v>
      </c>
      <c r="N166" s="234" t="s">
        <v>40</v>
      </c>
      <c r="O166" s="84"/>
      <c r="P166" s="207">
        <f>O166*H166</f>
        <v>0</v>
      </c>
      <c r="Q166" s="207">
        <v>0</v>
      </c>
      <c r="R166" s="207">
        <f>Q166*H166</f>
        <v>0</v>
      </c>
      <c r="S166" s="207">
        <v>0</v>
      </c>
      <c r="T166" s="208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09" t="s">
        <v>171</v>
      </c>
      <c r="AT166" s="209" t="s">
        <v>231</v>
      </c>
      <c r="AU166" s="209" t="s">
        <v>152</v>
      </c>
      <c r="AY166" s="17" t="s">
        <v>143</v>
      </c>
      <c r="BE166" s="210">
        <f>IF(N166="základní",J166,0)</f>
        <v>0</v>
      </c>
      <c r="BF166" s="210">
        <f>IF(N166="snížená",J166,0)</f>
        <v>0</v>
      </c>
      <c r="BG166" s="210">
        <f>IF(N166="zákl. přenesená",J166,0)</f>
        <v>0</v>
      </c>
      <c r="BH166" s="210">
        <f>IF(N166="sníž. přenesená",J166,0)</f>
        <v>0</v>
      </c>
      <c r="BI166" s="210">
        <f>IF(N166="nulová",J166,0)</f>
        <v>0</v>
      </c>
      <c r="BJ166" s="17" t="s">
        <v>77</v>
      </c>
      <c r="BK166" s="210">
        <f>ROUND(I166*H166,2)</f>
        <v>0</v>
      </c>
      <c r="BL166" s="17" t="s">
        <v>142</v>
      </c>
      <c r="BM166" s="209" t="s">
        <v>1444</v>
      </c>
    </row>
    <row r="167" spans="1:65" s="2" customFormat="1" ht="16.5" customHeight="1">
      <c r="A167" s="38"/>
      <c r="B167" s="39"/>
      <c r="C167" s="224" t="s">
        <v>415</v>
      </c>
      <c r="D167" s="224" t="s">
        <v>231</v>
      </c>
      <c r="E167" s="225" t="s">
        <v>1445</v>
      </c>
      <c r="F167" s="226" t="s">
        <v>1446</v>
      </c>
      <c r="G167" s="227" t="s">
        <v>244</v>
      </c>
      <c r="H167" s="228">
        <v>20</v>
      </c>
      <c r="I167" s="229"/>
      <c r="J167" s="230">
        <f>ROUND(I167*H167,2)</f>
        <v>0</v>
      </c>
      <c r="K167" s="231"/>
      <c r="L167" s="232"/>
      <c r="M167" s="233" t="s">
        <v>19</v>
      </c>
      <c r="N167" s="234" t="s">
        <v>40</v>
      </c>
      <c r="O167" s="84"/>
      <c r="P167" s="207">
        <f>O167*H167</f>
        <v>0</v>
      </c>
      <c r="Q167" s="207">
        <v>0</v>
      </c>
      <c r="R167" s="207">
        <f>Q167*H167</f>
        <v>0</v>
      </c>
      <c r="S167" s="207">
        <v>0</v>
      </c>
      <c r="T167" s="208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09" t="s">
        <v>171</v>
      </c>
      <c r="AT167" s="209" t="s">
        <v>231</v>
      </c>
      <c r="AU167" s="209" t="s">
        <v>152</v>
      </c>
      <c r="AY167" s="17" t="s">
        <v>143</v>
      </c>
      <c r="BE167" s="210">
        <f>IF(N167="základní",J167,0)</f>
        <v>0</v>
      </c>
      <c r="BF167" s="210">
        <f>IF(N167="snížená",J167,0)</f>
        <v>0</v>
      </c>
      <c r="BG167" s="210">
        <f>IF(N167="zákl. přenesená",J167,0)</f>
        <v>0</v>
      </c>
      <c r="BH167" s="210">
        <f>IF(N167="sníž. přenesená",J167,0)</f>
        <v>0</v>
      </c>
      <c r="BI167" s="210">
        <f>IF(N167="nulová",J167,0)</f>
        <v>0</v>
      </c>
      <c r="BJ167" s="17" t="s">
        <v>77</v>
      </c>
      <c r="BK167" s="210">
        <f>ROUND(I167*H167,2)</f>
        <v>0</v>
      </c>
      <c r="BL167" s="17" t="s">
        <v>142</v>
      </c>
      <c r="BM167" s="209" t="s">
        <v>1447</v>
      </c>
    </row>
    <row r="168" spans="1:63" s="11" customFormat="1" ht="22.8" customHeight="1">
      <c r="A168" s="11"/>
      <c r="B168" s="183"/>
      <c r="C168" s="184"/>
      <c r="D168" s="185" t="s">
        <v>68</v>
      </c>
      <c r="E168" s="222" t="s">
        <v>152</v>
      </c>
      <c r="F168" s="222" t="s">
        <v>572</v>
      </c>
      <c r="G168" s="184"/>
      <c r="H168" s="184"/>
      <c r="I168" s="187"/>
      <c r="J168" s="223">
        <f>BK168</f>
        <v>0</v>
      </c>
      <c r="K168" s="184"/>
      <c r="L168" s="189"/>
      <c r="M168" s="190"/>
      <c r="N168" s="191"/>
      <c r="O168" s="191"/>
      <c r="P168" s="192">
        <f>SUM(P169:P172)</f>
        <v>0</v>
      </c>
      <c r="Q168" s="191"/>
      <c r="R168" s="192">
        <f>SUM(R169:R172)</f>
        <v>2.3767799999999997</v>
      </c>
      <c r="S168" s="191"/>
      <c r="T168" s="193">
        <f>SUM(T169:T172)</f>
        <v>0</v>
      </c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R168" s="194" t="s">
        <v>77</v>
      </c>
      <c r="AT168" s="195" t="s">
        <v>68</v>
      </c>
      <c r="AU168" s="195" t="s">
        <v>77</v>
      </c>
      <c r="AY168" s="194" t="s">
        <v>143</v>
      </c>
      <c r="BK168" s="196">
        <f>SUM(BK169:BK172)</f>
        <v>0</v>
      </c>
    </row>
    <row r="169" spans="1:65" s="2" customFormat="1" ht="33" customHeight="1">
      <c r="A169" s="38"/>
      <c r="B169" s="39"/>
      <c r="C169" s="197" t="s">
        <v>420</v>
      </c>
      <c r="D169" s="197" t="s">
        <v>144</v>
      </c>
      <c r="E169" s="198" t="s">
        <v>1448</v>
      </c>
      <c r="F169" s="199" t="s">
        <v>1449</v>
      </c>
      <c r="G169" s="200" t="s">
        <v>396</v>
      </c>
      <c r="H169" s="201">
        <v>305</v>
      </c>
      <c r="I169" s="202"/>
      <c r="J169" s="203">
        <f>ROUND(I169*H169,2)</f>
        <v>0</v>
      </c>
      <c r="K169" s="204"/>
      <c r="L169" s="44"/>
      <c r="M169" s="205" t="s">
        <v>19</v>
      </c>
      <c r="N169" s="206" t="s">
        <v>40</v>
      </c>
      <c r="O169" s="84"/>
      <c r="P169" s="207">
        <f>O169*H169</f>
        <v>0</v>
      </c>
      <c r="Q169" s="207">
        <v>0.00682</v>
      </c>
      <c r="R169" s="207">
        <f>Q169*H169</f>
        <v>2.0801</v>
      </c>
      <c r="S169" s="207">
        <v>0</v>
      </c>
      <c r="T169" s="208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09" t="s">
        <v>142</v>
      </c>
      <c r="AT169" s="209" t="s">
        <v>144</v>
      </c>
      <c r="AU169" s="209" t="s">
        <v>79</v>
      </c>
      <c r="AY169" s="17" t="s">
        <v>143</v>
      </c>
      <c r="BE169" s="210">
        <f>IF(N169="základní",J169,0)</f>
        <v>0</v>
      </c>
      <c r="BF169" s="210">
        <f>IF(N169="snížená",J169,0)</f>
        <v>0</v>
      </c>
      <c r="BG169" s="210">
        <f>IF(N169="zákl. přenesená",J169,0)</f>
        <v>0</v>
      </c>
      <c r="BH169" s="210">
        <f>IF(N169="sníž. přenesená",J169,0)</f>
        <v>0</v>
      </c>
      <c r="BI169" s="210">
        <f>IF(N169="nulová",J169,0)</f>
        <v>0</v>
      </c>
      <c r="BJ169" s="17" t="s">
        <v>77</v>
      </c>
      <c r="BK169" s="210">
        <f>ROUND(I169*H169,2)</f>
        <v>0</v>
      </c>
      <c r="BL169" s="17" t="s">
        <v>142</v>
      </c>
      <c r="BM169" s="209" t="s">
        <v>1450</v>
      </c>
    </row>
    <row r="170" spans="1:51" s="13" customFormat="1" ht="12">
      <c r="A170" s="13"/>
      <c r="B170" s="235"/>
      <c r="C170" s="236"/>
      <c r="D170" s="237" t="s">
        <v>236</v>
      </c>
      <c r="E170" s="238" t="s">
        <v>19</v>
      </c>
      <c r="F170" s="239" t="s">
        <v>1451</v>
      </c>
      <c r="G170" s="236"/>
      <c r="H170" s="240">
        <v>305</v>
      </c>
      <c r="I170" s="241"/>
      <c r="J170" s="236"/>
      <c r="K170" s="236"/>
      <c r="L170" s="242"/>
      <c r="M170" s="243"/>
      <c r="N170" s="244"/>
      <c r="O170" s="244"/>
      <c r="P170" s="244"/>
      <c r="Q170" s="244"/>
      <c r="R170" s="244"/>
      <c r="S170" s="244"/>
      <c r="T170" s="24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6" t="s">
        <v>236</v>
      </c>
      <c r="AU170" s="246" t="s">
        <v>79</v>
      </c>
      <c r="AV170" s="13" t="s">
        <v>79</v>
      </c>
      <c r="AW170" s="13" t="s">
        <v>31</v>
      </c>
      <c r="AX170" s="13" t="s">
        <v>77</v>
      </c>
      <c r="AY170" s="246" t="s">
        <v>143</v>
      </c>
    </row>
    <row r="171" spans="1:65" s="2" customFormat="1" ht="21.75" customHeight="1">
      <c r="A171" s="38"/>
      <c r="B171" s="39"/>
      <c r="C171" s="197" t="s">
        <v>425</v>
      </c>
      <c r="D171" s="197" t="s">
        <v>144</v>
      </c>
      <c r="E171" s="198" t="s">
        <v>1452</v>
      </c>
      <c r="F171" s="199" t="s">
        <v>1453</v>
      </c>
      <c r="G171" s="200" t="s">
        <v>396</v>
      </c>
      <c r="H171" s="201">
        <v>4</v>
      </c>
      <c r="I171" s="202"/>
      <c r="J171" s="203">
        <f>ROUND(I171*H171,2)</f>
        <v>0</v>
      </c>
      <c r="K171" s="204"/>
      <c r="L171" s="44"/>
      <c r="M171" s="205" t="s">
        <v>19</v>
      </c>
      <c r="N171" s="206" t="s">
        <v>40</v>
      </c>
      <c r="O171" s="84"/>
      <c r="P171" s="207">
        <f>O171*H171</f>
        <v>0</v>
      </c>
      <c r="Q171" s="207">
        <v>0.07417</v>
      </c>
      <c r="R171" s="207">
        <f>Q171*H171</f>
        <v>0.29668</v>
      </c>
      <c r="S171" s="207">
        <v>0</v>
      </c>
      <c r="T171" s="208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09" t="s">
        <v>142</v>
      </c>
      <c r="AT171" s="209" t="s">
        <v>144</v>
      </c>
      <c r="AU171" s="209" t="s">
        <v>79</v>
      </c>
      <c r="AY171" s="17" t="s">
        <v>143</v>
      </c>
      <c r="BE171" s="210">
        <f>IF(N171="základní",J171,0)</f>
        <v>0</v>
      </c>
      <c r="BF171" s="210">
        <f>IF(N171="snížená",J171,0)</f>
        <v>0</v>
      </c>
      <c r="BG171" s="210">
        <f>IF(N171="zákl. přenesená",J171,0)</f>
        <v>0</v>
      </c>
      <c r="BH171" s="210">
        <f>IF(N171="sníž. přenesená",J171,0)</f>
        <v>0</v>
      </c>
      <c r="BI171" s="210">
        <f>IF(N171="nulová",J171,0)</f>
        <v>0</v>
      </c>
      <c r="BJ171" s="17" t="s">
        <v>77</v>
      </c>
      <c r="BK171" s="210">
        <f>ROUND(I171*H171,2)</f>
        <v>0</v>
      </c>
      <c r="BL171" s="17" t="s">
        <v>142</v>
      </c>
      <c r="BM171" s="209" t="s">
        <v>1454</v>
      </c>
    </row>
    <row r="172" spans="1:51" s="13" customFormat="1" ht="12">
      <c r="A172" s="13"/>
      <c r="B172" s="235"/>
      <c r="C172" s="236"/>
      <c r="D172" s="237" t="s">
        <v>236</v>
      </c>
      <c r="E172" s="238" t="s">
        <v>19</v>
      </c>
      <c r="F172" s="239" t="s">
        <v>142</v>
      </c>
      <c r="G172" s="236"/>
      <c r="H172" s="240">
        <v>4</v>
      </c>
      <c r="I172" s="241"/>
      <c r="J172" s="236"/>
      <c r="K172" s="236"/>
      <c r="L172" s="242"/>
      <c r="M172" s="243"/>
      <c r="N172" s="244"/>
      <c r="O172" s="244"/>
      <c r="P172" s="244"/>
      <c r="Q172" s="244"/>
      <c r="R172" s="244"/>
      <c r="S172" s="244"/>
      <c r="T172" s="24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6" t="s">
        <v>236</v>
      </c>
      <c r="AU172" s="246" t="s">
        <v>79</v>
      </c>
      <c r="AV172" s="13" t="s">
        <v>79</v>
      </c>
      <c r="AW172" s="13" t="s">
        <v>31</v>
      </c>
      <c r="AX172" s="13" t="s">
        <v>77</v>
      </c>
      <c r="AY172" s="246" t="s">
        <v>143</v>
      </c>
    </row>
    <row r="173" spans="1:63" s="11" customFormat="1" ht="22.8" customHeight="1">
      <c r="A173" s="11"/>
      <c r="B173" s="183"/>
      <c r="C173" s="184"/>
      <c r="D173" s="185" t="s">
        <v>68</v>
      </c>
      <c r="E173" s="222" t="s">
        <v>429</v>
      </c>
      <c r="F173" s="222" t="s">
        <v>430</v>
      </c>
      <c r="G173" s="184"/>
      <c r="H173" s="184"/>
      <c r="I173" s="187"/>
      <c r="J173" s="223">
        <f>BK173</f>
        <v>0</v>
      </c>
      <c r="K173" s="184"/>
      <c r="L173" s="189"/>
      <c r="M173" s="190"/>
      <c r="N173" s="191"/>
      <c r="O173" s="191"/>
      <c r="P173" s="192">
        <f>P174</f>
        <v>0</v>
      </c>
      <c r="Q173" s="191"/>
      <c r="R173" s="192">
        <f>R174</f>
        <v>0</v>
      </c>
      <c r="S173" s="191"/>
      <c r="T173" s="193">
        <f>T174</f>
        <v>0</v>
      </c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R173" s="194" t="s">
        <v>77</v>
      </c>
      <c r="AT173" s="195" t="s">
        <v>68</v>
      </c>
      <c r="AU173" s="195" t="s">
        <v>77</v>
      </c>
      <c r="AY173" s="194" t="s">
        <v>143</v>
      </c>
      <c r="BK173" s="196">
        <f>BK174</f>
        <v>0</v>
      </c>
    </row>
    <row r="174" spans="1:65" s="2" customFormat="1" ht="16.5" customHeight="1">
      <c r="A174" s="38"/>
      <c r="B174" s="39"/>
      <c r="C174" s="197" t="s">
        <v>431</v>
      </c>
      <c r="D174" s="197" t="s">
        <v>144</v>
      </c>
      <c r="E174" s="198" t="s">
        <v>1455</v>
      </c>
      <c r="F174" s="199" t="s">
        <v>1456</v>
      </c>
      <c r="G174" s="200" t="s">
        <v>418</v>
      </c>
      <c r="H174" s="201">
        <v>2.782</v>
      </c>
      <c r="I174" s="202"/>
      <c r="J174" s="203">
        <f>ROUND(I174*H174,2)</f>
        <v>0</v>
      </c>
      <c r="K174" s="204"/>
      <c r="L174" s="44"/>
      <c r="M174" s="211" t="s">
        <v>19</v>
      </c>
      <c r="N174" s="212" t="s">
        <v>40</v>
      </c>
      <c r="O174" s="213"/>
      <c r="P174" s="214">
        <f>O174*H174</f>
        <v>0</v>
      </c>
      <c r="Q174" s="214">
        <v>0</v>
      </c>
      <c r="R174" s="214">
        <f>Q174*H174</f>
        <v>0</v>
      </c>
      <c r="S174" s="214">
        <v>0</v>
      </c>
      <c r="T174" s="215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09" t="s">
        <v>142</v>
      </c>
      <c r="AT174" s="209" t="s">
        <v>144</v>
      </c>
      <c r="AU174" s="209" t="s">
        <v>79</v>
      </c>
      <c r="AY174" s="17" t="s">
        <v>143</v>
      </c>
      <c r="BE174" s="210">
        <f>IF(N174="základní",J174,0)</f>
        <v>0</v>
      </c>
      <c r="BF174" s="210">
        <f>IF(N174="snížená",J174,0)</f>
        <v>0</v>
      </c>
      <c r="BG174" s="210">
        <f>IF(N174="zákl. přenesená",J174,0)</f>
        <v>0</v>
      </c>
      <c r="BH174" s="210">
        <f>IF(N174="sníž. přenesená",J174,0)</f>
        <v>0</v>
      </c>
      <c r="BI174" s="210">
        <f>IF(N174="nulová",J174,0)</f>
        <v>0</v>
      </c>
      <c r="BJ174" s="17" t="s">
        <v>77</v>
      </c>
      <c r="BK174" s="210">
        <f>ROUND(I174*H174,2)</f>
        <v>0</v>
      </c>
      <c r="BL174" s="17" t="s">
        <v>142</v>
      </c>
      <c r="BM174" s="209" t="s">
        <v>1457</v>
      </c>
    </row>
    <row r="175" spans="1:31" s="2" customFormat="1" ht="6.95" customHeight="1">
      <c r="A175" s="38"/>
      <c r="B175" s="59"/>
      <c r="C175" s="60"/>
      <c r="D175" s="60"/>
      <c r="E175" s="60"/>
      <c r="F175" s="60"/>
      <c r="G175" s="60"/>
      <c r="H175" s="60"/>
      <c r="I175" s="60"/>
      <c r="J175" s="60"/>
      <c r="K175" s="60"/>
      <c r="L175" s="44"/>
      <c r="M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</row>
  </sheetData>
  <sheetProtection password="CC35" sheet="1" objects="1" scenarios="1" formatColumns="0" formatRows="0" autoFilter="0"/>
  <autoFilter ref="C83:K174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109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79</v>
      </c>
    </row>
    <row r="4" spans="2:46" s="1" customFormat="1" ht="24.95" customHeight="1">
      <c r="B4" s="20"/>
      <c r="D4" s="130" t="s">
        <v>119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Ochranná nádrž NO4 v k.ú. Hovorany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120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1458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22. 1. 2021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stavby'!E11="","",'Rekapitulace stavby'!E11)</f>
        <v xml:space="preserve"> </v>
      </c>
      <c r="F15" s="38"/>
      <c r="G15" s="38"/>
      <c r="H15" s="38"/>
      <c r="I15" s="132" t="s">
        <v>27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28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27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30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27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32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27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33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35</v>
      </c>
      <c r="E30" s="38"/>
      <c r="F30" s="38"/>
      <c r="G30" s="38"/>
      <c r="H30" s="38"/>
      <c r="I30" s="38"/>
      <c r="J30" s="144">
        <f>ROUND(J86,2)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37</v>
      </c>
      <c r="G32" s="38"/>
      <c r="H32" s="38"/>
      <c r="I32" s="145" t="s">
        <v>36</v>
      </c>
      <c r="J32" s="145" t="s">
        <v>38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39</v>
      </c>
      <c r="E33" s="132" t="s">
        <v>40</v>
      </c>
      <c r="F33" s="147">
        <f>ROUND((SUM(BE86:BE158)),2)</f>
        <v>0</v>
      </c>
      <c r="G33" s="38"/>
      <c r="H33" s="38"/>
      <c r="I33" s="148">
        <v>0.21</v>
      </c>
      <c r="J33" s="147">
        <f>ROUND(((SUM(BE86:BE158))*I33),2)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41</v>
      </c>
      <c r="F34" s="147">
        <f>ROUND((SUM(BF86:BF158)),2)</f>
        <v>0</v>
      </c>
      <c r="G34" s="38"/>
      <c r="H34" s="38"/>
      <c r="I34" s="148">
        <v>0.15</v>
      </c>
      <c r="J34" s="147">
        <f>ROUND(((SUM(BF86:BF158))*I34),2)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42</v>
      </c>
      <c r="F35" s="147">
        <f>ROUND((SUM(BG86:BG158)),2)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43</v>
      </c>
      <c r="F36" s="147">
        <f>ROUND((SUM(BH86:BH158)),2)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44</v>
      </c>
      <c r="F37" s="147">
        <f>ROUND((SUM(BI86:BI158)),2)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45</v>
      </c>
      <c r="E39" s="151"/>
      <c r="F39" s="151"/>
      <c r="G39" s="152" t="s">
        <v>46</v>
      </c>
      <c r="H39" s="153" t="s">
        <v>47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122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Ochranná nádrž NO4 v k.ú. Hovorany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120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Z1 - Úprava OK H1-Hradítková šachta Hovorany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22. 1. 2021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32" t="s">
        <v>30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28</v>
      </c>
      <c r="D55" s="40"/>
      <c r="E55" s="40"/>
      <c r="F55" s="27" t="str">
        <f>IF(E18="","",E18)</f>
        <v>Vyplň údaj</v>
      </c>
      <c r="G55" s="40"/>
      <c r="H55" s="40"/>
      <c r="I55" s="32" t="s">
        <v>32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123</v>
      </c>
      <c r="D57" s="162"/>
      <c r="E57" s="162"/>
      <c r="F57" s="162"/>
      <c r="G57" s="162"/>
      <c r="H57" s="162"/>
      <c r="I57" s="162"/>
      <c r="J57" s="163" t="s">
        <v>124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67</v>
      </c>
      <c r="D59" s="40"/>
      <c r="E59" s="40"/>
      <c r="F59" s="40"/>
      <c r="G59" s="40"/>
      <c r="H59" s="40"/>
      <c r="I59" s="40"/>
      <c r="J59" s="102">
        <f>J86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125</v>
      </c>
    </row>
    <row r="60" spans="1:31" s="9" customFormat="1" ht="24.95" customHeight="1">
      <c r="A60" s="9"/>
      <c r="B60" s="165"/>
      <c r="C60" s="166"/>
      <c r="D60" s="167" t="s">
        <v>220</v>
      </c>
      <c r="E60" s="168"/>
      <c r="F60" s="168"/>
      <c r="G60" s="168"/>
      <c r="H60" s="168"/>
      <c r="I60" s="168"/>
      <c r="J60" s="169">
        <f>J87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2" customFormat="1" ht="19.9" customHeight="1">
      <c r="A61" s="12"/>
      <c r="B61" s="216"/>
      <c r="C61" s="217"/>
      <c r="D61" s="218" t="s">
        <v>221</v>
      </c>
      <c r="E61" s="219"/>
      <c r="F61" s="219"/>
      <c r="G61" s="219"/>
      <c r="H61" s="219"/>
      <c r="I61" s="219"/>
      <c r="J61" s="220">
        <f>J88</f>
        <v>0</v>
      </c>
      <c r="K61" s="217"/>
      <c r="L61" s="221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 s="12" customFormat="1" ht="19.9" customHeight="1">
      <c r="A62" s="12"/>
      <c r="B62" s="216"/>
      <c r="C62" s="217"/>
      <c r="D62" s="218" t="s">
        <v>510</v>
      </c>
      <c r="E62" s="219"/>
      <c r="F62" s="219"/>
      <c r="G62" s="219"/>
      <c r="H62" s="219"/>
      <c r="I62" s="219"/>
      <c r="J62" s="220">
        <f>J107</f>
        <v>0</v>
      </c>
      <c r="K62" s="217"/>
      <c r="L62" s="221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 s="12" customFormat="1" ht="19.9" customHeight="1">
      <c r="A63" s="12"/>
      <c r="B63" s="216"/>
      <c r="C63" s="217"/>
      <c r="D63" s="218" t="s">
        <v>222</v>
      </c>
      <c r="E63" s="219"/>
      <c r="F63" s="219"/>
      <c r="G63" s="219"/>
      <c r="H63" s="219"/>
      <c r="I63" s="219"/>
      <c r="J63" s="220">
        <f>J110</f>
        <v>0</v>
      </c>
      <c r="K63" s="217"/>
      <c r="L63" s="221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1:31" s="12" customFormat="1" ht="19.9" customHeight="1">
      <c r="A64" s="12"/>
      <c r="B64" s="216"/>
      <c r="C64" s="217"/>
      <c r="D64" s="218" t="s">
        <v>858</v>
      </c>
      <c r="E64" s="219"/>
      <c r="F64" s="219"/>
      <c r="G64" s="219"/>
      <c r="H64" s="219"/>
      <c r="I64" s="219"/>
      <c r="J64" s="220">
        <f>J119</f>
        <v>0</v>
      </c>
      <c r="K64" s="217"/>
      <c r="L64" s="221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1:31" s="12" customFormat="1" ht="19.9" customHeight="1">
      <c r="A65" s="12"/>
      <c r="B65" s="216"/>
      <c r="C65" s="217"/>
      <c r="D65" s="218" t="s">
        <v>223</v>
      </c>
      <c r="E65" s="219"/>
      <c r="F65" s="219"/>
      <c r="G65" s="219"/>
      <c r="H65" s="219"/>
      <c r="I65" s="219"/>
      <c r="J65" s="220">
        <f>J124</f>
        <v>0</v>
      </c>
      <c r="K65" s="217"/>
      <c r="L65" s="221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 s="12" customFormat="1" ht="19.9" customHeight="1">
      <c r="A66" s="12"/>
      <c r="B66" s="216"/>
      <c r="C66" s="217"/>
      <c r="D66" s="218" t="s">
        <v>225</v>
      </c>
      <c r="E66" s="219"/>
      <c r="F66" s="219"/>
      <c r="G66" s="219"/>
      <c r="H66" s="219"/>
      <c r="I66" s="219"/>
      <c r="J66" s="220">
        <f>J157</f>
        <v>0</v>
      </c>
      <c r="K66" s="217"/>
      <c r="L66" s="221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spans="1:31" s="2" customFormat="1" ht="21.8" customHeight="1">
      <c r="A67" s="38"/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6.95" customHeight="1">
      <c r="A68" s="38"/>
      <c r="B68" s="59"/>
      <c r="C68" s="60"/>
      <c r="D68" s="60"/>
      <c r="E68" s="60"/>
      <c r="F68" s="60"/>
      <c r="G68" s="60"/>
      <c r="H68" s="60"/>
      <c r="I68" s="60"/>
      <c r="J68" s="60"/>
      <c r="K68" s="6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72" spans="1:31" s="2" customFormat="1" ht="6.95" customHeight="1">
      <c r="A72" s="38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24.95" customHeight="1">
      <c r="A73" s="38"/>
      <c r="B73" s="39"/>
      <c r="C73" s="23" t="s">
        <v>127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16</v>
      </c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160" t="str">
        <f>E7</f>
        <v>Ochranná nádrž NO4 v k.ú. Hovorany</v>
      </c>
      <c r="F76" s="32"/>
      <c r="G76" s="32"/>
      <c r="H76" s="32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120</v>
      </c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6.5" customHeight="1">
      <c r="A78" s="38"/>
      <c r="B78" s="39"/>
      <c r="C78" s="40"/>
      <c r="D78" s="40"/>
      <c r="E78" s="69" t="str">
        <f>E9</f>
        <v>Z1 - Úprava OK H1-Hradítková šachta Hovorany</v>
      </c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2" customHeight="1">
      <c r="A80" s="38"/>
      <c r="B80" s="39"/>
      <c r="C80" s="32" t="s">
        <v>21</v>
      </c>
      <c r="D80" s="40"/>
      <c r="E80" s="40"/>
      <c r="F80" s="27" t="str">
        <f>F12</f>
        <v xml:space="preserve"> </v>
      </c>
      <c r="G80" s="40"/>
      <c r="H80" s="40"/>
      <c r="I80" s="32" t="s">
        <v>23</v>
      </c>
      <c r="J80" s="72" t="str">
        <f>IF(J12="","",J12)</f>
        <v>22. 1. 2021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5.15" customHeight="1">
      <c r="A82" s="38"/>
      <c r="B82" s="39"/>
      <c r="C82" s="32" t="s">
        <v>25</v>
      </c>
      <c r="D82" s="40"/>
      <c r="E82" s="40"/>
      <c r="F82" s="27" t="str">
        <f>E15</f>
        <v xml:space="preserve"> </v>
      </c>
      <c r="G82" s="40"/>
      <c r="H82" s="40"/>
      <c r="I82" s="32" t="s">
        <v>30</v>
      </c>
      <c r="J82" s="36" t="str">
        <f>E21</f>
        <v xml:space="preserve"> </v>
      </c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5.15" customHeight="1">
      <c r="A83" s="38"/>
      <c r="B83" s="39"/>
      <c r="C83" s="32" t="s">
        <v>28</v>
      </c>
      <c r="D83" s="40"/>
      <c r="E83" s="40"/>
      <c r="F83" s="27" t="str">
        <f>IF(E18="","",E18)</f>
        <v>Vyplň údaj</v>
      </c>
      <c r="G83" s="40"/>
      <c r="H83" s="40"/>
      <c r="I83" s="32" t="s">
        <v>32</v>
      </c>
      <c r="J83" s="36" t="str">
        <f>E24</f>
        <v xml:space="preserve"> </v>
      </c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0.3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10" customFormat="1" ht="29.25" customHeight="1">
      <c r="A85" s="171"/>
      <c r="B85" s="172"/>
      <c r="C85" s="173" t="s">
        <v>128</v>
      </c>
      <c r="D85" s="174" t="s">
        <v>54</v>
      </c>
      <c r="E85" s="174" t="s">
        <v>50</v>
      </c>
      <c r="F85" s="174" t="s">
        <v>51</v>
      </c>
      <c r="G85" s="174" t="s">
        <v>129</v>
      </c>
      <c r="H85" s="174" t="s">
        <v>130</v>
      </c>
      <c r="I85" s="174" t="s">
        <v>131</v>
      </c>
      <c r="J85" s="175" t="s">
        <v>124</v>
      </c>
      <c r="K85" s="176" t="s">
        <v>132</v>
      </c>
      <c r="L85" s="177"/>
      <c r="M85" s="92" t="s">
        <v>19</v>
      </c>
      <c r="N85" s="93" t="s">
        <v>39</v>
      </c>
      <c r="O85" s="93" t="s">
        <v>133</v>
      </c>
      <c r="P85" s="93" t="s">
        <v>134</v>
      </c>
      <c r="Q85" s="93" t="s">
        <v>135</v>
      </c>
      <c r="R85" s="93" t="s">
        <v>136</v>
      </c>
      <c r="S85" s="93" t="s">
        <v>137</v>
      </c>
      <c r="T85" s="94" t="s">
        <v>138</v>
      </c>
      <c r="U85" s="171"/>
      <c r="V85" s="171"/>
      <c r="W85" s="171"/>
      <c r="X85" s="171"/>
      <c r="Y85" s="171"/>
      <c r="Z85" s="171"/>
      <c r="AA85" s="171"/>
      <c r="AB85" s="171"/>
      <c r="AC85" s="171"/>
      <c r="AD85" s="171"/>
      <c r="AE85" s="171"/>
    </row>
    <row r="86" spans="1:63" s="2" customFormat="1" ht="22.8" customHeight="1">
      <c r="A86" s="38"/>
      <c r="B86" s="39"/>
      <c r="C86" s="99" t="s">
        <v>139</v>
      </c>
      <c r="D86" s="40"/>
      <c r="E86" s="40"/>
      <c r="F86" s="40"/>
      <c r="G86" s="40"/>
      <c r="H86" s="40"/>
      <c r="I86" s="40"/>
      <c r="J86" s="178">
        <f>BK86</f>
        <v>0</v>
      </c>
      <c r="K86" s="40"/>
      <c r="L86" s="44"/>
      <c r="M86" s="95"/>
      <c r="N86" s="179"/>
      <c r="O86" s="96"/>
      <c r="P86" s="180">
        <f>P87</f>
        <v>0</v>
      </c>
      <c r="Q86" s="96"/>
      <c r="R86" s="180">
        <f>R87</f>
        <v>5.72576382</v>
      </c>
      <c r="S86" s="96"/>
      <c r="T86" s="181">
        <f>T87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68</v>
      </c>
      <c r="AU86" s="17" t="s">
        <v>125</v>
      </c>
      <c r="BK86" s="182">
        <f>BK87</f>
        <v>0</v>
      </c>
    </row>
    <row r="87" spans="1:63" s="11" customFormat="1" ht="25.9" customHeight="1">
      <c r="A87" s="11"/>
      <c r="B87" s="183"/>
      <c r="C87" s="184"/>
      <c r="D87" s="185" t="s">
        <v>68</v>
      </c>
      <c r="E87" s="186" t="s">
        <v>228</v>
      </c>
      <c r="F87" s="186" t="s">
        <v>229</v>
      </c>
      <c r="G87" s="184"/>
      <c r="H87" s="184"/>
      <c r="I87" s="187"/>
      <c r="J87" s="188">
        <f>BK87</f>
        <v>0</v>
      </c>
      <c r="K87" s="184"/>
      <c r="L87" s="189"/>
      <c r="M87" s="190"/>
      <c r="N87" s="191"/>
      <c r="O87" s="191"/>
      <c r="P87" s="192">
        <f>P88+P107+P110+P119+P124+P157</f>
        <v>0</v>
      </c>
      <c r="Q87" s="191"/>
      <c r="R87" s="192">
        <f>R88+R107+R110+R119+R124+R157</f>
        <v>5.72576382</v>
      </c>
      <c r="S87" s="191"/>
      <c r="T87" s="193">
        <f>T88+T107+T110+T119+T124+T157</f>
        <v>0</v>
      </c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R87" s="194" t="s">
        <v>77</v>
      </c>
      <c r="AT87" s="195" t="s">
        <v>68</v>
      </c>
      <c r="AU87" s="195" t="s">
        <v>69</v>
      </c>
      <c r="AY87" s="194" t="s">
        <v>143</v>
      </c>
      <c r="BK87" s="196">
        <f>BK88+BK107+BK110+BK119+BK124+BK157</f>
        <v>0</v>
      </c>
    </row>
    <row r="88" spans="1:63" s="11" customFormat="1" ht="22.8" customHeight="1">
      <c r="A88" s="11"/>
      <c r="B88" s="183"/>
      <c r="C88" s="184"/>
      <c r="D88" s="185" t="s">
        <v>68</v>
      </c>
      <c r="E88" s="222" t="s">
        <v>77</v>
      </c>
      <c r="F88" s="222" t="s">
        <v>230</v>
      </c>
      <c r="G88" s="184"/>
      <c r="H88" s="184"/>
      <c r="I88" s="187"/>
      <c r="J88" s="223">
        <f>BK88</f>
        <v>0</v>
      </c>
      <c r="K88" s="184"/>
      <c r="L88" s="189"/>
      <c r="M88" s="190"/>
      <c r="N88" s="191"/>
      <c r="O88" s="191"/>
      <c r="P88" s="192">
        <f>SUM(P89:P106)</f>
        <v>0</v>
      </c>
      <c r="Q88" s="191"/>
      <c r="R88" s="192">
        <f>SUM(R89:R106)</f>
        <v>0.021152999999999998</v>
      </c>
      <c r="S88" s="191"/>
      <c r="T88" s="193">
        <f>SUM(T89:T106)</f>
        <v>0</v>
      </c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R88" s="194" t="s">
        <v>77</v>
      </c>
      <c r="AT88" s="195" t="s">
        <v>68</v>
      </c>
      <c r="AU88" s="195" t="s">
        <v>77</v>
      </c>
      <c r="AY88" s="194" t="s">
        <v>143</v>
      </c>
      <c r="BK88" s="196">
        <f>SUM(BK89:BK106)</f>
        <v>0</v>
      </c>
    </row>
    <row r="89" spans="1:65" s="2" customFormat="1" ht="16.5" customHeight="1">
      <c r="A89" s="38"/>
      <c r="B89" s="39"/>
      <c r="C89" s="197" t="s">
        <v>77</v>
      </c>
      <c r="D89" s="197" t="s">
        <v>144</v>
      </c>
      <c r="E89" s="198" t="s">
        <v>1022</v>
      </c>
      <c r="F89" s="199" t="s">
        <v>1023</v>
      </c>
      <c r="G89" s="200" t="s">
        <v>396</v>
      </c>
      <c r="H89" s="201">
        <v>12</v>
      </c>
      <c r="I89" s="202"/>
      <c r="J89" s="203">
        <f>ROUND(I89*H89,2)</f>
        <v>0</v>
      </c>
      <c r="K89" s="204"/>
      <c r="L89" s="44"/>
      <c r="M89" s="205" t="s">
        <v>19</v>
      </c>
      <c r="N89" s="206" t="s">
        <v>40</v>
      </c>
      <c r="O89" s="84"/>
      <c r="P89" s="207">
        <f>O89*H89</f>
        <v>0</v>
      </c>
      <c r="Q89" s="207">
        <v>0.00055</v>
      </c>
      <c r="R89" s="207">
        <f>Q89*H89</f>
        <v>0.0066</v>
      </c>
      <c r="S89" s="207">
        <v>0</v>
      </c>
      <c r="T89" s="208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09" t="s">
        <v>142</v>
      </c>
      <c r="AT89" s="209" t="s">
        <v>144</v>
      </c>
      <c r="AU89" s="209" t="s">
        <v>79</v>
      </c>
      <c r="AY89" s="17" t="s">
        <v>143</v>
      </c>
      <c r="BE89" s="210">
        <f>IF(N89="základní",J89,0)</f>
        <v>0</v>
      </c>
      <c r="BF89" s="210">
        <f>IF(N89="snížená",J89,0)</f>
        <v>0</v>
      </c>
      <c r="BG89" s="210">
        <f>IF(N89="zákl. přenesená",J89,0)</f>
        <v>0</v>
      </c>
      <c r="BH89" s="210">
        <f>IF(N89="sníž. přenesená",J89,0)</f>
        <v>0</v>
      </c>
      <c r="BI89" s="210">
        <f>IF(N89="nulová",J89,0)</f>
        <v>0</v>
      </c>
      <c r="BJ89" s="17" t="s">
        <v>77</v>
      </c>
      <c r="BK89" s="210">
        <f>ROUND(I89*H89,2)</f>
        <v>0</v>
      </c>
      <c r="BL89" s="17" t="s">
        <v>142</v>
      </c>
      <c r="BM89" s="209" t="s">
        <v>1459</v>
      </c>
    </row>
    <row r="90" spans="1:51" s="13" customFormat="1" ht="12">
      <c r="A90" s="13"/>
      <c r="B90" s="235"/>
      <c r="C90" s="236"/>
      <c r="D90" s="237" t="s">
        <v>236</v>
      </c>
      <c r="E90" s="238" t="s">
        <v>19</v>
      </c>
      <c r="F90" s="239" t="s">
        <v>187</v>
      </c>
      <c r="G90" s="236"/>
      <c r="H90" s="240">
        <v>12</v>
      </c>
      <c r="I90" s="241"/>
      <c r="J90" s="236"/>
      <c r="K90" s="236"/>
      <c r="L90" s="242"/>
      <c r="M90" s="243"/>
      <c r="N90" s="244"/>
      <c r="O90" s="244"/>
      <c r="P90" s="244"/>
      <c r="Q90" s="244"/>
      <c r="R90" s="244"/>
      <c r="S90" s="244"/>
      <c r="T90" s="245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46" t="s">
        <v>236</v>
      </c>
      <c r="AU90" s="246" t="s">
        <v>79</v>
      </c>
      <c r="AV90" s="13" t="s">
        <v>79</v>
      </c>
      <c r="AW90" s="13" t="s">
        <v>31</v>
      </c>
      <c r="AX90" s="13" t="s">
        <v>77</v>
      </c>
      <c r="AY90" s="246" t="s">
        <v>143</v>
      </c>
    </row>
    <row r="91" spans="1:65" s="2" customFormat="1" ht="16.5" customHeight="1">
      <c r="A91" s="38"/>
      <c r="B91" s="39"/>
      <c r="C91" s="197" t="s">
        <v>79</v>
      </c>
      <c r="D91" s="197" t="s">
        <v>144</v>
      </c>
      <c r="E91" s="198" t="s">
        <v>1025</v>
      </c>
      <c r="F91" s="199" t="s">
        <v>1026</v>
      </c>
      <c r="G91" s="200" t="s">
        <v>396</v>
      </c>
      <c r="H91" s="201">
        <v>12</v>
      </c>
      <c r="I91" s="202"/>
      <c r="J91" s="203">
        <f>ROUND(I91*H91,2)</f>
        <v>0</v>
      </c>
      <c r="K91" s="204"/>
      <c r="L91" s="44"/>
      <c r="M91" s="205" t="s">
        <v>19</v>
      </c>
      <c r="N91" s="206" t="s">
        <v>40</v>
      </c>
      <c r="O91" s="84"/>
      <c r="P91" s="207">
        <f>O91*H91</f>
        <v>0</v>
      </c>
      <c r="Q91" s="207">
        <v>0</v>
      </c>
      <c r="R91" s="207">
        <f>Q91*H91</f>
        <v>0</v>
      </c>
      <c r="S91" s="207">
        <v>0</v>
      </c>
      <c r="T91" s="208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09" t="s">
        <v>142</v>
      </c>
      <c r="AT91" s="209" t="s">
        <v>144</v>
      </c>
      <c r="AU91" s="209" t="s">
        <v>79</v>
      </c>
      <c r="AY91" s="17" t="s">
        <v>143</v>
      </c>
      <c r="BE91" s="210">
        <f>IF(N91="základní",J91,0)</f>
        <v>0</v>
      </c>
      <c r="BF91" s="210">
        <f>IF(N91="snížená",J91,0)</f>
        <v>0</v>
      </c>
      <c r="BG91" s="210">
        <f>IF(N91="zákl. přenesená",J91,0)</f>
        <v>0</v>
      </c>
      <c r="BH91" s="210">
        <f>IF(N91="sníž. přenesená",J91,0)</f>
        <v>0</v>
      </c>
      <c r="BI91" s="210">
        <f>IF(N91="nulová",J91,0)</f>
        <v>0</v>
      </c>
      <c r="BJ91" s="17" t="s">
        <v>77</v>
      </c>
      <c r="BK91" s="210">
        <f>ROUND(I91*H91,2)</f>
        <v>0</v>
      </c>
      <c r="BL91" s="17" t="s">
        <v>142</v>
      </c>
      <c r="BM91" s="209" t="s">
        <v>1460</v>
      </c>
    </row>
    <row r="92" spans="1:51" s="13" customFormat="1" ht="12">
      <c r="A92" s="13"/>
      <c r="B92" s="235"/>
      <c r="C92" s="236"/>
      <c r="D92" s="237" t="s">
        <v>236</v>
      </c>
      <c r="E92" s="238" t="s">
        <v>19</v>
      </c>
      <c r="F92" s="239" t="s">
        <v>187</v>
      </c>
      <c r="G92" s="236"/>
      <c r="H92" s="240">
        <v>12</v>
      </c>
      <c r="I92" s="241"/>
      <c r="J92" s="236"/>
      <c r="K92" s="236"/>
      <c r="L92" s="242"/>
      <c r="M92" s="243"/>
      <c r="N92" s="244"/>
      <c r="O92" s="244"/>
      <c r="P92" s="244"/>
      <c r="Q92" s="244"/>
      <c r="R92" s="244"/>
      <c r="S92" s="244"/>
      <c r="T92" s="245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6" t="s">
        <v>236</v>
      </c>
      <c r="AU92" s="246" t="s">
        <v>79</v>
      </c>
      <c r="AV92" s="13" t="s">
        <v>79</v>
      </c>
      <c r="AW92" s="13" t="s">
        <v>31</v>
      </c>
      <c r="AX92" s="13" t="s">
        <v>77</v>
      </c>
      <c r="AY92" s="246" t="s">
        <v>143</v>
      </c>
    </row>
    <row r="93" spans="1:65" s="2" customFormat="1" ht="16.5" customHeight="1">
      <c r="A93" s="38"/>
      <c r="B93" s="39"/>
      <c r="C93" s="197" t="s">
        <v>152</v>
      </c>
      <c r="D93" s="197" t="s">
        <v>144</v>
      </c>
      <c r="E93" s="198" t="s">
        <v>1461</v>
      </c>
      <c r="F93" s="199" t="s">
        <v>1462</v>
      </c>
      <c r="G93" s="200" t="s">
        <v>251</v>
      </c>
      <c r="H93" s="201">
        <v>4</v>
      </c>
      <c r="I93" s="202"/>
      <c r="J93" s="203">
        <f>ROUND(I93*H93,2)</f>
        <v>0</v>
      </c>
      <c r="K93" s="204"/>
      <c r="L93" s="44"/>
      <c r="M93" s="205" t="s">
        <v>19</v>
      </c>
      <c r="N93" s="206" t="s">
        <v>40</v>
      </c>
      <c r="O93" s="84"/>
      <c r="P93" s="207">
        <f>O93*H93</f>
        <v>0</v>
      </c>
      <c r="Q93" s="207">
        <v>0</v>
      </c>
      <c r="R93" s="207">
        <f>Q93*H93</f>
        <v>0</v>
      </c>
      <c r="S93" s="207">
        <v>0</v>
      </c>
      <c r="T93" s="208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09" t="s">
        <v>142</v>
      </c>
      <c r="AT93" s="209" t="s">
        <v>144</v>
      </c>
      <c r="AU93" s="209" t="s">
        <v>79</v>
      </c>
      <c r="AY93" s="17" t="s">
        <v>143</v>
      </c>
      <c r="BE93" s="210">
        <f>IF(N93="základní",J93,0)</f>
        <v>0</v>
      </c>
      <c r="BF93" s="210">
        <f>IF(N93="snížená",J93,0)</f>
        <v>0</v>
      </c>
      <c r="BG93" s="210">
        <f>IF(N93="zákl. přenesená",J93,0)</f>
        <v>0</v>
      </c>
      <c r="BH93" s="210">
        <f>IF(N93="sníž. přenesená",J93,0)</f>
        <v>0</v>
      </c>
      <c r="BI93" s="210">
        <f>IF(N93="nulová",J93,0)</f>
        <v>0</v>
      </c>
      <c r="BJ93" s="17" t="s">
        <v>77</v>
      </c>
      <c r="BK93" s="210">
        <f>ROUND(I93*H93,2)</f>
        <v>0</v>
      </c>
      <c r="BL93" s="17" t="s">
        <v>142</v>
      </c>
      <c r="BM93" s="209" t="s">
        <v>1463</v>
      </c>
    </row>
    <row r="94" spans="1:51" s="13" customFormat="1" ht="12">
      <c r="A94" s="13"/>
      <c r="B94" s="235"/>
      <c r="C94" s="236"/>
      <c r="D94" s="237" t="s">
        <v>236</v>
      </c>
      <c r="E94" s="238" t="s">
        <v>19</v>
      </c>
      <c r="F94" s="239" t="s">
        <v>1464</v>
      </c>
      <c r="G94" s="236"/>
      <c r="H94" s="240">
        <v>4</v>
      </c>
      <c r="I94" s="241"/>
      <c r="J94" s="236"/>
      <c r="K94" s="236"/>
      <c r="L94" s="242"/>
      <c r="M94" s="243"/>
      <c r="N94" s="244"/>
      <c r="O94" s="244"/>
      <c r="P94" s="244"/>
      <c r="Q94" s="244"/>
      <c r="R94" s="244"/>
      <c r="S94" s="244"/>
      <c r="T94" s="245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6" t="s">
        <v>236</v>
      </c>
      <c r="AU94" s="246" t="s">
        <v>79</v>
      </c>
      <c r="AV94" s="13" t="s">
        <v>79</v>
      </c>
      <c r="AW94" s="13" t="s">
        <v>31</v>
      </c>
      <c r="AX94" s="13" t="s">
        <v>77</v>
      </c>
      <c r="AY94" s="246" t="s">
        <v>143</v>
      </c>
    </row>
    <row r="95" spans="1:65" s="2" customFormat="1" ht="21.75" customHeight="1">
      <c r="A95" s="38"/>
      <c r="B95" s="39"/>
      <c r="C95" s="197" t="s">
        <v>142</v>
      </c>
      <c r="D95" s="197" t="s">
        <v>144</v>
      </c>
      <c r="E95" s="198" t="s">
        <v>1465</v>
      </c>
      <c r="F95" s="199" t="s">
        <v>1466</v>
      </c>
      <c r="G95" s="200" t="s">
        <v>287</v>
      </c>
      <c r="H95" s="201">
        <v>13.23</v>
      </c>
      <c r="I95" s="202"/>
      <c r="J95" s="203">
        <f>ROUND(I95*H95,2)</f>
        <v>0</v>
      </c>
      <c r="K95" s="204"/>
      <c r="L95" s="44"/>
      <c r="M95" s="205" t="s">
        <v>19</v>
      </c>
      <c r="N95" s="206" t="s">
        <v>40</v>
      </c>
      <c r="O95" s="84"/>
      <c r="P95" s="207">
        <f>O95*H95</f>
        <v>0</v>
      </c>
      <c r="Q95" s="207">
        <v>0</v>
      </c>
      <c r="R95" s="207">
        <f>Q95*H95</f>
        <v>0</v>
      </c>
      <c r="S95" s="207">
        <v>0</v>
      </c>
      <c r="T95" s="208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09" t="s">
        <v>142</v>
      </c>
      <c r="AT95" s="209" t="s">
        <v>144</v>
      </c>
      <c r="AU95" s="209" t="s">
        <v>79</v>
      </c>
      <c r="AY95" s="17" t="s">
        <v>143</v>
      </c>
      <c r="BE95" s="210">
        <f>IF(N95="základní",J95,0)</f>
        <v>0</v>
      </c>
      <c r="BF95" s="210">
        <f>IF(N95="snížená",J95,0)</f>
        <v>0</v>
      </c>
      <c r="BG95" s="210">
        <f>IF(N95="zákl. přenesená",J95,0)</f>
        <v>0</v>
      </c>
      <c r="BH95" s="210">
        <f>IF(N95="sníž. přenesená",J95,0)</f>
        <v>0</v>
      </c>
      <c r="BI95" s="210">
        <f>IF(N95="nulová",J95,0)</f>
        <v>0</v>
      </c>
      <c r="BJ95" s="17" t="s">
        <v>77</v>
      </c>
      <c r="BK95" s="210">
        <f>ROUND(I95*H95,2)</f>
        <v>0</v>
      </c>
      <c r="BL95" s="17" t="s">
        <v>142</v>
      </c>
      <c r="BM95" s="209" t="s">
        <v>1467</v>
      </c>
    </row>
    <row r="96" spans="1:51" s="13" customFormat="1" ht="12">
      <c r="A96" s="13"/>
      <c r="B96" s="235"/>
      <c r="C96" s="236"/>
      <c r="D96" s="237" t="s">
        <v>236</v>
      </c>
      <c r="E96" s="238" t="s">
        <v>19</v>
      </c>
      <c r="F96" s="239" t="s">
        <v>1468</v>
      </c>
      <c r="G96" s="236"/>
      <c r="H96" s="240">
        <v>13.23</v>
      </c>
      <c r="I96" s="241"/>
      <c r="J96" s="236"/>
      <c r="K96" s="236"/>
      <c r="L96" s="242"/>
      <c r="M96" s="243"/>
      <c r="N96" s="244"/>
      <c r="O96" s="244"/>
      <c r="P96" s="244"/>
      <c r="Q96" s="244"/>
      <c r="R96" s="244"/>
      <c r="S96" s="244"/>
      <c r="T96" s="245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6" t="s">
        <v>236</v>
      </c>
      <c r="AU96" s="246" t="s">
        <v>79</v>
      </c>
      <c r="AV96" s="13" t="s">
        <v>79</v>
      </c>
      <c r="AW96" s="13" t="s">
        <v>31</v>
      </c>
      <c r="AX96" s="13" t="s">
        <v>77</v>
      </c>
      <c r="AY96" s="246" t="s">
        <v>143</v>
      </c>
    </row>
    <row r="97" spans="1:65" s="2" customFormat="1" ht="16.5" customHeight="1">
      <c r="A97" s="38"/>
      <c r="B97" s="39"/>
      <c r="C97" s="197" t="s">
        <v>159</v>
      </c>
      <c r="D97" s="197" t="s">
        <v>144</v>
      </c>
      <c r="E97" s="198" t="s">
        <v>1469</v>
      </c>
      <c r="F97" s="199" t="s">
        <v>1470</v>
      </c>
      <c r="G97" s="200" t="s">
        <v>251</v>
      </c>
      <c r="H97" s="201">
        <v>20.79</v>
      </c>
      <c r="I97" s="202"/>
      <c r="J97" s="203">
        <f>ROUND(I97*H97,2)</f>
        <v>0</v>
      </c>
      <c r="K97" s="204"/>
      <c r="L97" s="44"/>
      <c r="M97" s="205" t="s">
        <v>19</v>
      </c>
      <c r="N97" s="206" t="s">
        <v>40</v>
      </c>
      <c r="O97" s="84"/>
      <c r="P97" s="207">
        <f>O97*H97</f>
        <v>0</v>
      </c>
      <c r="Q97" s="207">
        <v>0.0007</v>
      </c>
      <c r="R97" s="207">
        <f>Q97*H97</f>
        <v>0.014553</v>
      </c>
      <c r="S97" s="207">
        <v>0</v>
      </c>
      <c r="T97" s="208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09" t="s">
        <v>142</v>
      </c>
      <c r="AT97" s="209" t="s">
        <v>144</v>
      </c>
      <c r="AU97" s="209" t="s">
        <v>79</v>
      </c>
      <c r="AY97" s="17" t="s">
        <v>143</v>
      </c>
      <c r="BE97" s="210">
        <f>IF(N97="základní",J97,0)</f>
        <v>0</v>
      </c>
      <c r="BF97" s="210">
        <f>IF(N97="snížená",J97,0)</f>
        <v>0</v>
      </c>
      <c r="BG97" s="210">
        <f>IF(N97="zákl. přenesená",J97,0)</f>
        <v>0</v>
      </c>
      <c r="BH97" s="210">
        <f>IF(N97="sníž. přenesená",J97,0)</f>
        <v>0</v>
      </c>
      <c r="BI97" s="210">
        <f>IF(N97="nulová",J97,0)</f>
        <v>0</v>
      </c>
      <c r="BJ97" s="17" t="s">
        <v>77</v>
      </c>
      <c r="BK97" s="210">
        <f>ROUND(I97*H97,2)</f>
        <v>0</v>
      </c>
      <c r="BL97" s="17" t="s">
        <v>142</v>
      </c>
      <c r="BM97" s="209" t="s">
        <v>1471</v>
      </c>
    </row>
    <row r="98" spans="1:51" s="13" customFormat="1" ht="12">
      <c r="A98" s="13"/>
      <c r="B98" s="235"/>
      <c r="C98" s="236"/>
      <c r="D98" s="237" t="s">
        <v>236</v>
      </c>
      <c r="E98" s="238" t="s">
        <v>19</v>
      </c>
      <c r="F98" s="239" t="s">
        <v>1472</v>
      </c>
      <c r="G98" s="236"/>
      <c r="H98" s="240">
        <v>20.79</v>
      </c>
      <c r="I98" s="241"/>
      <c r="J98" s="236"/>
      <c r="K98" s="236"/>
      <c r="L98" s="242"/>
      <c r="M98" s="243"/>
      <c r="N98" s="244"/>
      <c r="O98" s="244"/>
      <c r="P98" s="244"/>
      <c r="Q98" s="244"/>
      <c r="R98" s="244"/>
      <c r="S98" s="244"/>
      <c r="T98" s="245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6" t="s">
        <v>236</v>
      </c>
      <c r="AU98" s="246" t="s">
        <v>79</v>
      </c>
      <c r="AV98" s="13" t="s">
        <v>79</v>
      </c>
      <c r="AW98" s="13" t="s">
        <v>31</v>
      </c>
      <c r="AX98" s="13" t="s">
        <v>77</v>
      </c>
      <c r="AY98" s="246" t="s">
        <v>143</v>
      </c>
    </row>
    <row r="99" spans="1:65" s="2" customFormat="1" ht="21.75" customHeight="1">
      <c r="A99" s="38"/>
      <c r="B99" s="39"/>
      <c r="C99" s="197" t="s">
        <v>163</v>
      </c>
      <c r="D99" s="197" t="s">
        <v>144</v>
      </c>
      <c r="E99" s="198" t="s">
        <v>1473</v>
      </c>
      <c r="F99" s="199" t="s">
        <v>1474</v>
      </c>
      <c r="G99" s="200" t="s">
        <v>251</v>
      </c>
      <c r="H99" s="201">
        <v>20.79</v>
      </c>
      <c r="I99" s="202"/>
      <c r="J99" s="203">
        <f>ROUND(I99*H99,2)</f>
        <v>0</v>
      </c>
      <c r="K99" s="204"/>
      <c r="L99" s="44"/>
      <c r="M99" s="205" t="s">
        <v>19</v>
      </c>
      <c r="N99" s="206" t="s">
        <v>40</v>
      </c>
      <c r="O99" s="84"/>
      <c r="P99" s="207">
        <f>O99*H99</f>
        <v>0</v>
      </c>
      <c r="Q99" s="207">
        <v>0</v>
      </c>
      <c r="R99" s="207">
        <f>Q99*H99</f>
        <v>0</v>
      </c>
      <c r="S99" s="207">
        <v>0</v>
      </c>
      <c r="T99" s="208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09" t="s">
        <v>142</v>
      </c>
      <c r="AT99" s="209" t="s">
        <v>144</v>
      </c>
      <c r="AU99" s="209" t="s">
        <v>79</v>
      </c>
      <c r="AY99" s="17" t="s">
        <v>143</v>
      </c>
      <c r="BE99" s="210">
        <f>IF(N99="základní",J99,0)</f>
        <v>0</v>
      </c>
      <c r="BF99" s="210">
        <f>IF(N99="snížená",J99,0)</f>
        <v>0</v>
      </c>
      <c r="BG99" s="210">
        <f>IF(N99="zákl. přenesená",J99,0)</f>
        <v>0</v>
      </c>
      <c r="BH99" s="210">
        <f>IF(N99="sníž. přenesená",J99,0)</f>
        <v>0</v>
      </c>
      <c r="BI99" s="210">
        <f>IF(N99="nulová",J99,0)</f>
        <v>0</v>
      </c>
      <c r="BJ99" s="17" t="s">
        <v>77</v>
      </c>
      <c r="BK99" s="210">
        <f>ROUND(I99*H99,2)</f>
        <v>0</v>
      </c>
      <c r="BL99" s="17" t="s">
        <v>142</v>
      </c>
      <c r="BM99" s="209" t="s">
        <v>1475</v>
      </c>
    </row>
    <row r="100" spans="1:51" s="13" customFormat="1" ht="12">
      <c r="A100" s="13"/>
      <c r="B100" s="235"/>
      <c r="C100" s="236"/>
      <c r="D100" s="237" t="s">
        <v>236</v>
      </c>
      <c r="E100" s="238" t="s">
        <v>19</v>
      </c>
      <c r="F100" s="239" t="s">
        <v>1472</v>
      </c>
      <c r="G100" s="236"/>
      <c r="H100" s="240">
        <v>20.79</v>
      </c>
      <c r="I100" s="241"/>
      <c r="J100" s="236"/>
      <c r="K100" s="236"/>
      <c r="L100" s="242"/>
      <c r="M100" s="243"/>
      <c r="N100" s="244"/>
      <c r="O100" s="244"/>
      <c r="P100" s="244"/>
      <c r="Q100" s="244"/>
      <c r="R100" s="244"/>
      <c r="S100" s="244"/>
      <c r="T100" s="24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6" t="s">
        <v>236</v>
      </c>
      <c r="AU100" s="246" t="s">
        <v>79</v>
      </c>
      <c r="AV100" s="13" t="s">
        <v>79</v>
      </c>
      <c r="AW100" s="13" t="s">
        <v>31</v>
      </c>
      <c r="AX100" s="13" t="s">
        <v>77</v>
      </c>
      <c r="AY100" s="246" t="s">
        <v>143</v>
      </c>
    </row>
    <row r="101" spans="1:65" s="2" customFormat="1" ht="21.75" customHeight="1">
      <c r="A101" s="38"/>
      <c r="B101" s="39"/>
      <c r="C101" s="197" t="s">
        <v>167</v>
      </c>
      <c r="D101" s="197" t="s">
        <v>144</v>
      </c>
      <c r="E101" s="198" t="s">
        <v>317</v>
      </c>
      <c r="F101" s="199" t="s">
        <v>318</v>
      </c>
      <c r="G101" s="200" t="s">
        <v>287</v>
      </c>
      <c r="H101" s="201">
        <v>4.76</v>
      </c>
      <c r="I101" s="202"/>
      <c r="J101" s="203">
        <f>ROUND(I101*H101,2)</f>
        <v>0</v>
      </c>
      <c r="K101" s="204"/>
      <c r="L101" s="44"/>
      <c r="M101" s="205" t="s">
        <v>19</v>
      </c>
      <c r="N101" s="206" t="s">
        <v>40</v>
      </c>
      <c r="O101" s="84"/>
      <c r="P101" s="207">
        <f>O101*H101</f>
        <v>0</v>
      </c>
      <c r="Q101" s="207">
        <v>0</v>
      </c>
      <c r="R101" s="207">
        <f>Q101*H101</f>
        <v>0</v>
      </c>
      <c r="S101" s="207">
        <v>0</v>
      </c>
      <c r="T101" s="208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09" t="s">
        <v>142</v>
      </c>
      <c r="AT101" s="209" t="s">
        <v>144</v>
      </c>
      <c r="AU101" s="209" t="s">
        <v>79</v>
      </c>
      <c r="AY101" s="17" t="s">
        <v>143</v>
      </c>
      <c r="BE101" s="210">
        <f>IF(N101="základní",J101,0)</f>
        <v>0</v>
      </c>
      <c r="BF101" s="210">
        <f>IF(N101="snížená",J101,0)</f>
        <v>0</v>
      </c>
      <c r="BG101" s="210">
        <f>IF(N101="zákl. přenesená",J101,0)</f>
        <v>0</v>
      </c>
      <c r="BH101" s="210">
        <f>IF(N101="sníž. přenesená",J101,0)</f>
        <v>0</v>
      </c>
      <c r="BI101" s="210">
        <f>IF(N101="nulová",J101,0)</f>
        <v>0</v>
      </c>
      <c r="BJ101" s="17" t="s">
        <v>77</v>
      </c>
      <c r="BK101" s="210">
        <f>ROUND(I101*H101,2)</f>
        <v>0</v>
      </c>
      <c r="BL101" s="17" t="s">
        <v>142</v>
      </c>
      <c r="BM101" s="209" t="s">
        <v>1476</v>
      </c>
    </row>
    <row r="102" spans="1:51" s="13" customFormat="1" ht="12">
      <c r="A102" s="13"/>
      <c r="B102" s="235"/>
      <c r="C102" s="236"/>
      <c r="D102" s="237" t="s">
        <v>236</v>
      </c>
      <c r="E102" s="238" t="s">
        <v>19</v>
      </c>
      <c r="F102" s="239" t="s">
        <v>1477</v>
      </c>
      <c r="G102" s="236"/>
      <c r="H102" s="240">
        <v>4.76</v>
      </c>
      <c r="I102" s="241"/>
      <c r="J102" s="236"/>
      <c r="K102" s="236"/>
      <c r="L102" s="242"/>
      <c r="M102" s="243"/>
      <c r="N102" s="244"/>
      <c r="O102" s="244"/>
      <c r="P102" s="244"/>
      <c r="Q102" s="244"/>
      <c r="R102" s="244"/>
      <c r="S102" s="244"/>
      <c r="T102" s="245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6" t="s">
        <v>236</v>
      </c>
      <c r="AU102" s="246" t="s">
        <v>79</v>
      </c>
      <c r="AV102" s="13" t="s">
        <v>79</v>
      </c>
      <c r="AW102" s="13" t="s">
        <v>31</v>
      </c>
      <c r="AX102" s="13" t="s">
        <v>77</v>
      </c>
      <c r="AY102" s="246" t="s">
        <v>143</v>
      </c>
    </row>
    <row r="103" spans="1:65" s="2" customFormat="1" ht="21.75" customHeight="1">
      <c r="A103" s="38"/>
      <c r="B103" s="39"/>
      <c r="C103" s="197" t="s">
        <v>171</v>
      </c>
      <c r="D103" s="197" t="s">
        <v>144</v>
      </c>
      <c r="E103" s="198" t="s">
        <v>321</v>
      </c>
      <c r="F103" s="199" t="s">
        <v>322</v>
      </c>
      <c r="G103" s="200" t="s">
        <v>287</v>
      </c>
      <c r="H103" s="201">
        <v>8.47</v>
      </c>
      <c r="I103" s="202"/>
      <c r="J103" s="203">
        <f>ROUND(I103*H103,2)</f>
        <v>0</v>
      </c>
      <c r="K103" s="204"/>
      <c r="L103" s="44"/>
      <c r="M103" s="205" t="s">
        <v>19</v>
      </c>
      <c r="N103" s="206" t="s">
        <v>40</v>
      </c>
      <c r="O103" s="84"/>
      <c r="P103" s="207">
        <f>O103*H103</f>
        <v>0</v>
      </c>
      <c r="Q103" s="207">
        <v>0</v>
      </c>
      <c r="R103" s="207">
        <f>Q103*H103</f>
        <v>0</v>
      </c>
      <c r="S103" s="207">
        <v>0</v>
      </c>
      <c r="T103" s="208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09" t="s">
        <v>142</v>
      </c>
      <c r="AT103" s="209" t="s">
        <v>144</v>
      </c>
      <c r="AU103" s="209" t="s">
        <v>79</v>
      </c>
      <c r="AY103" s="17" t="s">
        <v>143</v>
      </c>
      <c r="BE103" s="210">
        <f>IF(N103="základní",J103,0)</f>
        <v>0</v>
      </c>
      <c r="BF103" s="210">
        <f>IF(N103="snížená",J103,0)</f>
        <v>0</v>
      </c>
      <c r="BG103" s="210">
        <f>IF(N103="zákl. přenesená",J103,0)</f>
        <v>0</v>
      </c>
      <c r="BH103" s="210">
        <f>IF(N103="sníž. přenesená",J103,0)</f>
        <v>0</v>
      </c>
      <c r="BI103" s="210">
        <f>IF(N103="nulová",J103,0)</f>
        <v>0</v>
      </c>
      <c r="BJ103" s="17" t="s">
        <v>77</v>
      </c>
      <c r="BK103" s="210">
        <f>ROUND(I103*H103,2)</f>
        <v>0</v>
      </c>
      <c r="BL103" s="17" t="s">
        <v>142</v>
      </c>
      <c r="BM103" s="209" t="s">
        <v>1478</v>
      </c>
    </row>
    <row r="104" spans="1:51" s="13" customFormat="1" ht="12">
      <c r="A104" s="13"/>
      <c r="B104" s="235"/>
      <c r="C104" s="236"/>
      <c r="D104" s="237" t="s">
        <v>236</v>
      </c>
      <c r="E104" s="238" t="s">
        <v>19</v>
      </c>
      <c r="F104" s="239" t="s">
        <v>1479</v>
      </c>
      <c r="G104" s="236"/>
      <c r="H104" s="240">
        <v>8.47</v>
      </c>
      <c r="I104" s="241"/>
      <c r="J104" s="236"/>
      <c r="K104" s="236"/>
      <c r="L104" s="242"/>
      <c r="M104" s="243"/>
      <c r="N104" s="244"/>
      <c r="O104" s="244"/>
      <c r="P104" s="244"/>
      <c r="Q104" s="244"/>
      <c r="R104" s="244"/>
      <c r="S104" s="244"/>
      <c r="T104" s="24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6" t="s">
        <v>236</v>
      </c>
      <c r="AU104" s="246" t="s">
        <v>79</v>
      </c>
      <c r="AV104" s="13" t="s">
        <v>79</v>
      </c>
      <c r="AW104" s="13" t="s">
        <v>31</v>
      </c>
      <c r="AX104" s="13" t="s">
        <v>77</v>
      </c>
      <c r="AY104" s="246" t="s">
        <v>143</v>
      </c>
    </row>
    <row r="105" spans="1:65" s="2" customFormat="1" ht="21.75" customHeight="1">
      <c r="A105" s="38"/>
      <c r="B105" s="39"/>
      <c r="C105" s="197" t="s">
        <v>175</v>
      </c>
      <c r="D105" s="197" t="s">
        <v>144</v>
      </c>
      <c r="E105" s="198" t="s">
        <v>1480</v>
      </c>
      <c r="F105" s="199" t="s">
        <v>1481</v>
      </c>
      <c r="G105" s="200" t="s">
        <v>251</v>
      </c>
      <c r="H105" s="201">
        <v>4</v>
      </c>
      <c r="I105" s="202"/>
      <c r="J105" s="203">
        <f>ROUND(I105*H105,2)</f>
        <v>0</v>
      </c>
      <c r="K105" s="204"/>
      <c r="L105" s="44"/>
      <c r="M105" s="205" t="s">
        <v>19</v>
      </c>
      <c r="N105" s="206" t="s">
        <v>40</v>
      </c>
      <c r="O105" s="84"/>
      <c r="P105" s="207">
        <f>O105*H105</f>
        <v>0</v>
      </c>
      <c r="Q105" s="207">
        <v>0</v>
      </c>
      <c r="R105" s="207">
        <f>Q105*H105</f>
        <v>0</v>
      </c>
      <c r="S105" s="207">
        <v>0</v>
      </c>
      <c r="T105" s="208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09" t="s">
        <v>142</v>
      </c>
      <c r="AT105" s="209" t="s">
        <v>144</v>
      </c>
      <c r="AU105" s="209" t="s">
        <v>79</v>
      </c>
      <c r="AY105" s="17" t="s">
        <v>143</v>
      </c>
      <c r="BE105" s="210">
        <f>IF(N105="základní",J105,0)</f>
        <v>0</v>
      </c>
      <c r="BF105" s="210">
        <f>IF(N105="snížená",J105,0)</f>
        <v>0</v>
      </c>
      <c r="BG105" s="210">
        <f>IF(N105="zákl. přenesená",J105,0)</f>
        <v>0</v>
      </c>
      <c r="BH105" s="210">
        <f>IF(N105="sníž. přenesená",J105,0)</f>
        <v>0</v>
      </c>
      <c r="BI105" s="210">
        <f>IF(N105="nulová",J105,0)</f>
        <v>0</v>
      </c>
      <c r="BJ105" s="17" t="s">
        <v>77</v>
      </c>
      <c r="BK105" s="210">
        <f>ROUND(I105*H105,2)</f>
        <v>0</v>
      </c>
      <c r="BL105" s="17" t="s">
        <v>142</v>
      </c>
      <c r="BM105" s="209" t="s">
        <v>1482</v>
      </c>
    </row>
    <row r="106" spans="1:51" s="13" customFormat="1" ht="12">
      <c r="A106" s="13"/>
      <c r="B106" s="235"/>
      <c r="C106" s="236"/>
      <c r="D106" s="237" t="s">
        <v>236</v>
      </c>
      <c r="E106" s="238" t="s">
        <v>19</v>
      </c>
      <c r="F106" s="239" t="s">
        <v>142</v>
      </c>
      <c r="G106" s="236"/>
      <c r="H106" s="240">
        <v>4</v>
      </c>
      <c r="I106" s="241"/>
      <c r="J106" s="236"/>
      <c r="K106" s="236"/>
      <c r="L106" s="242"/>
      <c r="M106" s="243"/>
      <c r="N106" s="244"/>
      <c r="O106" s="244"/>
      <c r="P106" s="244"/>
      <c r="Q106" s="244"/>
      <c r="R106" s="244"/>
      <c r="S106" s="244"/>
      <c r="T106" s="245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6" t="s">
        <v>236</v>
      </c>
      <c r="AU106" s="246" t="s">
        <v>79</v>
      </c>
      <c r="AV106" s="13" t="s">
        <v>79</v>
      </c>
      <c r="AW106" s="13" t="s">
        <v>31</v>
      </c>
      <c r="AX106" s="13" t="s">
        <v>77</v>
      </c>
      <c r="AY106" s="246" t="s">
        <v>143</v>
      </c>
    </row>
    <row r="107" spans="1:63" s="11" customFormat="1" ht="22.8" customHeight="1">
      <c r="A107" s="11"/>
      <c r="B107" s="183"/>
      <c r="C107" s="184"/>
      <c r="D107" s="185" t="s">
        <v>68</v>
      </c>
      <c r="E107" s="222" t="s">
        <v>79</v>
      </c>
      <c r="F107" s="222" t="s">
        <v>556</v>
      </c>
      <c r="G107" s="184"/>
      <c r="H107" s="184"/>
      <c r="I107" s="187"/>
      <c r="J107" s="223">
        <f>BK107</f>
        <v>0</v>
      </c>
      <c r="K107" s="184"/>
      <c r="L107" s="189"/>
      <c r="M107" s="190"/>
      <c r="N107" s="191"/>
      <c r="O107" s="191"/>
      <c r="P107" s="192">
        <f>SUM(P108:P109)</f>
        <v>0</v>
      </c>
      <c r="Q107" s="191"/>
      <c r="R107" s="192">
        <f>SUM(R108:R109)</f>
        <v>0.7300800000000001</v>
      </c>
      <c r="S107" s="191"/>
      <c r="T107" s="193">
        <f>SUM(T108:T109)</f>
        <v>0</v>
      </c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R107" s="194" t="s">
        <v>77</v>
      </c>
      <c r="AT107" s="195" t="s">
        <v>68</v>
      </c>
      <c r="AU107" s="195" t="s">
        <v>77</v>
      </c>
      <c r="AY107" s="194" t="s">
        <v>143</v>
      </c>
      <c r="BK107" s="196">
        <f>SUM(BK108:BK109)</f>
        <v>0</v>
      </c>
    </row>
    <row r="108" spans="1:65" s="2" customFormat="1" ht="16.5" customHeight="1">
      <c r="A108" s="38"/>
      <c r="B108" s="39"/>
      <c r="C108" s="197" t="s">
        <v>179</v>
      </c>
      <c r="D108" s="197" t="s">
        <v>144</v>
      </c>
      <c r="E108" s="198" t="s">
        <v>1483</v>
      </c>
      <c r="F108" s="199" t="s">
        <v>1484</v>
      </c>
      <c r="G108" s="200" t="s">
        <v>287</v>
      </c>
      <c r="H108" s="201">
        <v>0.338</v>
      </c>
      <c r="I108" s="202"/>
      <c r="J108" s="203">
        <f>ROUND(I108*H108,2)</f>
        <v>0</v>
      </c>
      <c r="K108" s="204"/>
      <c r="L108" s="44"/>
      <c r="M108" s="205" t="s">
        <v>19</v>
      </c>
      <c r="N108" s="206" t="s">
        <v>40</v>
      </c>
      <c r="O108" s="84"/>
      <c r="P108" s="207">
        <f>O108*H108</f>
        <v>0</v>
      </c>
      <c r="Q108" s="207">
        <v>2.16</v>
      </c>
      <c r="R108" s="207">
        <f>Q108*H108</f>
        <v>0.7300800000000001</v>
      </c>
      <c r="S108" s="207">
        <v>0</v>
      </c>
      <c r="T108" s="208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09" t="s">
        <v>142</v>
      </c>
      <c r="AT108" s="209" t="s">
        <v>144</v>
      </c>
      <c r="AU108" s="209" t="s">
        <v>79</v>
      </c>
      <c r="AY108" s="17" t="s">
        <v>143</v>
      </c>
      <c r="BE108" s="210">
        <f>IF(N108="základní",J108,0)</f>
        <v>0</v>
      </c>
      <c r="BF108" s="210">
        <f>IF(N108="snížená",J108,0)</f>
        <v>0</v>
      </c>
      <c r="BG108" s="210">
        <f>IF(N108="zákl. přenesená",J108,0)</f>
        <v>0</v>
      </c>
      <c r="BH108" s="210">
        <f>IF(N108="sníž. přenesená",J108,0)</f>
        <v>0</v>
      </c>
      <c r="BI108" s="210">
        <f>IF(N108="nulová",J108,0)</f>
        <v>0</v>
      </c>
      <c r="BJ108" s="17" t="s">
        <v>77</v>
      </c>
      <c r="BK108" s="210">
        <f>ROUND(I108*H108,2)</f>
        <v>0</v>
      </c>
      <c r="BL108" s="17" t="s">
        <v>142</v>
      </c>
      <c r="BM108" s="209" t="s">
        <v>1485</v>
      </c>
    </row>
    <row r="109" spans="1:51" s="13" customFormat="1" ht="12">
      <c r="A109" s="13"/>
      <c r="B109" s="235"/>
      <c r="C109" s="236"/>
      <c r="D109" s="237" t="s">
        <v>236</v>
      </c>
      <c r="E109" s="238" t="s">
        <v>19</v>
      </c>
      <c r="F109" s="239" t="s">
        <v>1486</v>
      </c>
      <c r="G109" s="236"/>
      <c r="H109" s="240">
        <v>0.338</v>
      </c>
      <c r="I109" s="241"/>
      <c r="J109" s="236"/>
      <c r="K109" s="236"/>
      <c r="L109" s="242"/>
      <c r="M109" s="243"/>
      <c r="N109" s="244"/>
      <c r="O109" s="244"/>
      <c r="P109" s="244"/>
      <c r="Q109" s="244"/>
      <c r="R109" s="244"/>
      <c r="S109" s="244"/>
      <c r="T109" s="245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6" t="s">
        <v>236</v>
      </c>
      <c r="AU109" s="246" t="s">
        <v>79</v>
      </c>
      <c r="AV109" s="13" t="s">
        <v>79</v>
      </c>
      <c r="AW109" s="13" t="s">
        <v>31</v>
      </c>
      <c r="AX109" s="13" t="s">
        <v>77</v>
      </c>
      <c r="AY109" s="246" t="s">
        <v>143</v>
      </c>
    </row>
    <row r="110" spans="1:63" s="11" customFormat="1" ht="22.8" customHeight="1">
      <c r="A110" s="11"/>
      <c r="B110" s="183"/>
      <c r="C110" s="184"/>
      <c r="D110" s="185" t="s">
        <v>68</v>
      </c>
      <c r="E110" s="222" t="s">
        <v>142</v>
      </c>
      <c r="F110" s="222" t="s">
        <v>366</v>
      </c>
      <c r="G110" s="184"/>
      <c r="H110" s="184"/>
      <c r="I110" s="187"/>
      <c r="J110" s="223">
        <f>BK110</f>
        <v>0</v>
      </c>
      <c r="K110" s="184"/>
      <c r="L110" s="189"/>
      <c r="M110" s="190"/>
      <c r="N110" s="191"/>
      <c r="O110" s="191"/>
      <c r="P110" s="192">
        <f>SUM(P111:P118)</f>
        <v>0</v>
      </c>
      <c r="Q110" s="191"/>
      <c r="R110" s="192">
        <f>SUM(R111:R118)</f>
        <v>0.005688</v>
      </c>
      <c r="S110" s="191"/>
      <c r="T110" s="193">
        <f>SUM(T111:T118)</f>
        <v>0</v>
      </c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R110" s="194" t="s">
        <v>77</v>
      </c>
      <c r="AT110" s="195" t="s">
        <v>68</v>
      </c>
      <c r="AU110" s="195" t="s">
        <v>77</v>
      </c>
      <c r="AY110" s="194" t="s">
        <v>143</v>
      </c>
      <c r="BK110" s="196">
        <f>SUM(BK111:BK118)</f>
        <v>0</v>
      </c>
    </row>
    <row r="111" spans="1:65" s="2" customFormat="1" ht="21.75" customHeight="1">
      <c r="A111" s="38"/>
      <c r="B111" s="39"/>
      <c r="C111" s="197" t="s">
        <v>183</v>
      </c>
      <c r="D111" s="197" t="s">
        <v>144</v>
      </c>
      <c r="E111" s="198" t="s">
        <v>1487</v>
      </c>
      <c r="F111" s="199" t="s">
        <v>1488</v>
      </c>
      <c r="G111" s="200" t="s">
        <v>287</v>
      </c>
      <c r="H111" s="201">
        <v>0.45</v>
      </c>
      <c r="I111" s="202"/>
      <c r="J111" s="203">
        <f>ROUND(I111*H111,2)</f>
        <v>0</v>
      </c>
      <c r="K111" s="204"/>
      <c r="L111" s="44"/>
      <c r="M111" s="205" t="s">
        <v>19</v>
      </c>
      <c r="N111" s="206" t="s">
        <v>40</v>
      </c>
      <c r="O111" s="84"/>
      <c r="P111" s="207">
        <f>O111*H111</f>
        <v>0</v>
      </c>
      <c r="Q111" s="207">
        <v>0</v>
      </c>
      <c r="R111" s="207">
        <f>Q111*H111</f>
        <v>0</v>
      </c>
      <c r="S111" s="207">
        <v>0</v>
      </c>
      <c r="T111" s="208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09" t="s">
        <v>142</v>
      </c>
      <c r="AT111" s="209" t="s">
        <v>144</v>
      </c>
      <c r="AU111" s="209" t="s">
        <v>79</v>
      </c>
      <c r="AY111" s="17" t="s">
        <v>143</v>
      </c>
      <c r="BE111" s="210">
        <f>IF(N111="základní",J111,0)</f>
        <v>0</v>
      </c>
      <c r="BF111" s="210">
        <f>IF(N111="snížená",J111,0)</f>
        <v>0</v>
      </c>
      <c r="BG111" s="210">
        <f>IF(N111="zákl. přenesená",J111,0)</f>
        <v>0</v>
      </c>
      <c r="BH111" s="210">
        <f>IF(N111="sníž. přenesená",J111,0)</f>
        <v>0</v>
      </c>
      <c r="BI111" s="210">
        <f>IF(N111="nulová",J111,0)</f>
        <v>0</v>
      </c>
      <c r="BJ111" s="17" t="s">
        <v>77</v>
      </c>
      <c r="BK111" s="210">
        <f>ROUND(I111*H111,2)</f>
        <v>0</v>
      </c>
      <c r="BL111" s="17" t="s">
        <v>142</v>
      </c>
      <c r="BM111" s="209" t="s">
        <v>1489</v>
      </c>
    </row>
    <row r="112" spans="1:51" s="13" customFormat="1" ht="12">
      <c r="A112" s="13"/>
      <c r="B112" s="235"/>
      <c r="C112" s="236"/>
      <c r="D112" s="237" t="s">
        <v>236</v>
      </c>
      <c r="E112" s="238" t="s">
        <v>19</v>
      </c>
      <c r="F112" s="239" t="s">
        <v>1490</v>
      </c>
      <c r="G112" s="236"/>
      <c r="H112" s="240">
        <v>0.45</v>
      </c>
      <c r="I112" s="241"/>
      <c r="J112" s="236"/>
      <c r="K112" s="236"/>
      <c r="L112" s="242"/>
      <c r="M112" s="243"/>
      <c r="N112" s="244"/>
      <c r="O112" s="244"/>
      <c r="P112" s="244"/>
      <c r="Q112" s="244"/>
      <c r="R112" s="244"/>
      <c r="S112" s="244"/>
      <c r="T112" s="245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6" t="s">
        <v>236</v>
      </c>
      <c r="AU112" s="246" t="s">
        <v>79</v>
      </c>
      <c r="AV112" s="13" t="s">
        <v>79</v>
      </c>
      <c r="AW112" s="13" t="s">
        <v>31</v>
      </c>
      <c r="AX112" s="13" t="s">
        <v>77</v>
      </c>
      <c r="AY112" s="246" t="s">
        <v>143</v>
      </c>
    </row>
    <row r="113" spans="1:65" s="2" customFormat="1" ht="21.75" customHeight="1">
      <c r="A113" s="38"/>
      <c r="B113" s="39"/>
      <c r="C113" s="197" t="s">
        <v>187</v>
      </c>
      <c r="D113" s="197" t="s">
        <v>144</v>
      </c>
      <c r="E113" s="198" t="s">
        <v>1088</v>
      </c>
      <c r="F113" s="199" t="s">
        <v>1089</v>
      </c>
      <c r="G113" s="200" t="s">
        <v>287</v>
      </c>
      <c r="H113" s="201">
        <v>1.17</v>
      </c>
      <c r="I113" s="202"/>
      <c r="J113" s="203">
        <f>ROUND(I113*H113,2)</f>
        <v>0</v>
      </c>
      <c r="K113" s="204"/>
      <c r="L113" s="44"/>
      <c r="M113" s="205" t="s">
        <v>19</v>
      </c>
      <c r="N113" s="206" t="s">
        <v>40</v>
      </c>
      <c r="O113" s="84"/>
      <c r="P113" s="207">
        <f>O113*H113</f>
        <v>0</v>
      </c>
      <c r="Q113" s="207">
        <v>0</v>
      </c>
      <c r="R113" s="207">
        <f>Q113*H113</f>
        <v>0</v>
      </c>
      <c r="S113" s="207">
        <v>0</v>
      </c>
      <c r="T113" s="208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09" t="s">
        <v>142</v>
      </c>
      <c r="AT113" s="209" t="s">
        <v>144</v>
      </c>
      <c r="AU113" s="209" t="s">
        <v>79</v>
      </c>
      <c r="AY113" s="17" t="s">
        <v>143</v>
      </c>
      <c r="BE113" s="210">
        <f>IF(N113="základní",J113,0)</f>
        <v>0</v>
      </c>
      <c r="BF113" s="210">
        <f>IF(N113="snížená",J113,0)</f>
        <v>0</v>
      </c>
      <c r="BG113" s="210">
        <f>IF(N113="zákl. přenesená",J113,0)</f>
        <v>0</v>
      </c>
      <c r="BH113" s="210">
        <f>IF(N113="sníž. přenesená",J113,0)</f>
        <v>0</v>
      </c>
      <c r="BI113" s="210">
        <f>IF(N113="nulová",J113,0)</f>
        <v>0</v>
      </c>
      <c r="BJ113" s="17" t="s">
        <v>77</v>
      </c>
      <c r="BK113" s="210">
        <f>ROUND(I113*H113,2)</f>
        <v>0</v>
      </c>
      <c r="BL113" s="17" t="s">
        <v>142</v>
      </c>
      <c r="BM113" s="209" t="s">
        <v>1491</v>
      </c>
    </row>
    <row r="114" spans="1:51" s="13" customFormat="1" ht="12">
      <c r="A114" s="13"/>
      <c r="B114" s="235"/>
      <c r="C114" s="236"/>
      <c r="D114" s="237" t="s">
        <v>236</v>
      </c>
      <c r="E114" s="238" t="s">
        <v>19</v>
      </c>
      <c r="F114" s="239" t="s">
        <v>1492</v>
      </c>
      <c r="G114" s="236"/>
      <c r="H114" s="240">
        <v>1.17</v>
      </c>
      <c r="I114" s="241"/>
      <c r="J114" s="236"/>
      <c r="K114" s="236"/>
      <c r="L114" s="242"/>
      <c r="M114" s="243"/>
      <c r="N114" s="244"/>
      <c r="O114" s="244"/>
      <c r="P114" s="244"/>
      <c r="Q114" s="244"/>
      <c r="R114" s="244"/>
      <c r="S114" s="244"/>
      <c r="T114" s="245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6" t="s">
        <v>236</v>
      </c>
      <c r="AU114" s="246" t="s">
        <v>79</v>
      </c>
      <c r="AV114" s="13" t="s">
        <v>79</v>
      </c>
      <c r="AW114" s="13" t="s">
        <v>31</v>
      </c>
      <c r="AX114" s="13" t="s">
        <v>77</v>
      </c>
      <c r="AY114" s="246" t="s">
        <v>143</v>
      </c>
    </row>
    <row r="115" spans="1:65" s="2" customFormat="1" ht="21.75" customHeight="1">
      <c r="A115" s="38"/>
      <c r="B115" s="39"/>
      <c r="C115" s="197" t="s">
        <v>191</v>
      </c>
      <c r="D115" s="197" t="s">
        <v>144</v>
      </c>
      <c r="E115" s="198" t="s">
        <v>1493</v>
      </c>
      <c r="F115" s="199" t="s">
        <v>1494</v>
      </c>
      <c r="G115" s="200" t="s">
        <v>287</v>
      </c>
      <c r="H115" s="201">
        <v>1.17</v>
      </c>
      <c r="I115" s="202"/>
      <c r="J115" s="203">
        <f>ROUND(I115*H115,2)</f>
        <v>0</v>
      </c>
      <c r="K115" s="204"/>
      <c r="L115" s="44"/>
      <c r="M115" s="205" t="s">
        <v>19</v>
      </c>
      <c r="N115" s="206" t="s">
        <v>40</v>
      </c>
      <c r="O115" s="84"/>
      <c r="P115" s="207">
        <f>O115*H115</f>
        <v>0</v>
      </c>
      <c r="Q115" s="207">
        <v>0</v>
      </c>
      <c r="R115" s="207">
        <f>Q115*H115</f>
        <v>0</v>
      </c>
      <c r="S115" s="207">
        <v>0</v>
      </c>
      <c r="T115" s="208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09" t="s">
        <v>142</v>
      </c>
      <c r="AT115" s="209" t="s">
        <v>144</v>
      </c>
      <c r="AU115" s="209" t="s">
        <v>79</v>
      </c>
      <c r="AY115" s="17" t="s">
        <v>143</v>
      </c>
      <c r="BE115" s="210">
        <f>IF(N115="základní",J115,0)</f>
        <v>0</v>
      </c>
      <c r="BF115" s="210">
        <f>IF(N115="snížená",J115,0)</f>
        <v>0</v>
      </c>
      <c r="BG115" s="210">
        <f>IF(N115="zákl. přenesená",J115,0)</f>
        <v>0</v>
      </c>
      <c r="BH115" s="210">
        <f>IF(N115="sníž. přenesená",J115,0)</f>
        <v>0</v>
      </c>
      <c r="BI115" s="210">
        <f>IF(N115="nulová",J115,0)</f>
        <v>0</v>
      </c>
      <c r="BJ115" s="17" t="s">
        <v>77</v>
      </c>
      <c r="BK115" s="210">
        <f>ROUND(I115*H115,2)</f>
        <v>0</v>
      </c>
      <c r="BL115" s="17" t="s">
        <v>142</v>
      </c>
      <c r="BM115" s="209" t="s">
        <v>1495</v>
      </c>
    </row>
    <row r="116" spans="1:51" s="13" customFormat="1" ht="12">
      <c r="A116" s="13"/>
      <c r="B116" s="235"/>
      <c r="C116" s="236"/>
      <c r="D116" s="237" t="s">
        <v>236</v>
      </c>
      <c r="E116" s="238" t="s">
        <v>19</v>
      </c>
      <c r="F116" s="239" t="s">
        <v>1492</v>
      </c>
      <c r="G116" s="236"/>
      <c r="H116" s="240">
        <v>1.17</v>
      </c>
      <c r="I116" s="241"/>
      <c r="J116" s="236"/>
      <c r="K116" s="236"/>
      <c r="L116" s="242"/>
      <c r="M116" s="243"/>
      <c r="N116" s="244"/>
      <c r="O116" s="244"/>
      <c r="P116" s="244"/>
      <c r="Q116" s="244"/>
      <c r="R116" s="244"/>
      <c r="S116" s="244"/>
      <c r="T116" s="245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6" t="s">
        <v>236</v>
      </c>
      <c r="AU116" s="246" t="s">
        <v>79</v>
      </c>
      <c r="AV116" s="13" t="s">
        <v>79</v>
      </c>
      <c r="AW116" s="13" t="s">
        <v>31</v>
      </c>
      <c r="AX116" s="13" t="s">
        <v>77</v>
      </c>
      <c r="AY116" s="246" t="s">
        <v>143</v>
      </c>
    </row>
    <row r="117" spans="1:65" s="2" customFormat="1" ht="21.75" customHeight="1">
      <c r="A117" s="38"/>
      <c r="B117" s="39"/>
      <c r="C117" s="197" t="s">
        <v>195</v>
      </c>
      <c r="D117" s="197" t="s">
        <v>144</v>
      </c>
      <c r="E117" s="198" t="s">
        <v>1496</v>
      </c>
      <c r="F117" s="199" t="s">
        <v>1497</v>
      </c>
      <c r="G117" s="200" t="s">
        <v>251</v>
      </c>
      <c r="H117" s="201">
        <v>0.9</v>
      </c>
      <c r="I117" s="202"/>
      <c r="J117" s="203">
        <f>ROUND(I117*H117,2)</f>
        <v>0</v>
      </c>
      <c r="K117" s="204"/>
      <c r="L117" s="44"/>
      <c r="M117" s="205" t="s">
        <v>19</v>
      </c>
      <c r="N117" s="206" t="s">
        <v>40</v>
      </c>
      <c r="O117" s="84"/>
      <c r="P117" s="207">
        <f>O117*H117</f>
        <v>0</v>
      </c>
      <c r="Q117" s="207">
        <v>0.00632</v>
      </c>
      <c r="R117" s="207">
        <f>Q117*H117</f>
        <v>0.005688</v>
      </c>
      <c r="S117" s="207">
        <v>0</v>
      </c>
      <c r="T117" s="208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09" t="s">
        <v>142</v>
      </c>
      <c r="AT117" s="209" t="s">
        <v>144</v>
      </c>
      <c r="AU117" s="209" t="s">
        <v>79</v>
      </c>
      <c r="AY117" s="17" t="s">
        <v>143</v>
      </c>
      <c r="BE117" s="210">
        <f>IF(N117="základní",J117,0)</f>
        <v>0</v>
      </c>
      <c r="BF117" s="210">
        <f>IF(N117="snížená",J117,0)</f>
        <v>0</v>
      </c>
      <c r="BG117" s="210">
        <f>IF(N117="zákl. přenesená",J117,0)</f>
        <v>0</v>
      </c>
      <c r="BH117" s="210">
        <f>IF(N117="sníž. přenesená",J117,0)</f>
        <v>0</v>
      </c>
      <c r="BI117" s="210">
        <f>IF(N117="nulová",J117,0)</f>
        <v>0</v>
      </c>
      <c r="BJ117" s="17" t="s">
        <v>77</v>
      </c>
      <c r="BK117" s="210">
        <f>ROUND(I117*H117,2)</f>
        <v>0</v>
      </c>
      <c r="BL117" s="17" t="s">
        <v>142</v>
      </c>
      <c r="BM117" s="209" t="s">
        <v>1498</v>
      </c>
    </row>
    <row r="118" spans="1:51" s="13" customFormat="1" ht="12">
      <c r="A118" s="13"/>
      <c r="B118" s="235"/>
      <c r="C118" s="236"/>
      <c r="D118" s="237" t="s">
        <v>236</v>
      </c>
      <c r="E118" s="238" t="s">
        <v>19</v>
      </c>
      <c r="F118" s="239" t="s">
        <v>1499</v>
      </c>
      <c r="G118" s="236"/>
      <c r="H118" s="240">
        <v>0.9</v>
      </c>
      <c r="I118" s="241"/>
      <c r="J118" s="236"/>
      <c r="K118" s="236"/>
      <c r="L118" s="242"/>
      <c r="M118" s="243"/>
      <c r="N118" s="244"/>
      <c r="O118" s="244"/>
      <c r="P118" s="244"/>
      <c r="Q118" s="244"/>
      <c r="R118" s="244"/>
      <c r="S118" s="244"/>
      <c r="T118" s="245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6" t="s">
        <v>236</v>
      </c>
      <c r="AU118" s="246" t="s">
        <v>79</v>
      </c>
      <c r="AV118" s="13" t="s">
        <v>79</v>
      </c>
      <c r="AW118" s="13" t="s">
        <v>31</v>
      </c>
      <c r="AX118" s="13" t="s">
        <v>77</v>
      </c>
      <c r="AY118" s="246" t="s">
        <v>143</v>
      </c>
    </row>
    <row r="119" spans="1:63" s="11" customFormat="1" ht="22.8" customHeight="1">
      <c r="A119" s="11"/>
      <c r="B119" s="183"/>
      <c r="C119" s="184"/>
      <c r="D119" s="185" t="s">
        <v>68</v>
      </c>
      <c r="E119" s="222" t="s">
        <v>159</v>
      </c>
      <c r="F119" s="222" t="s">
        <v>937</v>
      </c>
      <c r="G119" s="184"/>
      <c r="H119" s="184"/>
      <c r="I119" s="187"/>
      <c r="J119" s="223">
        <f>BK119</f>
        <v>0</v>
      </c>
      <c r="K119" s="184"/>
      <c r="L119" s="189"/>
      <c r="M119" s="190"/>
      <c r="N119" s="191"/>
      <c r="O119" s="191"/>
      <c r="P119" s="192">
        <f>SUM(P120:P123)</f>
        <v>0</v>
      </c>
      <c r="Q119" s="191"/>
      <c r="R119" s="192">
        <f>SUM(R120:R123)</f>
        <v>0.5008319999999999</v>
      </c>
      <c r="S119" s="191"/>
      <c r="T119" s="193">
        <f>SUM(T120:T123)</f>
        <v>0</v>
      </c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R119" s="194" t="s">
        <v>77</v>
      </c>
      <c r="AT119" s="195" t="s">
        <v>68</v>
      </c>
      <c r="AU119" s="195" t="s">
        <v>77</v>
      </c>
      <c r="AY119" s="194" t="s">
        <v>143</v>
      </c>
      <c r="BK119" s="196">
        <f>SUM(BK120:BK123)</f>
        <v>0</v>
      </c>
    </row>
    <row r="120" spans="1:65" s="2" customFormat="1" ht="16.5" customHeight="1">
      <c r="A120" s="38"/>
      <c r="B120" s="39"/>
      <c r="C120" s="224" t="s">
        <v>8</v>
      </c>
      <c r="D120" s="224" t="s">
        <v>231</v>
      </c>
      <c r="E120" s="225" t="s">
        <v>1114</v>
      </c>
      <c r="F120" s="226" t="s">
        <v>1115</v>
      </c>
      <c r="G120" s="227" t="s">
        <v>251</v>
      </c>
      <c r="H120" s="228">
        <v>1.2</v>
      </c>
      <c r="I120" s="229"/>
      <c r="J120" s="230">
        <f>ROUND(I120*H120,2)</f>
        <v>0</v>
      </c>
      <c r="K120" s="231"/>
      <c r="L120" s="232"/>
      <c r="M120" s="233" t="s">
        <v>19</v>
      </c>
      <c r="N120" s="234" t="s">
        <v>40</v>
      </c>
      <c r="O120" s="84"/>
      <c r="P120" s="207">
        <f>O120*H120</f>
        <v>0</v>
      </c>
      <c r="Q120" s="207">
        <v>0.222</v>
      </c>
      <c r="R120" s="207">
        <f>Q120*H120</f>
        <v>0.26639999999999997</v>
      </c>
      <c r="S120" s="207">
        <v>0</v>
      </c>
      <c r="T120" s="208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09" t="s">
        <v>171</v>
      </c>
      <c r="AT120" s="209" t="s">
        <v>231</v>
      </c>
      <c r="AU120" s="209" t="s">
        <v>79</v>
      </c>
      <c r="AY120" s="17" t="s">
        <v>143</v>
      </c>
      <c r="BE120" s="210">
        <f>IF(N120="základní",J120,0)</f>
        <v>0</v>
      </c>
      <c r="BF120" s="210">
        <f>IF(N120="snížená",J120,0)</f>
        <v>0</v>
      </c>
      <c r="BG120" s="210">
        <f>IF(N120="zákl. přenesená",J120,0)</f>
        <v>0</v>
      </c>
      <c r="BH120" s="210">
        <f>IF(N120="sníž. přenesená",J120,0)</f>
        <v>0</v>
      </c>
      <c r="BI120" s="210">
        <f>IF(N120="nulová",J120,0)</f>
        <v>0</v>
      </c>
      <c r="BJ120" s="17" t="s">
        <v>77</v>
      </c>
      <c r="BK120" s="210">
        <f>ROUND(I120*H120,2)</f>
        <v>0</v>
      </c>
      <c r="BL120" s="17" t="s">
        <v>142</v>
      </c>
      <c r="BM120" s="209" t="s">
        <v>1500</v>
      </c>
    </row>
    <row r="121" spans="1:51" s="13" customFormat="1" ht="12">
      <c r="A121" s="13"/>
      <c r="B121" s="235"/>
      <c r="C121" s="236"/>
      <c r="D121" s="237" t="s">
        <v>236</v>
      </c>
      <c r="E121" s="238" t="s">
        <v>19</v>
      </c>
      <c r="F121" s="239" t="s">
        <v>1501</v>
      </c>
      <c r="G121" s="236"/>
      <c r="H121" s="240">
        <v>1.2</v>
      </c>
      <c r="I121" s="241"/>
      <c r="J121" s="236"/>
      <c r="K121" s="236"/>
      <c r="L121" s="242"/>
      <c r="M121" s="243"/>
      <c r="N121" s="244"/>
      <c r="O121" s="244"/>
      <c r="P121" s="244"/>
      <c r="Q121" s="244"/>
      <c r="R121" s="244"/>
      <c r="S121" s="244"/>
      <c r="T121" s="24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6" t="s">
        <v>236</v>
      </c>
      <c r="AU121" s="246" t="s">
        <v>79</v>
      </c>
      <c r="AV121" s="13" t="s">
        <v>79</v>
      </c>
      <c r="AW121" s="13" t="s">
        <v>31</v>
      </c>
      <c r="AX121" s="13" t="s">
        <v>77</v>
      </c>
      <c r="AY121" s="246" t="s">
        <v>143</v>
      </c>
    </row>
    <row r="122" spans="1:65" s="2" customFormat="1" ht="33" customHeight="1">
      <c r="A122" s="38"/>
      <c r="B122" s="39"/>
      <c r="C122" s="197" t="s">
        <v>203</v>
      </c>
      <c r="D122" s="197" t="s">
        <v>144</v>
      </c>
      <c r="E122" s="198" t="s">
        <v>1502</v>
      </c>
      <c r="F122" s="199" t="s">
        <v>1503</v>
      </c>
      <c r="G122" s="200" t="s">
        <v>251</v>
      </c>
      <c r="H122" s="201">
        <v>1.2</v>
      </c>
      <c r="I122" s="202"/>
      <c r="J122" s="203">
        <f>ROUND(I122*H122,2)</f>
        <v>0</v>
      </c>
      <c r="K122" s="204"/>
      <c r="L122" s="44"/>
      <c r="M122" s="205" t="s">
        <v>19</v>
      </c>
      <c r="N122" s="206" t="s">
        <v>40</v>
      </c>
      <c r="O122" s="84"/>
      <c r="P122" s="207">
        <f>O122*H122</f>
        <v>0</v>
      </c>
      <c r="Q122" s="207">
        <v>0.19536</v>
      </c>
      <c r="R122" s="207">
        <f>Q122*H122</f>
        <v>0.234432</v>
      </c>
      <c r="S122" s="207">
        <v>0</v>
      </c>
      <c r="T122" s="208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09" t="s">
        <v>142</v>
      </c>
      <c r="AT122" s="209" t="s">
        <v>144</v>
      </c>
      <c r="AU122" s="209" t="s">
        <v>79</v>
      </c>
      <c r="AY122" s="17" t="s">
        <v>143</v>
      </c>
      <c r="BE122" s="210">
        <f>IF(N122="základní",J122,0)</f>
        <v>0</v>
      </c>
      <c r="BF122" s="210">
        <f>IF(N122="snížená",J122,0)</f>
        <v>0</v>
      </c>
      <c r="BG122" s="210">
        <f>IF(N122="zákl. přenesená",J122,0)</f>
        <v>0</v>
      </c>
      <c r="BH122" s="210">
        <f>IF(N122="sníž. přenesená",J122,0)</f>
        <v>0</v>
      </c>
      <c r="BI122" s="210">
        <f>IF(N122="nulová",J122,0)</f>
        <v>0</v>
      </c>
      <c r="BJ122" s="17" t="s">
        <v>77</v>
      </c>
      <c r="BK122" s="210">
        <f>ROUND(I122*H122,2)</f>
        <v>0</v>
      </c>
      <c r="BL122" s="17" t="s">
        <v>142</v>
      </c>
      <c r="BM122" s="209" t="s">
        <v>1504</v>
      </c>
    </row>
    <row r="123" spans="1:51" s="13" customFormat="1" ht="12">
      <c r="A123" s="13"/>
      <c r="B123" s="235"/>
      <c r="C123" s="236"/>
      <c r="D123" s="237" t="s">
        <v>236</v>
      </c>
      <c r="E123" s="238" t="s">
        <v>19</v>
      </c>
      <c r="F123" s="239" t="s">
        <v>1501</v>
      </c>
      <c r="G123" s="236"/>
      <c r="H123" s="240">
        <v>1.2</v>
      </c>
      <c r="I123" s="241"/>
      <c r="J123" s="236"/>
      <c r="K123" s="236"/>
      <c r="L123" s="242"/>
      <c r="M123" s="243"/>
      <c r="N123" s="244"/>
      <c r="O123" s="244"/>
      <c r="P123" s="244"/>
      <c r="Q123" s="244"/>
      <c r="R123" s="244"/>
      <c r="S123" s="244"/>
      <c r="T123" s="24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6" t="s">
        <v>236</v>
      </c>
      <c r="AU123" s="246" t="s">
        <v>79</v>
      </c>
      <c r="AV123" s="13" t="s">
        <v>79</v>
      </c>
      <c r="AW123" s="13" t="s">
        <v>31</v>
      </c>
      <c r="AX123" s="13" t="s">
        <v>77</v>
      </c>
      <c r="AY123" s="246" t="s">
        <v>143</v>
      </c>
    </row>
    <row r="124" spans="1:63" s="11" customFormat="1" ht="22.8" customHeight="1">
      <c r="A124" s="11"/>
      <c r="B124" s="183"/>
      <c r="C124" s="184"/>
      <c r="D124" s="185" t="s">
        <v>68</v>
      </c>
      <c r="E124" s="222" t="s">
        <v>171</v>
      </c>
      <c r="F124" s="222" t="s">
        <v>392</v>
      </c>
      <c r="G124" s="184"/>
      <c r="H124" s="184"/>
      <c r="I124" s="187"/>
      <c r="J124" s="223">
        <f>BK124</f>
        <v>0</v>
      </c>
      <c r="K124" s="184"/>
      <c r="L124" s="189"/>
      <c r="M124" s="190"/>
      <c r="N124" s="191"/>
      <c r="O124" s="191"/>
      <c r="P124" s="192">
        <f>SUM(P125:P156)</f>
        <v>0</v>
      </c>
      <c r="Q124" s="191"/>
      <c r="R124" s="192">
        <f>SUM(R125:R156)</f>
        <v>4.46801082</v>
      </c>
      <c r="S124" s="191"/>
      <c r="T124" s="193">
        <f>SUM(T125:T156)</f>
        <v>0</v>
      </c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R124" s="194" t="s">
        <v>77</v>
      </c>
      <c r="AT124" s="195" t="s">
        <v>68</v>
      </c>
      <c r="AU124" s="195" t="s">
        <v>77</v>
      </c>
      <c r="AY124" s="194" t="s">
        <v>143</v>
      </c>
      <c r="BK124" s="196">
        <f>SUM(BK125:BK156)</f>
        <v>0</v>
      </c>
    </row>
    <row r="125" spans="1:65" s="2" customFormat="1" ht="16.5" customHeight="1">
      <c r="A125" s="38"/>
      <c r="B125" s="39"/>
      <c r="C125" s="224" t="s">
        <v>207</v>
      </c>
      <c r="D125" s="224" t="s">
        <v>231</v>
      </c>
      <c r="E125" s="225" t="s">
        <v>1505</v>
      </c>
      <c r="F125" s="226" t="s">
        <v>1506</v>
      </c>
      <c r="G125" s="227" t="s">
        <v>396</v>
      </c>
      <c r="H125" s="228">
        <v>1</v>
      </c>
      <c r="I125" s="229"/>
      <c r="J125" s="230">
        <f>ROUND(I125*H125,2)</f>
        <v>0</v>
      </c>
      <c r="K125" s="231"/>
      <c r="L125" s="232"/>
      <c r="M125" s="233" t="s">
        <v>19</v>
      </c>
      <c r="N125" s="234" t="s">
        <v>40</v>
      </c>
      <c r="O125" s="84"/>
      <c r="P125" s="207">
        <f>O125*H125</f>
        <v>0</v>
      </c>
      <c r="Q125" s="207">
        <v>0.00174</v>
      </c>
      <c r="R125" s="207">
        <f>Q125*H125</f>
        <v>0.00174</v>
      </c>
      <c r="S125" s="207">
        <v>0</v>
      </c>
      <c r="T125" s="208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09" t="s">
        <v>171</v>
      </c>
      <c r="AT125" s="209" t="s">
        <v>231</v>
      </c>
      <c r="AU125" s="209" t="s">
        <v>79</v>
      </c>
      <c r="AY125" s="17" t="s">
        <v>143</v>
      </c>
      <c r="BE125" s="210">
        <f>IF(N125="základní",J125,0)</f>
        <v>0</v>
      </c>
      <c r="BF125" s="210">
        <f>IF(N125="snížená",J125,0)</f>
        <v>0</v>
      </c>
      <c r="BG125" s="210">
        <f>IF(N125="zákl. přenesená",J125,0)</f>
        <v>0</v>
      </c>
      <c r="BH125" s="210">
        <f>IF(N125="sníž. přenesená",J125,0)</f>
        <v>0</v>
      </c>
      <c r="BI125" s="210">
        <f>IF(N125="nulová",J125,0)</f>
        <v>0</v>
      </c>
      <c r="BJ125" s="17" t="s">
        <v>77</v>
      </c>
      <c r="BK125" s="210">
        <f>ROUND(I125*H125,2)</f>
        <v>0</v>
      </c>
      <c r="BL125" s="17" t="s">
        <v>142</v>
      </c>
      <c r="BM125" s="209" t="s">
        <v>1507</v>
      </c>
    </row>
    <row r="126" spans="1:51" s="13" customFormat="1" ht="12">
      <c r="A126" s="13"/>
      <c r="B126" s="235"/>
      <c r="C126" s="236"/>
      <c r="D126" s="237" t="s">
        <v>236</v>
      </c>
      <c r="E126" s="238" t="s">
        <v>19</v>
      </c>
      <c r="F126" s="239" t="s">
        <v>1508</v>
      </c>
      <c r="G126" s="236"/>
      <c r="H126" s="240">
        <v>1</v>
      </c>
      <c r="I126" s="241"/>
      <c r="J126" s="236"/>
      <c r="K126" s="236"/>
      <c r="L126" s="242"/>
      <c r="M126" s="243"/>
      <c r="N126" s="244"/>
      <c r="O126" s="244"/>
      <c r="P126" s="244"/>
      <c r="Q126" s="244"/>
      <c r="R126" s="244"/>
      <c r="S126" s="244"/>
      <c r="T126" s="24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6" t="s">
        <v>236</v>
      </c>
      <c r="AU126" s="246" t="s">
        <v>79</v>
      </c>
      <c r="AV126" s="13" t="s">
        <v>79</v>
      </c>
      <c r="AW126" s="13" t="s">
        <v>31</v>
      </c>
      <c r="AX126" s="13" t="s">
        <v>77</v>
      </c>
      <c r="AY126" s="246" t="s">
        <v>143</v>
      </c>
    </row>
    <row r="127" spans="1:65" s="2" customFormat="1" ht="16.5" customHeight="1">
      <c r="A127" s="38"/>
      <c r="B127" s="39"/>
      <c r="C127" s="224" t="s">
        <v>211</v>
      </c>
      <c r="D127" s="224" t="s">
        <v>231</v>
      </c>
      <c r="E127" s="225" t="s">
        <v>1126</v>
      </c>
      <c r="F127" s="226" t="s">
        <v>1127</v>
      </c>
      <c r="G127" s="227" t="s">
        <v>244</v>
      </c>
      <c r="H127" s="228">
        <v>1</v>
      </c>
      <c r="I127" s="229"/>
      <c r="J127" s="230">
        <f>ROUND(I127*H127,2)</f>
        <v>0</v>
      </c>
      <c r="K127" s="231"/>
      <c r="L127" s="232"/>
      <c r="M127" s="233" t="s">
        <v>19</v>
      </c>
      <c r="N127" s="234" t="s">
        <v>40</v>
      </c>
      <c r="O127" s="84"/>
      <c r="P127" s="207">
        <f>O127*H127</f>
        <v>0</v>
      </c>
      <c r="Q127" s="207">
        <v>0.196</v>
      </c>
      <c r="R127" s="207">
        <f>Q127*H127</f>
        <v>0.196</v>
      </c>
      <c r="S127" s="207">
        <v>0</v>
      </c>
      <c r="T127" s="208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09" t="s">
        <v>171</v>
      </c>
      <c r="AT127" s="209" t="s">
        <v>231</v>
      </c>
      <c r="AU127" s="209" t="s">
        <v>79</v>
      </c>
      <c r="AY127" s="17" t="s">
        <v>143</v>
      </c>
      <c r="BE127" s="210">
        <f>IF(N127="základní",J127,0)</f>
        <v>0</v>
      </c>
      <c r="BF127" s="210">
        <f>IF(N127="snížená",J127,0)</f>
        <v>0</v>
      </c>
      <c r="BG127" s="210">
        <f>IF(N127="zákl. přenesená",J127,0)</f>
        <v>0</v>
      </c>
      <c r="BH127" s="210">
        <f>IF(N127="sníž. přenesená",J127,0)</f>
        <v>0</v>
      </c>
      <c r="BI127" s="210">
        <f>IF(N127="nulová",J127,0)</f>
        <v>0</v>
      </c>
      <c r="BJ127" s="17" t="s">
        <v>77</v>
      </c>
      <c r="BK127" s="210">
        <f>ROUND(I127*H127,2)</f>
        <v>0</v>
      </c>
      <c r="BL127" s="17" t="s">
        <v>142</v>
      </c>
      <c r="BM127" s="209" t="s">
        <v>1509</v>
      </c>
    </row>
    <row r="128" spans="1:51" s="13" customFormat="1" ht="12">
      <c r="A128" s="13"/>
      <c r="B128" s="235"/>
      <c r="C128" s="236"/>
      <c r="D128" s="237" t="s">
        <v>236</v>
      </c>
      <c r="E128" s="238" t="s">
        <v>19</v>
      </c>
      <c r="F128" s="239" t="s">
        <v>77</v>
      </c>
      <c r="G128" s="236"/>
      <c r="H128" s="240">
        <v>1</v>
      </c>
      <c r="I128" s="241"/>
      <c r="J128" s="236"/>
      <c r="K128" s="236"/>
      <c r="L128" s="242"/>
      <c r="M128" s="243"/>
      <c r="N128" s="244"/>
      <c r="O128" s="244"/>
      <c r="P128" s="244"/>
      <c r="Q128" s="244"/>
      <c r="R128" s="244"/>
      <c r="S128" s="244"/>
      <c r="T128" s="24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6" t="s">
        <v>236</v>
      </c>
      <c r="AU128" s="246" t="s">
        <v>79</v>
      </c>
      <c r="AV128" s="13" t="s">
        <v>79</v>
      </c>
      <c r="AW128" s="13" t="s">
        <v>31</v>
      </c>
      <c r="AX128" s="13" t="s">
        <v>77</v>
      </c>
      <c r="AY128" s="246" t="s">
        <v>143</v>
      </c>
    </row>
    <row r="129" spans="1:65" s="2" customFormat="1" ht="16.5" customHeight="1">
      <c r="A129" s="38"/>
      <c r="B129" s="39"/>
      <c r="C129" s="224" t="s">
        <v>215</v>
      </c>
      <c r="D129" s="224" t="s">
        <v>231</v>
      </c>
      <c r="E129" s="225" t="s">
        <v>1510</v>
      </c>
      <c r="F129" s="226" t="s">
        <v>1511</v>
      </c>
      <c r="G129" s="227" t="s">
        <v>244</v>
      </c>
      <c r="H129" s="228">
        <v>1</v>
      </c>
      <c r="I129" s="229"/>
      <c r="J129" s="230">
        <f>ROUND(I129*H129,2)</f>
        <v>0</v>
      </c>
      <c r="K129" s="231"/>
      <c r="L129" s="232"/>
      <c r="M129" s="233" t="s">
        <v>19</v>
      </c>
      <c r="N129" s="234" t="s">
        <v>40</v>
      </c>
      <c r="O129" s="84"/>
      <c r="P129" s="207">
        <f>O129*H129</f>
        <v>0</v>
      </c>
      <c r="Q129" s="207">
        <v>0.0133</v>
      </c>
      <c r="R129" s="207">
        <f>Q129*H129</f>
        <v>0.0133</v>
      </c>
      <c r="S129" s="207">
        <v>0</v>
      </c>
      <c r="T129" s="208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09" t="s">
        <v>171</v>
      </c>
      <c r="AT129" s="209" t="s">
        <v>231</v>
      </c>
      <c r="AU129" s="209" t="s">
        <v>79</v>
      </c>
      <c r="AY129" s="17" t="s">
        <v>143</v>
      </c>
      <c r="BE129" s="210">
        <f>IF(N129="základní",J129,0)</f>
        <v>0</v>
      </c>
      <c r="BF129" s="210">
        <f>IF(N129="snížená",J129,0)</f>
        <v>0</v>
      </c>
      <c r="BG129" s="210">
        <f>IF(N129="zákl. přenesená",J129,0)</f>
        <v>0</v>
      </c>
      <c r="BH129" s="210">
        <f>IF(N129="sníž. přenesená",J129,0)</f>
        <v>0</v>
      </c>
      <c r="BI129" s="210">
        <f>IF(N129="nulová",J129,0)</f>
        <v>0</v>
      </c>
      <c r="BJ129" s="17" t="s">
        <v>77</v>
      </c>
      <c r="BK129" s="210">
        <f>ROUND(I129*H129,2)</f>
        <v>0</v>
      </c>
      <c r="BL129" s="17" t="s">
        <v>142</v>
      </c>
      <c r="BM129" s="209" t="s">
        <v>1512</v>
      </c>
    </row>
    <row r="130" spans="1:51" s="13" customFormat="1" ht="12">
      <c r="A130" s="13"/>
      <c r="B130" s="235"/>
      <c r="C130" s="236"/>
      <c r="D130" s="237" t="s">
        <v>236</v>
      </c>
      <c r="E130" s="238" t="s">
        <v>19</v>
      </c>
      <c r="F130" s="239" t="s">
        <v>77</v>
      </c>
      <c r="G130" s="236"/>
      <c r="H130" s="240">
        <v>1</v>
      </c>
      <c r="I130" s="241"/>
      <c r="J130" s="236"/>
      <c r="K130" s="236"/>
      <c r="L130" s="242"/>
      <c r="M130" s="243"/>
      <c r="N130" s="244"/>
      <c r="O130" s="244"/>
      <c r="P130" s="244"/>
      <c r="Q130" s="244"/>
      <c r="R130" s="244"/>
      <c r="S130" s="244"/>
      <c r="T130" s="24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6" t="s">
        <v>236</v>
      </c>
      <c r="AU130" s="246" t="s">
        <v>79</v>
      </c>
      <c r="AV130" s="13" t="s">
        <v>79</v>
      </c>
      <c r="AW130" s="13" t="s">
        <v>31</v>
      </c>
      <c r="AX130" s="13" t="s">
        <v>77</v>
      </c>
      <c r="AY130" s="246" t="s">
        <v>143</v>
      </c>
    </row>
    <row r="131" spans="1:65" s="2" customFormat="1" ht="16.5" customHeight="1">
      <c r="A131" s="38"/>
      <c r="B131" s="39"/>
      <c r="C131" s="224" t="s">
        <v>303</v>
      </c>
      <c r="D131" s="224" t="s">
        <v>231</v>
      </c>
      <c r="E131" s="225" t="s">
        <v>1513</v>
      </c>
      <c r="F131" s="226" t="s">
        <v>1514</v>
      </c>
      <c r="G131" s="227" t="s">
        <v>244</v>
      </c>
      <c r="H131" s="228">
        <v>1</v>
      </c>
      <c r="I131" s="229"/>
      <c r="J131" s="230">
        <f>ROUND(I131*H131,2)</f>
        <v>0</v>
      </c>
      <c r="K131" s="231"/>
      <c r="L131" s="232"/>
      <c r="M131" s="233" t="s">
        <v>19</v>
      </c>
      <c r="N131" s="234" t="s">
        <v>40</v>
      </c>
      <c r="O131" s="84"/>
      <c r="P131" s="207">
        <f>O131*H131</f>
        <v>0</v>
      </c>
      <c r="Q131" s="207">
        <v>0.254</v>
      </c>
      <c r="R131" s="207">
        <f>Q131*H131</f>
        <v>0.254</v>
      </c>
      <c r="S131" s="207">
        <v>0</v>
      </c>
      <c r="T131" s="208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09" t="s">
        <v>171</v>
      </c>
      <c r="AT131" s="209" t="s">
        <v>231</v>
      </c>
      <c r="AU131" s="209" t="s">
        <v>79</v>
      </c>
      <c r="AY131" s="17" t="s">
        <v>143</v>
      </c>
      <c r="BE131" s="210">
        <f>IF(N131="základní",J131,0)</f>
        <v>0</v>
      </c>
      <c r="BF131" s="210">
        <f>IF(N131="snížená",J131,0)</f>
        <v>0</v>
      </c>
      <c r="BG131" s="210">
        <f>IF(N131="zákl. přenesená",J131,0)</f>
        <v>0</v>
      </c>
      <c r="BH131" s="210">
        <f>IF(N131="sníž. přenesená",J131,0)</f>
        <v>0</v>
      </c>
      <c r="BI131" s="210">
        <f>IF(N131="nulová",J131,0)</f>
        <v>0</v>
      </c>
      <c r="BJ131" s="17" t="s">
        <v>77</v>
      </c>
      <c r="BK131" s="210">
        <f>ROUND(I131*H131,2)</f>
        <v>0</v>
      </c>
      <c r="BL131" s="17" t="s">
        <v>142</v>
      </c>
      <c r="BM131" s="209" t="s">
        <v>1515</v>
      </c>
    </row>
    <row r="132" spans="1:51" s="13" customFormat="1" ht="12">
      <c r="A132" s="13"/>
      <c r="B132" s="235"/>
      <c r="C132" s="236"/>
      <c r="D132" s="237" t="s">
        <v>236</v>
      </c>
      <c r="E132" s="238" t="s">
        <v>19</v>
      </c>
      <c r="F132" s="239" t="s">
        <v>77</v>
      </c>
      <c r="G132" s="236"/>
      <c r="H132" s="240">
        <v>1</v>
      </c>
      <c r="I132" s="241"/>
      <c r="J132" s="236"/>
      <c r="K132" s="236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236</v>
      </c>
      <c r="AU132" s="246" t="s">
        <v>79</v>
      </c>
      <c r="AV132" s="13" t="s">
        <v>79</v>
      </c>
      <c r="AW132" s="13" t="s">
        <v>31</v>
      </c>
      <c r="AX132" s="13" t="s">
        <v>77</v>
      </c>
      <c r="AY132" s="246" t="s">
        <v>143</v>
      </c>
    </row>
    <row r="133" spans="1:65" s="2" customFormat="1" ht="16.5" customHeight="1">
      <c r="A133" s="38"/>
      <c r="B133" s="39"/>
      <c r="C133" s="224" t="s">
        <v>7</v>
      </c>
      <c r="D133" s="224" t="s">
        <v>231</v>
      </c>
      <c r="E133" s="225" t="s">
        <v>1516</v>
      </c>
      <c r="F133" s="226" t="s">
        <v>1517</v>
      </c>
      <c r="G133" s="227" t="s">
        <v>244</v>
      </c>
      <c r="H133" s="228">
        <v>1</v>
      </c>
      <c r="I133" s="229"/>
      <c r="J133" s="230">
        <f>ROUND(I133*H133,2)</f>
        <v>0</v>
      </c>
      <c r="K133" s="231"/>
      <c r="L133" s="232"/>
      <c r="M133" s="233" t="s">
        <v>19</v>
      </c>
      <c r="N133" s="234" t="s">
        <v>40</v>
      </c>
      <c r="O133" s="84"/>
      <c r="P133" s="207">
        <f>O133*H133</f>
        <v>0</v>
      </c>
      <c r="Q133" s="207">
        <v>0.506</v>
      </c>
      <c r="R133" s="207">
        <f>Q133*H133</f>
        <v>0.506</v>
      </c>
      <c r="S133" s="207">
        <v>0</v>
      </c>
      <c r="T133" s="208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09" t="s">
        <v>171</v>
      </c>
      <c r="AT133" s="209" t="s">
        <v>231</v>
      </c>
      <c r="AU133" s="209" t="s">
        <v>79</v>
      </c>
      <c r="AY133" s="17" t="s">
        <v>143</v>
      </c>
      <c r="BE133" s="210">
        <f>IF(N133="základní",J133,0)</f>
        <v>0</v>
      </c>
      <c r="BF133" s="210">
        <f>IF(N133="snížená",J133,0)</f>
        <v>0</v>
      </c>
      <c r="BG133" s="210">
        <f>IF(N133="zákl. přenesená",J133,0)</f>
        <v>0</v>
      </c>
      <c r="BH133" s="210">
        <f>IF(N133="sníž. přenesená",J133,0)</f>
        <v>0</v>
      </c>
      <c r="BI133" s="210">
        <f>IF(N133="nulová",J133,0)</f>
        <v>0</v>
      </c>
      <c r="BJ133" s="17" t="s">
        <v>77</v>
      </c>
      <c r="BK133" s="210">
        <f>ROUND(I133*H133,2)</f>
        <v>0</v>
      </c>
      <c r="BL133" s="17" t="s">
        <v>142</v>
      </c>
      <c r="BM133" s="209" t="s">
        <v>1518</v>
      </c>
    </row>
    <row r="134" spans="1:51" s="13" customFormat="1" ht="12">
      <c r="A134" s="13"/>
      <c r="B134" s="235"/>
      <c r="C134" s="236"/>
      <c r="D134" s="237" t="s">
        <v>236</v>
      </c>
      <c r="E134" s="238" t="s">
        <v>19</v>
      </c>
      <c r="F134" s="239" t="s">
        <v>77</v>
      </c>
      <c r="G134" s="236"/>
      <c r="H134" s="240">
        <v>1</v>
      </c>
      <c r="I134" s="241"/>
      <c r="J134" s="236"/>
      <c r="K134" s="236"/>
      <c r="L134" s="242"/>
      <c r="M134" s="243"/>
      <c r="N134" s="244"/>
      <c r="O134" s="244"/>
      <c r="P134" s="244"/>
      <c r="Q134" s="244"/>
      <c r="R134" s="244"/>
      <c r="S134" s="244"/>
      <c r="T134" s="24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6" t="s">
        <v>236</v>
      </c>
      <c r="AU134" s="246" t="s">
        <v>79</v>
      </c>
      <c r="AV134" s="13" t="s">
        <v>79</v>
      </c>
      <c r="AW134" s="13" t="s">
        <v>31</v>
      </c>
      <c r="AX134" s="13" t="s">
        <v>77</v>
      </c>
      <c r="AY134" s="246" t="s">
        <v>143</v>
      </c>
    </row>
    <row r="135" spans="1:65" s="2" customFormat="1" ht="16.5" customHeight="1">
      <c r="A135" s="38"/>
      <c r="B135" s="39"/>
      <c r="C135" s="224" t="s">
        <v>312</v>
      </c>
      <c r="D135" s="224" t="s">
        <v>231</v>
      </c>
      <c r="E135" s="225" t="s">
        <v>1143</v>
      </c>
      <c r="F135" s="226" t="s">
        <v>1144</v>
      </c>
      <c r="G135" s="227" t="s">
        <v>244</v>
      </c>
      <c r="H135" s="228">
        <v>1</v>
      </c>
      <c r="I135" s="229"/>
      <c r="J135" s="230">
        <f>ROUND(I135*H135,2)</f>
        <v>0</v>
      </c>
      <c r="K135" s="231"/>
      <c r="L135" s="232"/>
      <c r="M135" s="233" t="s">
        <v>19</v>
      </c>
      <c r="N135" s="234" t="s">
        <v>40</v>
      </c>
      <c r="O135" s="84"/>
      <c r="P135" s="207">
        <f>O135*H135</f>
        <v>0</v>
      </c>
      <c r="Q135" s="207">
        <v>0.585</v>
      </c>
      <c r="R135" s="207">
        <f>Q135*H135</f>
        <v>0.585</v>
      </c>
      <c r="S135" s="207">
        <v>0</v>
      </c>
      <c r="T135" s="208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09" t="s">
        <v>171</v>
      </c>
      <c r="AT135" s="209" t="s">
        <v>231</v>
      </c>
      <c r="AU135" s="209" t="s">
        <v>79</v>
      </c>
      <c r="AY135" s="17" t="s">
        <v>143</v>
      </c>
      <c r="BE135" s="210">
        <f>IF(N135="základní",J135,0)</f>
        <v>0</v>
      </c>
      <c r="BF135" s="210">
        <f>IF(N135="snížená",J135,0)</f>
        <v>0</v>
      </c>
      <c r="BG135" s="210">
        <f>IF(N135="zákl. přenesená",J135,0)</f>
        <v>0</v>
      </c>
      <c r="BH135" s="210">
        <f>IF(N135="sníž. přenesená",J135,0)</f>
        <v>0</v>
      </c>
      <c r="BI135" s="210">
        <f>IF(N135="nulová",J135,0)</f>
        <v>0</v>
      </c>
      <c r="BJ135" s="17" t="s">
        <v>77</v>
      </c>
      <c r="BK135" s="210">
        <f>ROUND(I135*H135,2)</f>
        <v>0</v>
      </c>
      <c r="BL135" s="17" t="s">
        <v>142</v>
      </c>
      <c r="BM135" s="209" t="s">
        <v>1519</v>
      </c>
    </row>
    <row r="136" spans="1:51" s="13" customFormat="1" ht="12">
      <c r="A136" s="13"/>
      <c r="B136" s="235"/>
      <c r="C136" s="236"/>
      <c r="D136" s="237" t="s">
        <v>236</v>
      </c>
      <c r="E136" s="238" t="s">
        <v>19</v>
      </c>
      <c r="F136" s="239" t="s">
        <v>77</v>
      </c>
      <c r="G136" s="236"/>
      <c r="H136" s="240">
        <v>1</v>
      </c>
      <c r="I136" s="241"/>
      <c r="J136" s="236"/>
      <c r="K136" s="236"/>
      <c r="L136" s="242"/>
      <c r="M136" s="243"/>
      <c r="N136" s="244"/>
      <c r="O136" s="244"/>
      <c r="P136" s="244"/>
      <c r="Q136" s="244"/>
      <c r="R136" s="244"/>
      <c r="S136" s="244"/>
      <c r="T136" s="24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6" t="s">
        <v>236</v>
      </c>
      <c r="AU136" s="246" t="s">
        <v>79</v>
      </c>
      <c r="AV136" s="13" t="s">
        <v>79</v>
      </c>
      <c r="AW136" s="13" t="s">
        <v>31</v>
      </c>
      <c r="AX136" s="13" t="s">
        <v>77</v>
      </c>
      <c r="AY136" s="246" t="s">
        <v>143</v>
      </c>
    </row>
    <row r="137" spans="1:65" s="2" customFormat="1" ht="16.5" customHeight="1">
      <c r="A137" s="38"/>
      <c r="B137" s="39"/>
      <c r="C137" s="224" t="s">
        <v>316</v>
      </c>
      <c r="D137" s="224" t="s">
        <v>231</v>
      </c>
      <c r="E137" s="225" t="s">
        <v>1146</v>
      </c>
      <c r="F137" s="226" t="s">
        <v>1147</v>
      </c>
      <c r="G137" s="227" t="s">
        <v>244</v>
      </c>
      <c r="H137" s="228">
        <v>2</v>
      </c>
      <c r="I137" s="229"/>
      <c r="J137" s="230">
        <f>ROUND(I137*H137,2)</f>
        <v>0</v>
      </c>
      <c r="K137" s="231"/>
      <c r="L137" s="232"/>
      <c r="M137" s="233" t="s">
        <v>19</v>
      </c>
      <c r="N137" s="234" t="s">
        <v>40</v>
      </c>
      <c r="O137" s="84"/>
      <c r="P137" s="207">
        <f>O137*H137</f>
        <v>0</v>
      </c>
      <c r="Q137" s="207">
        <v>0.002</v>
      </c>
      <c r="R137" s="207">
        <f>Q137*H137</f>
        <v>0.004</v>
      </c>
      <c r="S137" s="207">
        <v>0</v>
      </c>
      <c r="T137" s="208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09" t="s">
        <v>171</v>
      </c>
      <c r="AT137" s="209" t="s">
        <v>231</v>
      </c>
      <c r="AU137" s="209" t="s">
        <v>79</v>
      </c>
      <c r="AY137" s="17" t="s">
        <v>143</v>
      </c>
      <c r="BE137" s="210">
        <f>IF(N137="základní",J137,0)</f>
        <v>0</v>
      </c>
      <c r="BF137" s="210">
        <f>IF(N137="snížená",J137,0)</f>
        <v>0</v>
      </c>
      <c r="BG137" s="210">
        <f>IF(N137="zákl. přenesená",J137,0)</f>
        <v>0</v>
      </c>
      <c r="BH137" s="210">
        <f>IF(N137="sníž. přenesená",J137,0)</f>
        <v>0</v>
      </c>
      <c r="BI137" s="210">
        <f>IF(N137="nulová",J137,0)</f>
        <v>0</v>
      </c>
      <c r="BJ137" s="17" t="s">
        <v>77</v>
      </c>
      <c r="BK137" s="210">
        <f>ROUND(I137*H137,2)</f>
        <v>0</v>
      </c>
      <c r="BL137" s="17" t="s">
        <v>142</v>
      </c>
      <c r="BM137" s="209" t="s">
        <v>1520</v>
      </c>
    </row>
    <row r="138" spans="1:51" s="13" customFormat="1" ht="12">
      <c r="A138" s="13"/>
      <c r="B138" s="235"/>
      <c r="C138" s="236"/>
      <c r="D138" s="237" t="s">
        <v>236</v>
      </c>
      <c r="E138" s="238" t="s">
        <v>19</v>
      </c>
      <c r="F138" s="239" t="s">
        <v>79</v>
      </c>
      <c r="G138" s="236"/>
      <c r="H138" s="240">
        <v>2</v>
      </c>
      <c r="I138" s="241"/>
      <c r="J138" s="236"/>
      <c r="K138" s="236"/>
      <c r="L138" s="242"/>
      <c r="M138" s="243"/>
      <c r="N138" s="244"/>
      <c r="O138" s="244"/>
      <c r="P138" s="244"/>
      <c r="Q138" s="244"/>
      <c r="R138" s="244"/>
      <c r="S138" s="244"/>
      <c r="T138" s="24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6" t="s">
        <v>236</v>
      </c>
      <c r="AU138" s="246" t="s">
        <v>79</v>
      </c>
      <c r="AV138" s="13" t="s">
        <v>79</v>
      </c>
      <c r="AW138" s="13" t="s">
        <v>31</v>
      </c>
      <c r="AX138" s="13" t="s">
        <v>77</v>
      </c>
      <c r="AY138" s="246" t="s">
        <v>143</v>
      </c>
    </row>
    <row r="139" spans="1:65" s="2" customFormat="1" ht="16.5" customHeight="1">
      <c r="A139" s="38"/>
      <c r="B139" s="39"/>
      <c r="C139" s="197" t="s">
        <v>320</v>
      </c>
      <c r="D139" s="197" t="s">
        <v>144</v>
      </c>
      <c r="E139" s="198" t="s">
        <v>1521</v>
      </c>
      <c r="F139" s="199" t="s">
        <v>1522</v>
      </c>
      <c r="G139" s="200" t="s">
        <v>244</v>
      </c>
      <c r="H139" s="201">
        <v>1</v>
      </c>
      <c r="I139" s="202"/>
      <c r="J139" s="203">
        <f>ROUND(I139*H139,2)</f>
        <v>0</v>
      </c>
      <c r="K139" s="204"/>
      <c r="L139" s="44"/>
      <c r="M139" s="205" t="s">
        <v>19</v>
      </c>
      <c r="N139" s="206" t="s">
        <v>40</v>
      </c>
      <c r="O139" s="84"/>
      <c r="P139" s="207">
        <f>O139*H139</f>
        <v>0</v>
      </c>
      <c r="Q139" s="207">
        <v>0.17697</v>
      </c>
      <c r="R139" s="207">
        <f>Q139*H139</f>
        <v>0.17697</v>
      </c>
      <c r="S139" s="207">
        <v>0</v>
      </c>
      <c r="T139" s="208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09" t="s">
        <v>142</v>
      </c>
      <c r="AT139" s="209" t="s">
        <v>144</v>
      </c>
      <c r="AU139" s="209" t="s">
        <v>79</v>
      </c>
      <c r="AY139" s="17" t="s">
        <v>143</v>
      </c>
      <c r="BE139" s="210">
        <f>IF(N139="základní",J139,0)</f>
        <v>0</v>
      </c>
      <c r="BF139" s="210">
        <f>IF(N139="snížená",J139,0)</f>
        <v>0</v>
      </c>
      <c r="BG139" s="210">
        <f>IF(N139="zákl. přenesená",J139,0)</f>
        <v>0</v>
      </c>
      <c r="BH139" s="210">
        <f>IF(N139="sníž. přenesená",J139,0)</f>
        <v>0</v>
      </c>
      <c r="BI139" s="210">
        <f>IF(N139="nulová",J139,0)</f>
        <v>0</v>
      </c>
      <c r="BJ139" s="17" t="s">
        <v>77</v>
      </c>
      <c r="BK139" s="210">
        <f>ROUND(I139*H139,2)</f>
        <v>0</v>
      </c>
      <c r="BL139" s="17" t="s">
        <v>142</v>
      </c>
      <c r="BM139" s="209" t="s">
        <v>1523</v>
      </c>
    </row>
    <row r="140" spans="1:51" s="13" customFormat="1" ht="12">
      <c r="A140" s="13"/>
      <c r="B140" s="235"/>
      <c r="C140" s="236"/>
      <c r="D140" s="237" t="s">
        <v>236</v>
      </c>
      <c r="E140" s="238" t="s">
        <v>19</v>
      </c>
      <c r="F140" s="239" t="s">
        <v>77</v>
      </c>
      <c r="G140" s="236"/>
      <c r="H140" s="240">
        <v>1</v>
      </c>
      <c r="I140" s="241"/>
      <c r="J140" s="236"/>
      <c r="K140" s="236"/>
      <c r="L140" s="242"/>
      <c r="M140" s="243"/>
      <c r="N140" s="244"/>
      <c r="O140" s="244"/>
      <c r="P140" s="244"/>
      <c r="Q140" s="244"/>
      <c r="R140" s="244"/>
      <c r="S140" s="244"/>
      <c r="T140" s="24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6" t="s">
        <v>236</v>
      </c>
      <c r="AU140" s="246" t="s">
        <v>79</v>
      </c>
      <c r="AV140" s="13" t="s">
        <v>79</v>
      </c>
      <c r="AW140" s="13" t="s">
        <v>31</v>
      </c>
      <c r="AX140" s="13" t="s">
        <v>77</v>
      </c>
      <c r="AY140" s="246" t="s">
        <v>143</v>
      </c>
    </row>
    <row r="141" spans="1:65" s="2" customFormat="1" ht="21.75" customHeight="1">
      <c r="A141" s="38"/>
      <c r="B141" s="39"/>
      <c r="C141" s="197" t="s">
        <v>326</v>
      </c>
      <c r="D141" s="197" t="s">
        <v>144</v>
      </c>
      <c r="E141" s="198" t="s">
        <v>1524</v>
      </c>
      <c r="F141" s="199" t="s">
        <v>1525</v>
      </c>
      <c r="G141" s="200" t="s">
        <v>287</v>
      </c>
      <c r="H141" s="201">
        <v>0.392</v>
      </c>
      <c r="I141" s="202"/>
      <c r="J141" s="203">
        <f>ROUND(I141*H141,2)</f>
        <v>0</v>
      </c>
      <c r="K141" s="204"/>
      <c r="L141" s="44"/>
      <c r="M141" s="205" t="s">
        <v>19</v>
      </c>
      <c r="N141" s="206" t="s">
        <v>40</v>
      </c>
      <c r="O141" s="84"/>
      <c r="P141" s="207">
        <f>O141*H141</f>
        <v>0</v>
      </c>
      <c r="Q141" s="207">
        <v>0</v>
      </c>
      <c r="R141" s="207">
        <f>Q141*H141</f>
        <v>0</v>
      </c>
      <c r="S141" s="207">
        <v>0</v>
      </c>
      <c r="T141" s="208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09" t="s">
        <v>142</v>
      </c>
      <c r="AT141" s="209" t="s">
        <v>144</v>
      </c>
      <c r="AU141" s="209" t="s">
        <v>79</v>
      </c>
      <c r="AY141" s="17" t="s">
        <v>143</v>
      </c>
      <c r="BE141" s="210">
        <f>IF(N141="základní",J141,0)</f>
        <v>0</v>
      </c>
      <c r="BF141" s="210">
        <f>IF(N141="snížená",J141,0)</f>
        <v>0</v>
      </c>
      <c r="BG141" s="210">
        <f>IF(N141="zákl. přenesená",J141,0)</f>
        <v>0</v>
      </c>
      <c r="BH141" s="210">
        <f>IF(N141="sníž. přenesená",J141,0)</f>
        <v>0</v>
      </c>
      <c r="BI141" s="210">
        <f>IF(N141="nulová",J141,0)</f>
        <v>0</v>
      </c>
      <c r="BJ141" s="17" t="s">
        <v>77</v>
      </c>
      <c r="BK141" s="210">
        <f>ROUND(I141*H141,2)</f>
        <v>0</v>
      </c>
      <c r="BL141" s="17" t="s">
        <v>142</v>
      </c>
      <c r="BM141" s="209" t="s">
        <v>1526</v>
      </c>
    </row>
    <row r="142" spans="1:51" s="13" customFormat="1" ht="12">
      <c r="A142" s="13"/>
      <c r="B142" s="235"/>
      <c r="C142" s="236"/>
      <c r="D142" s="237" t="s">
        <v>236</v>
      </c>
      <c r="E142" s="238" t="s">
        <v>19</v>
      </c>
      <c r="F142" s="239" t="s">
        <v>1527</v>
      </c>
      <c r="G142" s="236"/>
      <c r="H142" s="240">
        <v>0.392</v>
      </c>
      <c r="I142" s="241"/>
      <c r="J142" s="236"/>
      <c r="K142" s="236"/>
      <c r="L142" s="242"/>
      <c r="M142" s="243"/>
      <c r="N142" s="244"/>
      <c r="O142" s="244"/>
      <c r="P142" s="244"/>
      <c r="Q142" s="244"/>
      <c r="R142" s="244"/>
      <c r="S142" s="244"/>
      <c r="T142" s="24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6" t="s">
        <v>236</v>
      </c>
      <c r="AU142" s="246" t="s">
        <v>79</v>
      </c>
      <c r="AV142" s="13" t="s">
        <v>79</v>
      </c>
      <c r="AW142" s="13" t="s">
        <v>31</v>
      </c>
      <c r="AX142" s="13" t="s">
        <v>77</v>
      </c>
      <c r="AY142" s="246" t="s">
        <v>143</v>
      </c>
    </row>
    <row r="143" spans="1:65" s="2" customFormat="1" ht="21.75" customHeight="1">
      <c r="A143" s="38"/>
      <c r="B143" s="39"/>
      <c r="C143" s="197" t="s">
        <v>331</v>
      </c>
      <c r="D143" s="197" t="s">
        <v>144</v>
      </c>
      <c r="E143" s="198" t="s">
        <v>1528</v>
      </c>
      <c r="F143" s="199" t="s">
        <v>1529</v>
      </c>
      <c r="G143" s="200" t="s">
        <v>287</v>
      </c>
      <c r="H143" s="201">
        <v>0.392</v>
      </c>
      <c r="I143" s="202"/>
      <c r="J143" s="203">
        <f>ROUND(I143*H143,2)</f>
        <v>0</v>
      </c>
      <c r="K143" s="204"/>
      <c r="L143" s="44"/>
      <c r="M143" s="205" t="s">
        <v>19</v>
      </c>
      <c r="N143" s="206" t="s">
        <v>40</v>
      </c>
      <c r="O143" s="84"/>
      <c r="P143" s="207">
        <f>O143*H143</f>
        <v>0</v>
      </c>
      <c r="Q143" s="207">
        <v>0</v>
      </c>
      <c r="R143" s="207">
        <f>Q143*H143</f>
        <v>0</v>
      </c>
      <c r="S143" s="207">
        <v>0</v>
      </c>
      <c r="T143" s="208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09" t="s">
        <v>142</v>
      </c>
      <c r="AT143" s="209" t="s">
        <v>144</v>
      </c>
      <c r="AU143" s="209" t="s">
        <v>79</v>
      </c>
      <c r="AY143" s="17" t="s">
        <v>143</v>
      </c>
      <c r="BE143" s="210">
        <f>IF(N143="základní",J143,0)</f>
        <v>0</v>
      </c>
      <c r="BF143" s="210">
        <f>IF(N143="snížená",J143,0)</f>
        <v>0</v>
      </c>
      <c r="BG143" s="210">
        <f>IF(N143="zákl. přenesená",J143,0)</f>
        <v>0</v>
      </c>
      <c r="BH143" s="210">
        <f>IF(N143="sníž. přenesená",J143,0)</f>
        <v>0</v>
      </c>
      <c r="BI143" s="210">
        <f>IF(N143="nulová",J143,0)</f>
        <v>0</v>
      </c>
      <c r="BJ143" s="17" t="s">
        <v>77</v>
      </c>
      <c r="BK143" s="210">
        <f>ROUND(I143*H143,2)</f>
        <v>0</v>
      </c>
      <c r="BL143" s="17" t="s">
        <v>142</v>
      </c>
      <c r="BM143" s="209" t="s">
        <v>1530</v>
      </c>
    </row>
    <row r="144" spans="1:51" s="13" customFormat="1" ht="12">
      <c r="A144" s="13"/>
      <c r="B144" s="235"/>
      <c r="C144" s="236"/>
      <c r="D144" s="237" t="s">
        <v>236</v>
      </c>
      <c r="E144" s="238" t="s">
        <v>19</v>
      </c>
      <c r="F144" s="239" t="s">
        <v>1527</v>
      </c>
      <c r="G144" s="236"/>
      <c r="H144" s="240">
        <v>0.392</v>
      </c>
      <c r="I144" s="241"/>
      <c r="J144" s="236"/>
      <c r="K144" s="236"/>
      <c r="L144" s="242"/>
      <c r="M144" s="243"/>
      <c r="N144" s="244"/>
      <c r="O144" s="244"/>
      <c r="P144" s="244"/>
      <c r="Q144" s="244"/>
      <c r="R144" s="244"/>
      <c r="S144" s="244"/>
      <c r="T144" s="24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6" t="s">
        <v>236</v>
      </c>
      <c r="AU144" s="246" t="s">
        <v>79</v>
      </c>
      <c r="AV144" s="13" t="s">
        <v>79</v>
      </c>
      <c r="AW144" s="13" t="s">
        <v>31</v>
      </c>
      <c r="AX144" s="13" t="s">
        <v>77</v>
      </c>
      <c r="AY144" s="246" t="s">
        <v>143</v>
      </c>
    </row>
    <row r="145" spans="1:65" s="2" customFormat="1" ht="21.75" customHeight="1">
      <c r="A145" s="38"/>
      <c r="B145" s="39"/>
      <c r="C145" s="197" t="s">
        <v>336</v>
      </c>
      <c r="D145" s="197" t="s">
        <v>144</v>
      </c>
      <c r="E145" s="198" t="s">
        <v>1182</v>
      </c>
      <c r="F145" s="199" t="s">
        <v>1183</v>
      </c>
      <c r="G145" s="200" t="s">
        <v>244</v>
      </c>
      <c r="H145" s="201">
        <v>1</v>
      </c>
      <c r="I145" s="202"/>
      <c r="J145" s="203">
        <f>ROUND(I145*H145,2)</f>
        <v>0</v>
      </c>
      <c r="K145" s="204"/>
      <c r="L145" s="44"/>
      <c r="M145" s="205" t="s">
        <v>19</v>
      </c>
      <c r="N145" s="206" t="s">
        <v>40</v>
      </c>
      <c r="O145" s="84"/>
      <c r="P145" s="207">
        <f>O145*H145</f>
        <v>0</v>
      </c>
      <c r="Q145" s="207">
        <v>2.25689</v>
      </c>
      <c r="R145" s="207">
        <f>Q145*H145</f>
        <v>2.25689</v>
      </c>
      <c r="S145" s="207">
        <v>0</v>
      </c>
      <c r="T145" s="208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09" t="s">
        <v>142</v>
      </c>
      <c r="AT145" s="209" t="s">
        <v>144</v>
      </c>
      <c r="AU145" s="209" t="s">
        <v>79</v>
      </c>
      <c r="AY145" s="17" t="s">
        <v>143</v>
      </c>
      <c r="BE145" s="210">
        <f>IF(N145="základní",J145,0)</f>
        <v>0</v>
      </c>
      <c r="BF145" s="210">
        <f>IF(N145="snížená",J145,0)</f>
        <v>0</v>
      </c>
      <c r="BG145" s="210">
        <f>IF(N145="zákl. přenesená",J145,0)</f>
        <v>0</v>
      </c>
      <c r="BH145" s="210">
        <f>IF(N145="sníž. přenesená",J145,0)</f>
        <v>0</v>
      </c>
      <c r="BI145" s="210">
        <f>IF(N145="nulová",J145,0)</f>
        <v>0</v>
      </c>
      <c r="BJ145" s="17" t="s">
        <v>77</v>
      </c>
      <c r="BK145" s="210">
        <f>ROUND(I145*H145,2)</f>
        <v>0</v>
      </c>
      <c r="BL145" s="17" t="s">
        <v>142</v>
      </c>
      <c r="BM145" s="209" t="s">
        <v>1531</v>
      </c>
    </row>
    <row r="146" spans="1:51" s="13" customFormat="1" ht="12">
      <c r="A146" s="13"/>
      <c r="B146" s="235"/>
      <c r="C146" s="236"/>
      <c r="D146" s="237" t="s">
        <v>236</v>
      </c>
      <c r="E146" s="238" t="s">
        <v>19</v>
      </c>
      <c r="F146" s="239" t="s">
        <v>77</v>
      </c>
      <c r="G146" s="236"/>
      <c r="H146" s="240">
        <v>1</v>
      </c>
      <c r="I146" s="241"/>
      <c r="J146" s="236"/>
      <c r="K146" s="236"/>
      <c r="L146" s="242"/>
      <c r="M146" s="243"/>
      <c r="N146" s="244"/>
      <c r="O146" s="244"/>
      <c r="P146" s="244"/>
      <c r="Q146" s="244"/>
      <c r="R146" s="244"/>
      <c r="S146" s="244"/>
      <c r="T146" s="24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6" t="s">
        <v>236</v>
      </c>
      <c r="AU146" s="246" t="s">
        <v>79</v>
      </c>
      <c r="AV146" s="13" t="s">
        <v>79</v>
      </c>
      <c r="AW146" s="13" t="s">
        <v>31</v>
      </c>
      <c r="AX146" s="13" t="s">
        <v>77</v>
      </c>
      <c r="AY146" s="246" t="s">
        <v>143</v>
      </c>
    </row>
    <row r="147" spans="1:65" s="2" customFormat="1" ht="21.75" customHeight="1">
      <c r="A147" s="38"/>
      <c r="B147" s="39"/>
      <c r="C147" s="197" t="s">
        <v>340</v>
      </c>
      <c r="D147" s="197" t="s">
        <v>144</v>
      </c>
      <c r="E147" s="198" t="s">
        <v>1532</v>
      </c>
      <c r="F147" s="199" t="s">
        <v>1533</v>
      </c>
      <c r="G147" s="200" t="s">
        <v>251</v>
      </c>
      <c r="H147" s="201">
        <v>7.6</v>
      </c>
      <c r="I147" s="202"/>
      <c r="J147" s="203">
        <f>ROUND(I147*H147,2)</f>
        <v>0</v>
      </c>
      <c r="K147" s="204"/>
      <c r="L147" s="44"/>
      <c r="M147" s="205" t="s">
        <v>19</v>
      </c>
      <c r="N147" s="206" t="s">
        <v>40</v>
      </c>
      <c r="O147" s="84"/>
      <c r="P147" s="207">
        <f>O147*H147</f>
        <v>0</v>
      </c>
      <c r="Q147" s="207">
        <v>0.00465</v>
      </c>
      <c r="R147" s="207">
        <f>Q147*H147</f>
        <v>0.035339999999999996</v>
      </c>
      <c r="S147" s="207">
        <v>0</v>
      </c>
      <c r="T147" s="208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09" t="s">
        <v>142</v>
      </c>
      <c r="AT147" s="209" t="s">
        <v>144</v>
      </c>
      <c r="AU147" s="209" t="s">
        <v>79</v>
      </c>
      <c r="AY147" s="17" t="s">
        <v>143</v>
      </c>
      <c r="BE147" s="210">
        <f>IF(N147="základní",J147,0)</f>
        <v>0</v>
      </c>
      <c r="BF147" s="210">
        <f>IF(N147="snížená",J147,0)</f>
        <v>0</v>
      </c>
      <c r="BG147" s="210">
        <f>IF(N147="zákl. přenesená",J147,0)</f>
        <v>0</v>
      </c>
      <c r="BH147" s="210">
        <f>IF(N147="sníž. přenesená",J147,0)</f>
        <v>0</v>
      </c>
      <c r="BI147" s="210">
        <f>IF(N147="nulová",J147,0)</f>
        <v>0</v>
      </c>
      <c r="BJ147" s="17" t="s">
        <v>77</v>
      </c>
      <c r="BK147" s="210">
        <f>ROUND(I147*H147,2)</f>
        <v>0</v>
      </c>
      <c r="BL147" s="17" t="s">
        <v>142</v>
      </c>
      <c r="BM147" s="209" t="s">
        <v>1534</v>
      </c>
    </row>
    <row r="148" spans="1:51" s="13" customFormat="1" ht="12">
      <c r="A148" s="13"/>
      <c r="B148" s="235"/>
      <c r="C148" s="236"/>
      <c r="D148" s="237" t="s">
        <v>236</v>
      </c>
      <c r="E148" s="238" t="s">
        <v>19</v>
      </c>
      <c r="F148" s="239" t="s">
        <v>1535</v>
      </c>
      <c r="G148" s="236"/>
      <c r="H148" s="240">
        <v>7.6</v>
      </c>
      <c r="I148" s="241"/>
      <c r="J148" s="236"/>
      <c r="K148" s="236"/>
      <c r="L148" s="242"/>
      <c r="M148" s="243"/>
      <c r="N148" s="244"/>
      <c r="O148" s="244"/>
      <c r="P148" s="244"/>
      <c r="Q148" s="244"/>
      <c r="R148" s="244"/>
      <c r="S148" s="244"/>
      <c r="T148" s="24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6" t="s">
        <v>236</v>
      </c>
      <c r="AU148" s="246" t="s">
        <v>79</v>
      </c>
      <c r="AV148" s="13" t="s">
        <v>79</v>
      </c>
      <c r="AW148" s="13" t="s">
        <v>31</v>
      </c>
      <c r="AX148" s="13" t="s">
        <v>77</v>
      </c>
      <c r="AY148" s="246" t="s">
        <v>143</v>
      </c>
    </row>
    <row r="149" spans="1:65" s="2" customFormat="1" ht="16.5" customHeight="1">
      <c r="A149" s="38"/>
      <c r="B149" s="39"/>
      <c r="C149" s="197" t="s">
        <v>344</v>
      </c>
      <c r="D149" s="197" t="s">
        <v>144</v>
      </c>
      <c r="E149" s="198" t="s">
        <v>1536</v>
      </c>
      <c r="F149" s="199" t="s">
        <v>1537</v>
      </c>
      <c r="G149" s="200" t="s">
        <v>418</v>
      </c>
      <c r="H149" s="201">
        <v>0.098</v>
      </c>
      <c r="I149" s="202"/>
      <c r="J149" s="203">
        <f>ROUND(I149*H149,2)</f>
        <v>0</v>
      </c>
      <c r="K149" s="204"/>
      <c r="L149" s="44"/>
      <c r="M149" s="205" t="s">
        <v>19</v>
      </c>
      <c r="N149" s="206" t="s">
        <v>40</v>
      </c>
      <c r="O149" s="84"/>
      <c r="P149" s="207">
        <f>O149*H149</f>
        <v>0</v>
      </c>
      <c r="Q149" s="207">
        <v>1.00409</v>
      </c>
      <c r="R149" s="207">
        <f>Q149*H149</f>
        <v>0.09840082</v>
      </c>
      <c r="S149" s="207">
        <v>0</v>
      </c>
      <c r="T149" s="208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09" t="s">
        <v>142</v>
      </c>
      <c r="AT149" s="209" t="s">
        <v>144</v>
      </c>
      <c r="AU149" s="209" t="s">
        <v>79</v>
      </c>
      <c r="AY149" s="17" t="s">
        <v>143</v>
      </c>
      <c r="BE149" s="210">
        <f>IF(N149="základní",J149,0)</f>
        <v>0</v>
      </c>
      <c r="BF149" s="210">
        <f>IF(N149="snížená",J149,0)</f>
        <v>0</v>
      </c>
      <c r="BG149" s="210">
        <f>IF(N149="zákl. přenesená",J149,0)</f>
        <v>0</v>
      </c>
      <c r="BH149" s="210">
        <f>IF(N149="sníž. přenesená",J149,0)</f>
        <v>0</v>
      </c>
      <c r="BI149" s="210">
        <f>IF(N149="nulová",J149,0)</f>
        <v>0</v>
      </c>
      <c r="BJ149" s="17" t="s">
        <v>77</v>
      </c>
      <c r="BK149" s="210">
        <f>ROUND(I149*H149,2)</f>
        <v>0</v>
      </c>
      <c r="BL149" s="17" t="s">
        <v>142</v>
      </c>
      <c r="BM149" s="209" t="s">
        <v>1538</v>
      </c>
    </row>
    <row r="150" spans="1:51" s="13" customFormat="1" ht="12">
      <c r="A150" s="13"/>
      <c r="B150" s="235"/>
      <c r="C150" s="236"/>
      <c r="D150" s="237" t="s">
        <v>236</v>
      </c>
      <c r="E150" s="238" t="s">
        <v>19</v>
      </c>
      <c r="F150" s="239" t="s">
        <v>1539</v>
      </c>
      <c r="G150" s="236"/>
      <c r="H150" s="240">
        <v>0.098</v>
      </c>
      <c r="I150" s="241"/>
      <c r="J150" s="236"/>
      <c r="K150" s="236"/>
      <c r="L150" s="242"/>
      <c r="M150" s="243"/>
      <c r="N150" s="244"/>
      <c r="O150" s="244"/>
      <c r="P150" s="244"/>
      <c r="Q150" s="244"/>
      <c r="R150" s="244"/>
      <c r="S150" s="244"/>
      <c r="T150" s="24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6" t="s">
        <v>236</v>
      </c>
      <c r="AU150" s="246" t="s">
        <v>79</v>
      </c>
      <c r="AV150" s="13" t="s">
        <v>79</v>
      </c>
      <c r="AW150" s="13" t="s">
        <v>31</v>
      </c>
      <c r="AX150" s="13" t="s">
        <v>77</v>
      </c>
      <c r="AY150" s="246" t="s">
        <v>143</v>
      </c>
    </row>
    <row r="151" spans="1:65" s="2" customFormat="1" ht="16.5" customHeight="1">
      <c r="A151" s="38"/>
      <c r="B151" s="39"/>
      <c r="C151" s="197" t="s">
        <v>349</v>
      </c>
      <c r="D151" s="197" t="s">
        <v>144</v>
      </c>
      <c r="E151" s="198" t="s">
        <v>1190</v>
      </c>
      <c r="F151" s="199" t="s">
        <v>1191</v>
      </c>
      <c r="G151" s="200" t="s">
        <v>244</v>
      </c>
      <c r="H151" s="201">
        <v>1</v>
      </c>
      <c r="I151" s="202"/>
      <c r="J151" s="203">
        <f>ROUND(I151*H151,2)</f>
        <v>0</v>
      </c>
      <c r="K151" s="204"/>
      <c r="L151" s="44"/>
      <c r="M151" s="205" t="s">
        <v>19</v>
      </c>
      <c r="N151" s="206" t="s">
        <v>40</v>
      </c>
      <c r="O151" s="84"/>
      <c r="P151" s="207">
        <f>O151*H151</f>
        <v>0</v>
      </c>
      <c r="Q151" s="207">
        <v>0.21734</v>
      </c>
      <c r="R151" s="207">
        <f>Q151*H151</f>
        <v>0.21734</v>
      </c>
      <c r="S151" s="207">
        <v>0</v>
      </c>
      <c r="T151" s="208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09" t="s">
        <v>142</v>
      </c>
      <c r="AT151" s="209" t="s">
        <v>144</v>
      </c>
      <c r="AU151" s="209" t="s">
        <v>79</v>
      </c>
      <c r="AY151" s="17" t="s">
        <v>143</v>
      </c>
      <c r="BE151" s="210">
        <f>IF(N151="základní",J151,0)</f>
        <v>0</v>
      </c>
      <c r="BF151" s="210">
        <f>IF(N151="snížená",J151,0)</f>
        <v>0</v>
      </c>
      <c r="BG151" s="210">
        <f>IF(N151="zákl. přenesená",J151,0)</f>
        <v>0</v>
      </c>
      <c r="BH151" s="210">
        <f>IF(N151="sníž. přenesená",J151,0)</f>
        <v>0</v>
      </c>
      <c r="BI151" s="210">
        <f>IF(N151="nulová",J151,0)</f>
        <v>0</v>
      </c>
      <c r="BJ151" s="17" t="s">
        <v>77</v>
      </c>
      <c r="BK151" s="210">
        <f>ROUND(I151*H151,2)</f>
        <v>0</v>
      </c>
      <c r="BL151" s="17" t="s">
        <v>142</v>
      </c>
      <c r="BM151" s="209" t="s">
        <v>1540</v>
      </c>
    </row>
    <row r="152" spans="1:51" s="13" customFormat="1" ht="12">
      <c r="A152" s="13"/>
      <c r="B152" s="235"/>
      <c r="C152" s="236"/>
      <c r="D152" s="237" t="s">
        <v>236</v>
      </c>
      <c r="E152" s="238" t="s">
        <v>19</v>
      </c>
      <c r="F152" s="239" t="s">
        <v>77</v>
      </c>
      <c r="G152" s="236"/>
      <c r="H152" s="240">
        <v>1</v>
      </c>
      <c r="I152" s="241"/>
      <c r="J152" s="236"/>
      <c r="K152" s="236"/>
      <c r="L152" s="242"/>
      <c r="M152" s="243"/>
      <c r="N152" s="244"/>
      <c r="O152" s="244"/>
      <c r="P152" s="244"/>
      <c r="Q152" s="244"/>
      <c r="R152" s="244"/>
      <c r="S152" s="244"/>
      <c r="T152" s="24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6" t="s">
        <v>236</v>
      </c>
      <c r="AU152" s="246" t="s">
        <v>79</v>
      </c>
      <c r="AV152" s="13" t="s">
        <v>79</v>
      </c>
      <c r="AW152" s="13" t="s">
        <v>31</v>
      </c>
      <c r="AX152" s="13" t="s">
        <v>77</v>
      </c>
      <c r="AY152" s="246" t="s">
        <v>143</v>
      </c>
    </row>
    <row r="153" spans="1:65" s="2" customFormat="1" ht="16.5" customHeight="1">
      <c r="A153" s="38"/>
      <c r="B153" s="39"/>
      <c r="C153" s="197" t="s">
        <v>353</v>
      </c>
      <c r="D153" s="197" t="s">
        <v>144</v>
      </c>
      <c r="E153" s="198" t="s">
        <v>1541</v>
      </c>
      <c r="F153" s="199" t="s">
        <v>1542</v>
      </c>
      <c r="G153" s="200" t="s">
        <v>244</v>
      </c>
      <c r="H153" s="201">
        <v>1</v>
      </c>
      <c r="I153" s="202"/>
      <c r="J153" s="203">
        <f>ROUND(I153*H153,2)</f>
        <v>0</v>
      </c>
      <c r="K153" s="204"/>
      <c r="L153" s="44"/>
      <c r="M153" s="205" t="s">
        <v>19</v>
      </c>
      <c r="N153" s="206" t="s">
        <v>40</v>
      </c>
      <c r="O153" s="84"/>
      <c r="P153" s="207">
        <f>O153*H153</f>
        <v>0</v>
      </c>
      <c r="Q153" s="207">
        <v>0.12303</v>
      </c>
      <c r="R153" s="207">
        <f>Q153*H153</f>
        <v>0.12303</v>
      </c>
      <c r="S153" s="207">
        <v>0</v>
      </c>
      <c r="T153" s="208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09" t="s">
        <v>142</v>
      </c>
      <c r="AT153" s="209" t="s">
        <v>144</v>
      </c>
      <c r="AU153" s="209" t="s">
        <v>79</v>
      </c>
      <c r="AY153" s="17" t="s">
        <v>143</v>
      </c>
      <c r="BE153" s="210">
        <f>IF(N153="základní",J153,0)</f>
        <v>0</v>
      </c>
      <c r="BF153" s="210">
        <f>IF(N153="snížená",J153,0)</f>
        <v>0</v>
      </c>
      <c r="BG153" s="210">
        <f>IF(N153="zákl. přenesená",J153,0)</f>
        <v>0</v>
      </c>
      <c r="BH153" s="210">
        <f>IF(N153="sníž. přenesená",J153,0)</f>
        <v>0</v>
      </c>
      <c r="BI153" s="210">
        <f>IF(N153="nulová",J153,0)</f>
        <v>0</v>
      </c>
      <c r="BJ153" s="17" t="s">
        <v>77</v>
      </c>
      <c r="BK153" s="210">
        <f>ROUND(I153*H153,2)</f>
        <v>0</v>
      </c>
      <c r="BL153" s="17" t="s">
        <v>142</v>
      </c>
      <c r="BM153" s="209" t="s">
        <v>1543</v>
      </c>
    </row>
    <row r="154" spans="1:51" s="13" customFormat="1" ht="12">
      <c r="A154" s="13"/>
      <c r="B154" s="235"/>
      <c r="C154" s="236"/>
      <c r="D154" s="237" t="s">
        <v>236</v>
      </c>
      <c r="E154" s="238" t="s">
        <v>19</v>
      </c>
      <c r="F154" s="239" t="s">
        <v>77</v>
      </c>
      <c r="G154" s="236"/>
      <c r="H154" s="240">
        <v>1</v>
      </c>
      <c r="I154" s="241"/>
      <c r="J154" s="236"/>
      <c r="K154" s="236"/>
      <c r="L154" s="242"/>
      <c r="M154" s="243"/>
      <c r="N154" s="244"/>
      <c r="O154" s="244"/>
      <c r="P154" s="244"/>
      <c r="Q154" s="244"/>
      <c r="R154" s="244"/>
      <c r="S154" s="244"/>
      <c r="T154" s="24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6" t="s">
        <v>236</v>
      </c>
      <c r="AU154" s="246" t="s">
        <v>79</v>
      </c>
      <c r="AV154" s="13" t="s">
        <v>79</v>
      </c>
      <c r="AW154" s="13" t="s">
        <v>31</v>
      </c>
      <c r="AX154" s="13" t="s">
        <v>77</v>
      </c>
      <c r="AY154" s="246" t="s">
        <v>143</v>
      </c>
    </row>
    <row r="155" spans="1:65" s="2" customFormat="1" ht="33.75" customHeight="1">
      <c r="A155" s="38"/>
      <c r="B155" s="39"/>
      <c r="C155" s="197" t="s">
        <v>357</v>
      </c>
      <c r="D155" s="197" t="s">
        <v>144</v>
      </c>
      <c r="E155" s="198" t="s">
        <v>1544</v>
      </c>
      <c r="F155" s="199" t="s">
        <v>1545</v>
      </c>
      <c r="G155" s="200" t="s">
        <v>244</v>
      </c>
      <c r="H155" s="201">
        <v>1</v>
      </c>
      <c r="I155" s="202"/>
      <c r="J155" s="203">
        <f>ROUND(I155*H155,2)</f>
        <v>0</v>
      </c>
      <c r="K155" s="204"/>
      <c r="L155" s="44"/>
      <c r="M155" s="205" t="s">
        <v>19</v>
      </c>
      <c r="N155" s="206" t="s">
        <v>40</v>
      </c>
      <c r="O155" s="84"/>
      <c r="P155" s="207">
        <f>O155*H155</f>
        <v>0</v>
      </c>
      <c r="Q155" s="207">
        <v>0</v>
      </c>
      <c r="R155" s="207">
        <f>Q155*H155</f>
        <v>0</v>
      </c>
      <c r="S155" s="207">
        <v>0</v>
      </c>
      <c r="T155" s="208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09" t="s">
        <v>142</v>
      </c>
      <c r="AT155" s="209" t="s">
        <v>144</v>
      </c>
      <c r="AU155" s="209" t="s">
        <v>79</v>
      </c>
      <c r="AY155" s="17" t="s">
        <v>143</v>
      </c>
      <c r="BE155" s="210">
        <f>IF(N155="základní",J155,0)</f>
        <v>0</v>
      </c>
      <c r="BF155" s="210">
        <f>IF(N155="snížená",J155,0)</f>
        <v>0</v>
      </c>
      <c r="BG155" s="210">
        <f>IF(N155="zákl. přenesená",J155,0)</f>
        <v>0</v>
      </c>
      <c r="BH155" s="210">
        <f>IF(N155="sníž. přenesená",J155,0)</f>
        <v>0</v>
      </c>
      <c r="BI155" s="210">
        <f>IF(N155="nulová",J155,0)</f>
        <v>0</v>
      </c>
      <c r="BJ155" s="17" t="s">
        <v>77</v>
      </c>
      <c r="BK155" s="210">
        <f>ROUND(I155*H155,2)</f>
        <v>0</v>
      </c>
      <c r="BL155" s="17" t="s">
        <v>142</v>
      </c>
      <c r="BM155" s="209" t="s">
        <v>1546</v>
      </c>
    </row>
    <row r="156" spans="1:51" s="13" customFormat="1" ht="12">
      <c r="A156" s="13"/>
      <c r="B156" s="235"/>
      <c r="C156" s="236"/>
      <c r="D156" s="237" t="s">
        <v>236</v>
      </c>
      <c r="E156" s="238" t="s">
        <v>19</v>
      </c>
      <c r="F156" s="239" t="s">
        <v>77</v>
      </c>
      <c r="G156" s="236"/>
      <c r="H156" s="240">
        <v>1</v>
      </c>
      <c r="I156" s="241"/>
      <c r="J156" s="236"/>
      <c r="K156" s="236"/>
      <c r="L156" s="242"/>
      <c r="M156" s="243"/>
      <c r="N156" s="244"/>
      <c r="O156" s="244"/>
      <c r="P156" s="244"/>
      <c r="Q156" s="244"/>
      <c r="R156" s="244"/>
      <c r="S156" s="244"/>
      <c r="T156" s="24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6" t="s">
        <v>236</v>
      </c>
      <c r="AU156" s="246" t="s">
        <v>79</v>
      </c>
      <c r="AV156" s="13" t="s">
        <v>79</v>
      </c>
      <c r="AW156" s="13" t="s">
        <v>31</v>
      </c>
      <c r="AX156" s="13" t="s">
        <v>77</v>
      </c>
      <c r="AY156" s="246" t="s">
        <v>143</v>
      </c>
    </row>
    <row r="157" spans="1:63" s="11" customFormat="1" ht="22.8" customHeight="1">
      <c r="A157" s="11"/>
      <c r="B157" s="183"/>
      <c r="C157" s="184"/>
      <c r="D157" s="185" t="s">
        <v>68</v>
      </c>
      <c r="E157" s="222" t="s">
        <v>429</v>
      </c>
      <c r="F157" s="222" t="s">
        <v>430</v>
      </c>
      <c r="G157" s="184"/>
      <c r="H157" s="184"/>
      <c r="I157" s="187"/>
      <c r="J157" s="223">
        <f>BK157</f>
        <v>0</v>
      </c>
      <c r="K157" s="184"/>
      <c r="L157" s="189"/>
      <c r="M157" s="190"/>
      <c r="N157" s="191"/>
      <c r="O157" s="191"/>
      <c r="P157" s="192">
        <f>P158</f>
        <v>0</v>
      </c>
      <c r="Q157" s="191"/>
      <c r="R157" s="192">
        <f>R158</f>
        <v>0</v>
      </c>
      <c r="S157" s="191"/>
      <c r="T157" s="193">
        <f>T158</f>
        <v>0</v>
      </c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R157" s="194" t="s">
        <v>77</v>
      </c>
      <c r="AT157" s="195" t="s">
        <v>68</v>
      </c>
      <c r="AU157" s="195" t="s">
        <v>77</v>
      </c>
      <c r="AY157" s="194" t="s">
        <v>143</v>
      </c>
      <c r="BK157" s="196">
        <f>BK158</f>
        <v>0</v>
      </c>
    </row>
    <row r="158" spans="1:65" s="2" customFormat="1" ht="33" customHeight="1">
      <c r="A158" s="38"/>
      <c r="B158" s="39"/>
      <c r="C158" s="197" t="s">
        <v>361</v>
      </c>
      <c r="D158" s="197" t="s">
        <v>144</v>
      </c>
      <c r="E158" s="198" t="s">
        <v>1547</v>
      </c>
      <c r="F158" s="199" t="s">
        <v>1548</v>
      </c>
      <c r="G158" s="200" t="s">
        <v>418</v>
      </c>
      <c r="H158" s="201">
        <v>5.726</v>
      </c>
      <c r="I158" s="202"/>
      <c r="J158" s="203">
        <f>ROUND(I158*H158,2)</f>
        <v>0</v>
      </c>
      <c r="K158" s="204"/>
      <c r="L158" s="44"/>
      <c r="M158" s="211" t="s">
        <v>19</v>
      </c>
      <c r="N158" s="212" t="s">
        <v>40</v>
      </c>
      <c r="O158" s="213"/>
      <c r="P158" s="214">
        <f>O158*H158</f>
        <v>0</v>
      </c>
      <c r="Q158" s="214">
        <v>0</v>
      </c>
      <c r="R158" s="214">
        <f>Q158*H158</f>
        <v>0</v>
      </c>
      <c r="S158" s="214">
        <v>0</v>
      </c>
      <c r="T158" s="215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09" t="s">
        <v>142</v>
      </c>
      <c r="AT158" s="209" t="s">
        <v>144</v>
      </c>
      <c r="AU158" s="209" t="s">
        <v>79</v>
      </c>
      <c r="AY158" s="17" t="s">
        <v>143</v>
      </c>
      <c r="BE158" s="210">
        <f>IF(N158="základní",J158,0)</f>
        <v>0</v>
      </c>
      <c r="BF158" s="210">
        <f>IF(N158="snížená",J158,0)</f>
        <v>0</v>
      </c>
      <c r="BG158" s="210">
        <f>IF(N158="zákl. přenesená",J158,0)</f>
        <v>0</v>
      </c>
      <c r="BH158" s="210">
        <f>IF(N158="sníž. přenesená",J158,0)</f>
        <v>0</v>
      </c>
      <c r="BI158" s="210">
        <f>IF(N158="nulová",J158,0)</f>
        <v>0</v>
      </c>
      <c r="BJ158" s="17" t="s">
        <v>77</v>
      </c>
      <c r="BK158" s="210">
        <f>ROUND(I158*H158,2)</f>
        <v>0</v>
      </c>
      <c r="BL158" s="17" t="s">
        <v>142</v>
      </c>
      <c r="BM158" s="209" t="s">
        <v>1549</v>
      </c>
    </row>
    <row r="159" spans="1:31" s="2" customFormat="1" ht="6.95" customHeight="1">
      <c r="A159" s="38"/>
      <c r="B159" s="59"/>
      <c r="C159" s="60"/>
      <c r="D159" s="60"/>
      <c r="E159" s="60"/>
      <c r="F159" s="60"/>
      <c r="G159" s="60"/>
      <c r="H159" s="60"/>
      <c r="I159" s="60"/>
      <c r="J159" s="60"/>
      <c r="K159" s="60"/>
      <c r="L159" s="44"/>
      <c r="M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</row>
  </sheetData>
  <sheetProtection password="CC35" sheet="1" objects="1" scenarios="1" formatColumns="0" formatRows="0" autoFilter="0"/>
  <autoFilter ref="C85:K158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112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79</v>
      </c>
    </row>
    <row r="4" spans="2:46" s="1" customFormat="1" ht="24.95" customHeight="1">
      <c r="B4" s="20"/>
      <c r="D4" s="130" t="s">
        <v>119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Ochranná nádrž NO4 v k.ú. Hovorany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120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1550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22. 1. 2021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stavby'!E11="","",'Rekapitulace stavby'!E11)</f>
        <v xml:space="preserve"> </v>
      </c>
      <c r="F15" s="38"/>
      <c r="G15" s="38"/>
      <c r="H15" s="38"/>
      <c r="I15" s="132" t="s">
        <v>27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28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27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30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27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32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27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33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35</v>
      </c>
      <c r="E30" s="38"/>
      <c r="F30" s="38"/>
      <c r="G30" s="38"/>
      <c r="H30" s="38"/>
      <c r="I30" s="38"/>
      <c r="J30" s="144">
        <f>ROUND(J84,2)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37</v>
      </c>
      <c r="G32" s="38"/>
      <c r="H32" s="38"/>
      <c r="I32" s="145" t="s">
        <v>36</v>
      </c>
      <c r="J32" s="145" t="s">
        <v>38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39</v>
      </c>
      <c r="E33" s="132" t="s">
        <v>40</v>
      </c>
      <c r="F33" s="147">
        <f>ROUND((SUM(BE84:BE169)),2)</f>
        <v>0</v>
      </c>
      <c r="G33" s="38"/>
      <c r="H33" s="38"/>
      <c r="I33" s="148">
        <v>0.21</v>
      </c>
      <c r="J33" s="147">
        <f>ROUND(((SUM(BE84:BE169))*I33),2)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41</v>
      </c>
      <c r="F34" s="147">
        <f>ROUND((SUM(BF84:BF169)),2)</f>
        <v>0</v>
      </c>
      <c r="G34" s="38"/>
      <c r="H34" s="38"/>
      <c r="I34" s="148">
        <v>0.15</v>
      </c>
      <c r="J34" s="147">
        <f>ROUND(((SUM(BF84:BF169))*I34),2)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42</v>
      </c>
      <c r="F35" s="147">
        <f>ROUND((SUM(BG84:BG169)),2)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43</v>
      </c>
      <c r="F36" s="147">
        <f>ROUND((SUM(BH84:BH169)),2)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44</v>
      </c>
      <c r="F37" s="147">
        <f>ROUND((SUM(BI84:BI169)),2)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45</v>
      </c>
      <c r="E39" s="151"/>
      <c r="F39" s="151"/>
      <c r="G39" s="152" t="s">
        <v>46</v>
      </c>
      <c r="H39" s="153" t="s">
        <v>47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122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Ochranná nádrž NO4 v k.ú. Hovorany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120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Z2 - Ozelenění poldru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22. 1. 2021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32" t="s">
        <v>30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28</v>
      </c>
      <c r="D55" s="40"/>
      <c r="E55" s="40"/>
      <c r="F55" s="27" t="str">
        <f>IF(E18="","",E18)</f>
        <v>Vyplň údaj</v>
      </c>
      <c r="G55" s="40"/>
      <c r="H55" s="40"/>
      <c r="I55" s="32" t="s">
        <v>32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123</v>
      </c>
      <c r="D57" s="162"/>
      <c r="E57" s="162"/>
      <c r="F57" s="162"/>
      <c r="G57" s="162"/>
      <c r="H57" s="162"/>
      <c r="I57" s="162"/>
      <c r="J57" s="163" t="s">
        <v>124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67</v>
      </c>
      <c r="D59" s="40"/>
      <c r="E59" s="40"/>
      <c r="F59" s="40"/>
      <c r="G59" s="40"/>
      <c r="H59" s="40"/>
      <c r="I59" s="40"/>
      <c r="J59" s="102">
        <f>J84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125</v>
      </c>
    </row>
    <row r="60" spans="1:31" s="9" customFormat="1" ht="24.95" customHeight="1">
      <c r="A60" s="9"/>
      <c r="B60" s="165"/>
      <c r="C60" s="166"/>
      <c r="D60" s="167" t="s">
        <v>220</v>
      </c>
      <c r="E60" s="168"/>
      <c r="F60" s="168"/>
      <c r="G60" s="168"/>
      <c r="H60" s="168"/>
      <c r="I60" s="168"/>
      <c r="J60" s="169">
        <f>J85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2" customFormat="1" ht="19.9" customHeight="1">
      <c r="A61" s="12"/>
      <c r="B61" s="216"/>
      <c r="C61" s="217"/>
      <c r="D61" s="218" t="s">
        <v>221</v>
      </c>
      <c r="E61" s="219"/>
      <c r="F61" s="219"/>
      <c r="G61" s="219"/>
      <c r="H61" s="219"/>
      <c r="I61" s="219"/>
      <c r="J61" s="220">
        <f>J86</f>
        <v>0</v>
      </c>
      <c r="K61" s="217"/>
      <c r="L61" s="221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 s="12" customFormat="1" ht="14.85" customHeight="1">
      <c r="A62" s="12"/>
      <c r="B62" s="216"/>
      <c r="C62" s="217"/>
      <c r="D62" s="218" t="s">
        <v>1311</v>
      </c>
      <c r="E62" s="219"/>
      <c r="F62" s="219"/>
      <c r="G62" s="219"/>
      <c r="H62" s="219"/>
      <c r="I62" s="219"/>
      <c r="J62" s="220">
        <f>J136</f>
        <v>0</v>
      </c>
      <c r="K62" s="217"/>
      <c r="L62" s="221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 s="12" customFormat="1" ht="19.9" customHeight="1">
      <c r="A63" s="12"/>
      <c r="B63" s="216"/>
      <c r="C63" s="217"/>
      <c r="D63" s="218" t="s">
        <v>511</v>
      </c>
      <c r="E63" s="219"/>
      <c r="F63" s="219"/>
      <c r="G63" s="219"/>
      <c r="H63" s="219"/>
      <c r="I63" s="219"/>
      <c r="J63" s="220">
        <f>J163</f>
        <v>0</v>
      </c>
      <c r="K63" s="217"/>
      <c r="L63" s="221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1:31" s="12" customFormat="1" ht="19.9" customHeight="1">
      <c r="A64" s="12"/>
      <c r="B64" s="216"/>
      <c r="C64" s="217"/>
      <c r="D64" s="218" t="s">
        <v>225</v>
      </c>
      <c r="E64" s="219"/>
      <c r="F64" s="219"/>
      <c r="G64" s="219"/>
      <c r="H64" s="219"/>
      <c r="I64" s="219"/>
      <c r="J64" s="220">
        <f>J168</f>
        <v>0</v>
      </c>
      <c r="K64" s="217"/>
      <c r="L64" s="221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1:31" s="2" customFormat="1" ht="21.8" customHeight="1">
      <c r="A65" s="38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1:31" s="2" customFormat="1" ht="6.95" customHeight="1">
      <c r="A66" s="38"/>
      <c r="B66" s="59"/>
      <c r="C66" s="60"/>
      <c r="D66" s="60"/>
      <c r="E66" s="60"/>
      <c r="F66" s="60"/>
      <c r="G66" s="60"/>
      <c r="H66" s="60"/>
      <c r="I66" s="60"/>
      <c r="J66" s="60"/>
      <c r="K66" s="60"/>
      <c r="L66" s="13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70" spans="1:31" s="2" customFormat="1" ht="6.95" customHeight="1">
      <c r="A70" s="38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24.95" customHeight="1">
      <c r="A71" s="38"/>
      <c r="B71" s="39"/>
      <c r="C71" s="23" t="s">
        <v>127</v>
      </c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16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40"/>
      <c r="D74" s="40"/>
      <c r="E74" s="160" t="str">
        <f>E7</f>
        <v>Ochranná nádrž NO4 v k.ú. Hovorany</v>
      </c>
      <c r="F74" s="32"/>
      <c r="G74" s="32"/>
      <c r="H74" s="32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120</v>
      </c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69" t="str">
        <f>E9</f>
        <v>Z2 - Ozelenění poldru</v>
      </c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21</v>
      </c>
      <c r="D78" s="40"/>
      <c r="E78" s="40"/>
      <c r="F78" s="27" t="str">
        <f>F12</f>
        <v xml:space="preserve"> </v>
      </c>
      <c r="G78" s="40"/>
      <c r="H78" s="40"/>
      <c r="I78" s="32" t="s">
        <v>23</v>
      </c>
      <c r="J78" s="72" t="str">
        <f>IF(J12="","",J12)</f>
        <v>22. 1. 2021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25</v>
      </c>
      <c r="D80" s="40"/>
      <c r="E80" s="40"/>
      <c r="F80" s="27" t="str">
        <f>E15</f>
        <v xml:space="preserve"> </v>
      </c>
      <c r="G80" s="40"/>
      <c r="H80" s="40"/>
      <c r="I80" s="32" t="s">
        <v>30</v>
      </c>
      <c r="J80" s="36" t="str">
        <f>E21</f>
        <v xml:space="preserve"> 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5.15" customHeight="1">
      <c r="A81" s="38"/>
      <c r="B81" s="39"/>
      <c r="C81" s="32" t="s">
        <v>28</v>
      </c>
      <c r="D81" s="40"/>
      <c r="E81" s="40"/>
      <c r="F81" s="27" t="str">
        <f>IF(E18="","",E18)</f>
        <v>Vyplň údaj</v>
      </c>
      <c r="G81" s="40"/>
      <c r="H81" s="40"/>
      <c r="I81" s="32" t="s">
        <v>32</v>
      </c>
      <c r="J81" s="36" t="str">
        <f>E24</f>
        <v xml:space="preserve"> 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0.3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10" customFormat="1" ht="29.25" customHeight="1">
      <c r="A83" s="171"/>
      <c r="B83" s="172"/>
      <c r="C83" s="173" t="s">
        <v>128</v>
      </c>
      <c r="D83" s="174" t="s">
        <v>54</v>
      </c>
      <c r="E83" s="174" t="s">
        <v>50</v>
      </c>
      <c r="F83" s="174" t="s">
        <v>51</v>
      </c>
      <c r="G83" s="174" t="s">
        <v>129</v>
      </c>
      <c r="H83" s="174" t="s">
        <v>130</v>
      </c>
      <c r="I83" s="174" t="s">
        <v>131</v>
      </c>
      <c r="J83" s="175" t="s">
        <v>124</v>
      </c>
      <c r="K83" s="176" t="s">
        <v>132</v>
      </c>
      <c r="L83" s="177"/>
      <c r="M83" s="92" t="s">
        <v>19</v>
      </c>
      <c r="N83" s="93" t="s">
        <v>39</v>
      </c>
      <c r="O83" s="93" t="s">
        <v>133</v>
      </c>
      <c r="P83" s="93" t="s">
        <v>134</v>
      </c>
      <c r="Q83" s="93" t="s">
        <v>135</v>
      </c>
      <c r="R83" s="93" t="s">
        <v>136</v>
      </c>
      <c r="S83" s="93" t="s">
        <v>137</v>
      </c>
      <c r="T83" s="94" t="s">
        <v>138</v>
      </c>
      <c r="U83" s="171"/>
      <c r="V83" s="171"/>
      <c r="W83" s="171"/>
      <c r="X83" s="171"/>
      <c r="Y83" s="171"/>
      <c r="Z83" s="171"/>
      <c r="AA83" s="171"/>
      <c r="AB83" s="171"/>
      <c r="AC83" s="171"/>
      <c r="AD83" s="171"/>
      <c r="AE83" s="171"/>
    </row>
    <row r="84" spans="1:63" s="2" customFormat="1" ht="22.8" customHeight="1">
      <c r="A84" s="38"/>
      <c r="B84" s="39"/>
      <c r="C84" s="99" t="s">
        <v>139</v>
      </c>
      <c r="D84" s="40"/>
      <c r="E84" s="40"/>
      <c r="F84" s="40"/>
      <c r="G84" s="40"/>
      <c r="H84" s="40"/>
      <c r="I84" s="40"/>
      <c r="J84" s="178">
        <f>BK84</f>
        <v>0</v>
      </c>
      <c r="K84" s="40"/>
      <c r="L84" s="44"/>
      <c r="M84" s="95"/>
      <c r="N84" s="179"/>
      <c r="O84" s="96"/>
      <c r="P84" s="180">
        <f>P85</f>
        <v>0</v>
      </c>
      <c r="Q84" s="96"/>
      <c r="R84" s="180">
        <f>R85</f>
        <v>2.8637799999999993</v>
      </c>
      <c r="S84" s="96"/>
      <c r="T84" s="181">
        <f>T85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T84" s="17" t="s">
        <v>68</v>
      </c>
      <c r="AU84" s="17" t="s">
        <v>125</v>
      </c>
      <c r="BK84" s="182">
        <f>BK85</f>
        <v>0</v>
      </c>
    </row>
    <row r="85" spans="1:63" s="11" customFormat="1" ht="25.9" customHeight="1">
      <c r="A85" s="11"/>
      <c r="B85" s="183"/>
      <c r="C85" s="184"/>
      <c r="D85" s="185" t="s">
        <v>68</v>
      </c>
      <c r="E85" s="186" t="s">
        <v>228</v>
      </c>
      <c r="F85" s="186" t="s">
        <v>229</v>
      </c>
      <c r="G85" s="184"/>
      <c r="H85" s="184"/>
      <c r="I85" s="187"/>
      <c r="J85" s="188">
        <f>BK85</f>
        <v>0</v>
      </c>
      <c r="K85" s="184"/>
      <c r="L85" s="189"/>
      <c r="M85" s="190"/>
      <c r="N85" s="191"/>
      <c r="O85" s="191"/>
      <c r="P85" s="192">
        <f>P86+P163+P168</f>
        <v>0</v>
      </c>
      <c r="Q85" s="191"/>
      <c r="R85" s="192">
        <f>R86+R163+R168</f>
        <v>2.8637799999999993</v>
      </c>
      <c r="S85" s="191"/>
      <c r="T85" s="193">
        <f>T86+T163+T168</f>
        <v>0</v>
      </c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R85" s="194" t="s">
        <v>77</v>
      </c>
      <c r="AT85" s="195" t="s">
        <v>68</v>
      </c>
      <c r="AU85" s="195" t="s">
        <v>69</v>
      </c>
      <c r="AY85" s="194" t="s">
        <v>143</v>
      </c>
      <c r="BK85" s="196">
        <f>BK86+BK163+BK168</f>
        <v>0</v>
      </c>
    </row>
    <row r="86" spans="1:63" s="11" customFormat="1" ht="22.8" customHeight="1">
      <c r="A86" s="11"/>
      <c r="B86" s="183"/>
      <c r="C86" s="184"/>
      <c r="D86" s="185" t="s">
        <v>68</v>
      </c>
      <c r="E86" s="222" t="s">
        <v>77</v>
      </c>
      <c r="F86" s="222" t="s">
        <v>230</v>
      </c>
      <c r="G86" s="184"/>
      <c r="H86" s="184"/>
      <c r="I86" s="187"/>
      <c r="J86" s="223">
        <f>BK86</f>
        <v>0</v>
      </c>
      <c r="K86" s="184"/>
      <c r="L86" s="189"/>
      <c r="M86" s="190"/>
      <c r="N86" s="191"/>
      <c r="O86" s="191"/>
      <c r="P86" s="192">
        <f>P87+SUM(P88:P136)</f>
        <v>0</v>
      </c>
      <c r="Q86" s="191"/>
      <c r="R86" s="192">
        <f>R87+SUM(R88:R136)</f>
        <v>0.30162</v>
      </c>
      <c r="S86" s="191"/>
      <c r="T86" s="193">
        <f>T87+SUM(T88:T136)</f>
        <v>0</v>
      </c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R86" s="194" t="s">
        <v>77</v>
      </c>
      <c r="AT86" s="195" t="s">
        <v>68</v>
      </c>
      <c r="AU86" s="195" t="s">
        <v>77</v>
      </c>
      <c r="AY86" s="194" t="s">
        <v>143</v>
      </c>
      <c r="BK86" s="196">
        <f>BK87+SUM(BK88:BK136)</f>
        <v>0</v>
      </c>
    </row>
    <row r="87" spans="1:65" s="2" customFormat="1" ht="16.5" customHeight="1">
      <c r="A87" s="38"/>
      <c r="B87" s="39"/>
      <c r="C87" s="224" t="s">
        <v>77</v>
      </c>
      <c r="D87" s="224" t="s">
        <v>231</v>
      </c>
      <c r="E87" s="225" t="s">
        <v>232</v>
      </c>
      <c r="F87" s="226" t="s">
        <v>233</v>
      </c>
      <c r="G87" s="227" t="s">
        <v>234</v>
      </c>
      <c r="H87" s="228">
        <v>9.38</v>
      </c>
      <c r="I87" s="229"/>
      <c r="J87" s="230">
        <f>ROUND(I87*H87,2)</f>
        <v>0</v>
      </c>
      <c r="K87" s="231"/>
      <c r="L87" s="232"/>
      <c r="M87" s="233" t="s">
        <v>19</v>
      </c>
      <c r="N87" s="234" t="s">
        <v>40</v>
      </c>
      <c r="O87" s="84"/>
      <c r="P87" s="207">
        <f>O87*H87</f>
        <v>0</v>
      </c>
      <c r="Q87" s="207">
        <v>0.001</v>
      </c>
      <c r="R87" s="207">
        <f>Q87*H87</f>
        <v>0.009380000000000001</v>
      </c>
      <c r="S87" s="207">
        <v>0</v>
      </c>
      <c r="T87" s="208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09" t="s">
        <v>171</v>
      </c>
      <c r="AT87" s="209" t="s">
        <v>231</v>
      </c>
      <c r="AU87" s="209" t="s">
        <v>79</v>
      </c>
      <c r="AY87" s="17" t="s">
        <v>143</v>
      </c>
      <c r="BE87" s="210">
        <f>IF(N87="základní",J87,0)</f>
        <v>0</v>
      </c>
      <c r="BF87" s="210">
        <f>IF(N87="snížená",J87,0)</f>
        <v>0</v>
      </c>
      <c r="BG87" s="210">
        <f>IF(N87="zákl. přenesená",J87,0)</f>
        <v>0</v>
      </c>
      <c r="BH87" s="210">
        <f>IF(N87="sníž. přenesená",J87,0)</f>
        <v>0</v>
      </c>
      <c r="BI87" s="210">
        <f>IF(N87="nulová",J87,0)</f>
        <v>0</v>
      </c>
      <c r="BJ87" s="17" t="s">
        <v>77</v>
      </c>
      <c r="BK87" s="210">
        <f>ROUND(I87*H87,2)</f>
        <v>0</v>
      </c>
      <c r="BL87" s="17" t="s">
        <v>142</v>
      </c>
      <c r="BM87" s="209" t="s">
        <v>1551</v>
      </c>
    </row>
    <row r="88" spans="1:51" s="13" customFormat="1" ht="12">
      <c r="A88" s="13"/>
      <c r="B88" s="235"/>
      <c r="C88" s="236"/>
      <c r="D88" s="237" t="s">
        <v>236</v>
      </c>
      <c r="E88" s="238" t="s">
        <v>19</v>
      </c>
      <c r="F88" s="239" t="s">
        <v>1552</v>
      </c>
      <c r="G88" s="236"/>
      <c r="H88" s="240">
        <v>9.38</v>
      </c>
      <c r="I88" s="241"/>
      <c r="J88" s="236"/>
      <c r="K88" s="236"/>
      <c r="L88" s="242"/>
      <c r="M88" s="243"/>
      <c r="N88" s="244"/>
      <c r="O88" s="244"/>
      <c r="P88" s="244"/>
      <c r="Q88" s="244"/>
      <c r="R88" s="244"/>
      <c r="S88" s="244"/>
      <c r="T88" s="245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46" t="s">
        <v>236</v>
      </c>
      <c r="AU88" s="246" t="s">
        <v>79</v>
      </c>
      <c r="AV88" s="13" t="s">
        <v>79</v>
      </c>
      <c r="AW88" s="13" t="s">
        <v>31</v>
      </c>
      <c r="AX88" s="13" t="s">
        <v>77</v>
      </c>
      <c r="AY88" s="246" t="s">
        <v>143</v>
      </c>
    </row>
    <row r="89" spans="1:65" s="2" customFormat="1" ht="16.5" customHeight="1">
      <c r="A89" s="38"/>
      <c r="B89" s="39"/>
      <c r="C89" s="197" t="s">
        <v>79</v>
      </c>
      <c r="D89" s="197" t="s">
        <v>144</v>
      </c>
      <c r="E89" s="198" t="s">
        <v>1553</v>
      </c>
      <c r="F89" s="199" t="s">
        <v>1554</v>
      </c>
      <c r="G89" s="200" t="s">
        <v>251</v>
      </c>
      <c r="H89" s="201">
        <v>120</v>
      </c>
      <c r="I89" s="202"/>
      <c r="J89" s="203">
        <f>ROUND(I89*H89,2)</f>
        <v>0</v>
      </c>
      <c r="K89" s="204"/>
      <c r="L89" s="44"/>
      <c r="M89" s="205" t="s">
        <v>19</v>
      </c>
      <c r="N89" s="206" t="s">
        <v>40</v>
      </c>
      <c r="O89" s="84"/>
      <c r="P89" s="207">
        <f>O89*H89</f>
        <v>0</v>
      </c>
      <c r="Q89" s="207">
        <v>0</v>
      </c>
      <c r="R89" s="207">
        <f>Q89*H89</f>
        <v>0</v>
      </c>
      <c r="S89" s="207">
        <v>0</v>
      </c>
      <c r="T89" s="208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09" t="s">
        <v>142</v>
      </c>
      <c r="AT89" s="209" t="s">
        <v>144</v>
      </c>
      <c r="AU89" s="209" t="s">
        <v>79</v>
      </c>
      <c r="AY89" s="17" t="s">
        <v>143</v>
      </c>
      <c r="BE89" s="210">
        <f>IF(N89="základní",J89,0)</f>
        <v>0</v>
      </c>
      <c r="BF89" s="210">
        <f>IF(N89="snížená",J89,0)</f>
        <v>0</v>
      </c>
      <c r="BG89" s="210">
        <f>IF(N89="zákl. přenesená",J89,0)</f>
        <v>0</v>
      </c>
      <c r="BH89" s="210">
        <f>IF(N89="sníž. přenesená",J89,0)</f>
        <v>0</v>
      </c>
      <c r="BI89" s="210">
        <f>IF(N89="nulová",J89,0)</f>
        <v>0</v>
      </c>
      <c r="BJ89" s="17" t="s">
        <v>77</v>
      </c>
      <c r="BK89" s="210">
        <f>ROUND(I89*H89,2)</f>
        <v>0</v>
      </c>
      <c r="BL89" s="17" t="s">
        <v>142</v>
      </c>
      <c r="BM89" s="209" t="s">
        <v>1555</v>
      </c>
    </row>
    <row r="90" spans="1:51" s="13" customFormat="1" ht="12">
      <c r="A90" s="13"/>
      <c r="B90" s="235"/>
      <c r="C90" s="236"/>
      <c r="D90" s="237" t="s">
        <v>236</v>
      </c>
      <c r="E90" s="238" t="s">
        <v>19</v>
      </c>
      <c r="F90" s="239" t="s">
        <v>1556</v>
      </c>
      <c r="G90" s="236"/>
      <c r="H90" s="240">
        <v>120</v>
      </c>
      <c r="I90" s="241"/>
      <c r="J90" s="236"/>
      <c r="K90" s="236"/>
      <c r="L90" s="242"/>
      <c r="M90" s="243"/>
      <c r="N90" s="244"/>
      <c r="O90" s="244"/>
      <c r="P90" s="244"/>
      <c r="Q90" s="244"/>
      <c r="R90" s="244"/>
      <c r="S90" s="244"/>
      <c r="T90" s="245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46" t="s">
        <v>236</v>
      </c>
      <c r="AU90" s="246" t="s">
        <v>79</v>
      </c>
      <c r="AV90" s="13" t="s">
        <v>79</v>
      </c>
      <c r="AW90" s="13" t="s">
        <v>31</v>
      </c>
      <c r="AX90" s="13" t="s">
        <v>77</v>
      </c>
      <c r="AY90" s="246" t="s">
        <v>143</v>
      </c>
    </row>
    <row r="91" spans="1:65" s="2" customFormat="1" ht="21.75" customHeight="1">
      <c r="A91" s="38"/>
      <c r="B91" s="39"/>
      <c r="C91" s="197" t="s">
        <v>152</v>
      </c>
      <c r="D91" s="197" t="s">
        <v>144</v>
      </c>
      <c r="E91" s="198" t="s">
        <v>341</v>
      </c>
      <c r="F91" s="199" t="s">
        <v>342</v>
      </c>
      <c r="G91" s="200" t="s">
        <v>251</v>
      </c>
      <c r="H91" s="201">
        <v>268</v>
      </c>
      <c r="I91" s="202"/>
      <c r="J91" s="203">
        <f>ROUND(I91*H91,2)</f>
        <v>0</v>
      </c>
      <c r="K91" s="204"/>
      <c r="L91" s="44"/>
      <c r="M91" s="205" t="s">
        <v>19</v>
      </c>
      <c r="N91" s="206" t="s">
        <v>40</v>
      </c>
      <c r="O91" s="84"/>
      <c r="P91" s="207">
        <f>O91*H91</f>
        <v>0</v>
      </c>
      <c r="Q91" s="207">
        <v>0</v>
      </c>
      <c r="R91" s="207">
        <f>Q91*H91</f>
        <v>0</v>
      </c>
      <c r="S91" s="207">
        <v>0</v>
      </c>
      <c r="T91" s="208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09" t="s">
        <v>142</v>
      </c>
      <c r="AT91" s="209" t="s">
        <v>144</v>
      </c>
      <c r="AU91" s="209" t="s">
        <v>79</v>
      </c>
      <c r="AY91" s="17" t="s">
        <v>143</v>
      </c>
      <c r="BE91" s="210">
        <f>IF(N91="základní",J91,0)</f>
        <v>0</v>
      </c>
      <c r="BF91" s="210">
        <f>IF(N91="snížená",J91,0)</f>
        <v>0</v>
      </c>
      <c r="BG91" s="210">
        <f>IF(N91="zákl. přenesená",J91,0)</f>
        <v>0</v>
      </c>
      <c r="BH91" s="210">
        <f>IF(N91="sníž. přenesená",J91,0)</f>
        <v>0</v>
      </c>
      <c r="BI91" s="210">
        <f>IF(N91="nulová",J91,0)</f>
        <v>0</v>
      </c>
      <c r="BJ91" s="17" t="s">
        <v>77</v>
      </c>
      <c r="BK91" s="210">
        <f>ROUND(I91*H91,2)</f>
        <v>0</v>
      </c>
      <c r="BL91" s="17" t="s">
        <v>142</v>
      </c>
      <c r="BM91" s="209" t="s">
        <v>1557</v>
      </c>
    </row>
    <row r="92" spans="1:51" s="13" customFormat="1" ht="12">
      <c r="A92" s="13"/>
      <c r="B92" s="235"/>
      <c r="C92" s="236"/>
      <c r="D92" s="237" t="s">
        <v>236</v>
      </c>
      <c r="E92" s="238" t="s">
        <v>19</v>
      </c>
      <c r="F92" s="239" t="s">
        <v>1558</v>
      </c>
      <c r="G92" s="236"/>
      <c r="H92" s="240">
        <v>268</v>
      </c>
      <c r="I92" s="241"/>
      <c r="J92" s="236"/>
      <c r="K92" s="236"/>
      <c r="L92" s="242"/>
      <c r="M92" s="243"/>
      <c r="N92" s="244"/>
      <c r="O92" s="244"/>
      <c r="P92" s="244"/>
      <c r="Q92" s="244"/>
      <c r="R92" s="244"/>
      <c r="S92" s="244"/>
      <c r="T92" s="245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6" t="s">
        <v>236</v>
      </c>
      <c r="AU92" s="246" t="s">
        <v>79</v>
      </c>
      <c r="AV92" s="13" t="s">
        <v>79</v>
      </c>
      <c r="AW92" s="13" t="s">
        <v>31</v>
      </c>
      <c r="AX92" s="13" t="s">
        <v>77</v>
      </c>
      <c r="AY92" s="246" t="s">
        <v>143</v>
      </c>
    </row>
    <row r="93" spans="1:65" s="2" customFormat="1" ht="21.75" customHeight="1">
      <c r="A93" s="38"/>
      <c r="B93" s="39"/>
      <c r="C93" s="197" t="s">
        <v>142</v>
      </c>
      <c r="D93" s="197" t="s">
        <v>144</v>
      </c>
      <c r="E93" s="198" t="s">
        <v>1326</v>
      </c>
      <c r="F93" s="199" t="s">
        <v>1327</v>
      </c>
      <c r="G93" s="200" t="s">
        <v>244</v>
      </c>
      <c r="H93" s="201">
        <v>286</v>
      </c>
      <c r="I93" s="202"/>
      <c r="J93" s="203">
        <f>ROUND(I93*H93,2)</f>
        <v>0</v>
      </c>
      <c r="K93" s="204"/>
      <c r="L93" s="44"/>
      <c r="M93" s="205" t="s">
        <v>19</v>
      </c>
      <c r="N93" s="206" t="s">
        <v>40</v>
      </c>
      <c r="O93" s="84"/>
      <c r="P93" s="207">
        <f>O93*H93</f>
        <v>0</v>
      </c>
      <c r="Q93" s="207">
        <v>0</v>
      </c>
      <c r="R93" s="207">
        <f>Q93*H93</f>
        <v>0</v>
      </c>
      <c r="S93" s="207">
        <v>0</v>
      </c>
      <c r="T93" s="208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09" t="s">
        <v>142</v>
      </c>
      <c r="AT93" s="209" t="s">
        <v>144</v>
      </c>
      <c r="AU93" s="209" t="s">
        <v>79</v>
      </c>
      <c r="AY93" s="17" t="s">
        <v>143</v>
      </c>
      <c r="BE93" s="210">
        <f>IF(N93="základní",J93,0)</f>
        <v>0</v>
      </c>
      <c r="BF93" s="210">
        <f>IF(N93="snížená",J93,0)</f>
        <v>0</v>
      </c>
      <c r="BG93" s="210">
        <f>IF(N93="zákl. přenesená",J93,0)</f>
        <v>0</v>
      </c>
      <c r="BH93" s="210">
        <f>IF(N93="sníž. přenesená",J93,0)</f>
        <v>0</v>
      </c>
      <c r="BI93" s="210">
        <f>IF(N93="nulová",J93,0)</f>
        <v>0</v>
      </c>
      <c r="BJ93" s="17" t="s">
        <v>77</v>
      </c>
      <c r="BK93" s="210">
        <f>ROUND(I93*H93,2)</f>
        <v>0</v>
      </c>
      <c r="BL93" s="17" t="s">
        <v>142</v>
      </c>
      <c r="BM93" s="209" t="s">
        <v>1559</v>
      </c>
    </row>
    <row r="94" spans="1:51" s="13" customFormat="1" ht="12">
      <c r="A94" s="13"/>
      <c r="B94" s="235"/>
      <c r="C94" s="236"/>
      <c r="D94" s="237" t="s">
        <v>236</v>
      </c>
      <c r="E94" s="238" t="s">
        <v>19</v>
      </c>
      <c r="F94" s="239" t="s">
        <v>1560</v>
      </c>
      <c r="G94" s="236"/>
      <c r="H94" s="240">
        <v>286</v>
      </c>
      <c r="I94" s="241"/>
      <c r="J94" s="236"/>
      <c r="K94" s="236"/>
      <c r="L94" s="242"/>
      <c r="M94" s="243"/>
      <c r="N94" s="244"/>
      <c r="O94" s="244"/>
      <c r="P94" s="244"/>
      <c r="Q94" s="244"/>
      <c r="R94" s="244"/>
      <c r="S94" s="244"/>
      <c r="T94" s="245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6" t="s">
        <v>236</v>
      </c>
      <c r="AU94" s="246" t="s">
        <v>79</v>
      </c>
      <c r="AV94" s="13" t="s">
        <v>79</v>
      </c>
      <c r="AW94" s="13" t="s">
        <v>31</v>
      </c>
      <c r="AX94" s="13" t="s">
        <v>77</v>
      </c>
      <c r="AY94" s="246" t="s">
        <v>143</v>
      </c>
    </row>
    <row r="95" spans="1:65" s="2" customFormat="1" ht="21.75" customHeight="1">
      <c r="A95" s="38"/>
      <c r="B95" s="39"/>
      <c r="C95" s="197" t="s">
        <v>159</v>
      </c>
      <c r="D95" s="197" t="s">
        <v>144</v>
      </c>
      <c r="E95" s="198" t="s">
        <v>1329</v>
      </c>
      <c r="F95" s="199" t="s">
        <v>1330</v>
      </c>
      <c r="G95" s="200" t="s">
        <v>244</v>
      </c>
      <c r="H95" s="201">
        <v>14</v>
      </c>
      <c r="I95" s="202"/>
      <c r="J95" s="203">
        <f>ROUND(I95*H95,2)</f>
        <v>0</v>
      </c>
      <c r="K95" s="204"/>
      <c r="L95" s="44"/>
      <c r="M95" s="205" t="s">
        <v>19</v>
      </c>
      <c r="N95" s="206" t="s">
        <v>40</v>
      </c>
      <c r="O95" s="84"/>
      <c r="P95" s="207">
        <f>O95*H95</f>
        <v>0</v>
      </c>
      <c r="Q95" s="207">
        <v>0</v>
      </c>
      <c r="R95" s="207">
        <f>Q95*H95</f>
        <v>0</v>
      </c>
      <c r="S95" s="207">
        <v>0</v>
      </c>
      <c r="T95" s="208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09" t="s">
        <v>142</v>
      </c>
      <c r="AT95" s="209" t="s">
        <v>144</v>
      </c>
      <c r="AU95" s="209" t="s">
        <v>79</v>
      </c>
      <c r="AY95" s="17" t="s">
        <v>143</v>
      </c>
      <c r="BE95" s="210">
        <f>IF(N95="základní",J95,0)</f>
        <v>0</v>
      </c>
      <c r="BF95" s="210">
        <f>IF(N95="snížená",J95,0)</f>
        <v>0</v>
      </c>
      <c r="BG95" s="210">
        <f>IF(N95="zákl. přenesená",J95,0)</f>
        <v>0</v>
      </c>
      <c r="BH95" s="210">
        <f>IF(N95="sníž. přenesená",J95,0)</f>
        <v>0</v>
      </c>
      <c r="BI95" s="210">
        <f>IF(N95="nulová",J95,0)</f>
        <v>0</v>
      </c>
      <c r="BJ95" s="17" t="s">
        <v>77</v>
      </c>
      <c r="BK95" s="210">
        <f>ROUND(I95*H95,2)</f>
        <v>0</v>
      </c>
      <c r="BL95" s="17" t="s">
        <v>142</v>
      </c>
      <c r="BM95" s="209" t="s">
        <v>1561</v>
      </c>
    </row>
    <row r="96" spans="1:51" s="13" customFormat="1" ht="12">
      <c r="A96" s="13"/>
      <c r="B96" s="235"/>
      <c r="C96" s="236"/>
      <c r="D96" s="237" t="s">
        <v>236</v>
      </c>
      <c r="E96" s="238" t="s">
        <v>19</v>
      </c>
      <c r="F96" s="239" t="s">
        <v>195</v>
      </c>
      <c r="G96" s="236"/>
      <c r="H96" s="240">
        <v>14</v>
      </c>
      <c r="I96" s="241"/>
      <c r="J96" s="236"/>
      <c r="K96" s="236"/>
      <c r="L96" s="242"/>
      <c r="M96" s="243"/>
      <c r="N96" s="244"/>
      <c r="O96" s="244"/>
      <c r="P96" s="244"/>
      <c r="Q96" s="244"/>
      <c r="R96" s="244"/>
      <c r="S96" s="244"/>
      <c r="T96" s="245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6" t="s">
        <v>236</v>
      </c>
      <c r="AU96" s="246" t="s">
        <v>79</v>
      </c>
      <c r="AV96" s="13" t="s">
        <v>79</v>
      </c>
      <c r="AW96" s="13" t="s">
        <v>31</v>
      </c>
      <c r="AX96" s="13" t="s">
        <v>77</v>
      </c>
      <c r="AY96" s="246" t="s">
        <v>143</v>
      </c>
    </row>
    <row r="97" spans="1:65" s="2" customFormat="1" ht="16.5" customHeight="1">
      <c r="A97" s="38"/>
      <c r="B97" s="39"/>
      <c r="C97" s="197" t="s">
        <v>163</v>
      </c>
      <c r="D97" s="197" t="s">
        <v>144</v>
      </c>
      <c r="E97" s="198" t="s">
        <v>1335</v>
      </c>
      <c r="F97" s="199" t="s">
        <v>1336</v>
      </c>
      <c r="G97" s="200" t="s">
        <v>251</v>
      </c>
      <c r="H97" s="201">
        <v>573</v>
      </c>
      <c r="I97" s="202"/>
      <c r="J97" s="203">
        <f>ROUND(I97*H97,2)</f>
        <v>0</v>
      </c>
      <c r="K97" s="204"/>
      <c r="L97" s="44"/>
      <c r="M97" s="205" t="s">
        <v>19</v>
      </c>
      <c r="N97" s="206" t="s">
        <v>40</v>
      </c>
      <c r="O97" s="84"/>
      <c r="P97" s="207">
        <f>O97*H97</f>
        <v>0</v>
      </c>
      <c r="Q97" s="207">
        <v>0</v>
      </c>
      <c r="R97" s="207">
        <f>Q97*H97</f>
        <v>0</v>
      </c>
      <c r="S97" s="207">
        <v>0</v>
      </c>
      <c r="T97" s="208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09" t="s">
        <v>142</v>
      </c>
      <c r="AT97" s="209" t="s">
        <v>144</v>
      </c>
      <c r="AU97" s="209" t="s">
        <v>79</v>
      </c>
      <c r="AY97" s="17" t="s">
        <v>143</v>
      </c>
      <c r="BE97" s="210">
        <f>IF(N97="základní",J97,0)</f>
        <v>0</v>
      </c>
      <c r="BF97" s="210">
        <f>IF(N97="snížená",J97,0)</f>
        <v>0</v>
      </c>
      <c r="BG97" s="210">
        <f>IF(N97="zákl. přenesená",J97,0)</f>
        <v>0</v>
      </c>
      <c r="BH97" s="210">
        <f>IF(N97="sníž. přenesená",J97,0)</f>
        <v>0</v>
      </c>
      <c r="BI97" s="210">
        <f>IF(N97="nulová",J97,0)</f>
        <v>0</v>
      </c>
      <c r="BJ97" s="17" t="s">
        <v>77</v>
      </c>
      <c r="BK97" s="210">
        <f>ROUND(I97*H97,2)</f>
        <v>0</v>
      </c>
      <c r="BL97" s="17" t="s">
        <v>142</v>
      </c>
      <c r="BM97" s="209" t="s">
        <v>1562</v>
      </c>
    </row>
    <row r="98" spans="1:51" s="13" customFormat="1" ht="12">
      <c r="A98" s="13"/>
      <c r="B98" s="235"/>
      <c r="C98" s="236"/>
      <c r="D98" s="237" t="s">
        <v>236</v>
      </c>
      <c r="E98" s="238" t="s">
        <v>19</v>
      </c>
      <c r="F98" s="239" t="s">
        <v>1563</v>
      </c>
      <c r="G98" s="236"/>
      <c r="H98" s="240">
        <v>573</v>
      </c>
      <c r="I98" s="241"/>
      <c r="J98" s="236"/>
      <c r="K98" s="236"/>
      <c r="L98" s="242"/>
      <c r="M98" s="243"/>
      <c r="N98" s="244"/>
      <c r="O98" s="244"/>
      <c r="P98" s="244"/>
      <c r="Q98" s="244"/>
      <c r="R98" s="244"/>
      <c r="S98" s="244"/>
      <c r="T98" s="245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6" t="s">
        <v>236</v>
      </c>
      <c r="AU98" s="246" t="s">
        <v>79</v>
      </c>
      <c r="AV98" s="13" t="s">
        <v>79</v>
      </c>
      <c r="AW98" s="13" t="s">
        <v>31</v>
      </c>
      <c r="AX98" s="13" t="s">
        <v>77</v>
      </c>
      <c r="AY98" s="246" t="s">
        <v>143</v>
      </c>
    </row>
    <row r="99" spans="1:65" s="2" customFormat="1" ht="16.5" customHeight="1">
      <c r="A99" s="38"/>
      <c r="B99" s="39"/>
      <c r="C99" s="197" t="s">
        <v>167</v>
      </c>
      <c r="D99" s="197" t="s">
        <v>144</v>
      </c>
      <c r="E99" s="198" t="s">
        <v>1338</v>
      </c>
      <c r="F99" s="199" t="s">
        <v>1339</v>
      </c>
      <c r="G99" s="200" t="s">
        <v>251</v>
      </c>
      <c r="H99" s="201">
        <v>573</v>
      </c>
      <c r="I99" s="202"/>
      <c r="J99" s="203">
        <f>ROUND(I99*H99,2)</f>
        <v>0</v>
      </c>
      <c r="K99" s="204"/>
      <c r="L99" s="44"/>
      <c r="M99" s="205" t="s">
        <v>19</v>
      </c>
      <c r="N99" s="206" t="s">
        <v>40</v>
      </c>
      <c r="O99" s="84"/>
      <c r="P99" s="207">
        <f>O99*H99</f>
        <v>0</v>
      </c>
      <c r="Q99" s="207">
        <v>0</v>
      </c>
      <c r="R99" s="207">
        <f>Q99*H99</f>
        <v>0</v>
      </c>
      <c r="S99" s="207">
        <v>0</v>
      </c>
      <c r="T99" s="208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09" t="s">
        <v>142</v>
      </c>
      <c r="AT99" s="209" t="s">
        <v>144</v>
      </c>
      <c r="AU99" s="209" t="s">
        <v>79</v>
      </c>
      <c r="AY99" s="17" t="s">
        <v>143</v>
      </c>
      <c r="BE99" s="210">
        <f>IF(N99="základní",J99,0)</f>
        <v>0</v>
      </c>
      <c r="BF99" s="210">
        <f>IF(N99="snížená",J99,0)</f>
        <v>0</v>
      </c>
      <c r="BG99" s="210">
        <f>IF(N99="zákl. přenesená",J99,0)</f>
        <v>0</v>
      </c>
      <c r="BH99" s="210">
        <f>IF(N99="sníž. přenesená",J99,0)</f>
        <v>0</v>
      </c>
      <c r="BI99" s="210">
        <f>IF(N99="nulová",J99,0)</f>
        <v>0</v>
      </c>
      <c r="BJ99" s="17" t="s">
        <v>77</v>
      </c>
      <c r="BK99" s="210">
        <f>ROUND(I99*H99,2)</f>
        <v>0</v>
      </c>
      <c r="BL99" s="17" t="s">
        <v>142</v>
      </c>
      <c r="BM99" s="209" t="s">
        <v>1564</v>
      </c>
    </row>
    <row r="100" spans="1:51" s="13" customFormat="1" ht="12">
      <c r="A100" s="13"/>
      <c r="B100" s="235"/>
      <c r="C100" s="236"/>
      <c r="D100" s="237" t="s">
        <v>236</v>
      </c>
      <c r="E100" s="238" t="s">
        <v>19</v>
      </c>
      <c r="F100" s="239" t="s">
        <v>1563</v>
      </c>
      <c r="G100" s="236"/>
      <c r="H100" s="240">
        <v>573</v>
      </c>
      <c r="I100" s="241"/>
      <c r="J100" s="236"/>
      <c r="K100" s="236"/>
      <c r="L100" s="242"/>
      <c r="M100" s="243"/>
      <c r="N100" s="244"/>
      <c r="O100" s="244"/>
      <c r="P100" s="244"/>
      <c r="Q100" s="244"/>
      <c r="R100" s="244"/>
      <c r="S100" s="244"/>
      <c r="T100" s="24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6" t="s">
        <v>236</v>
      </c>
      <c r="AU100" s="246" t="s">
        <v>79</v>
      </c>
      <c r="AV100" s="13" t="s">
        <v>79</v>
      </c>
      <c r="AW100" s="13" t="s">
        <v>31</v>
      </c>
      <c r="AX100" s="13" t="s">
        <v>77</v>
      </c>
      <c r="AY100" s="246" t="s">
        <v>143</v>
      </c>
    </row>
    <row r="101" spans="1:65" s="2" customFormat="1" ht="16.5" customHeight="1">
      <c r="A101" s="38"/>
      <c r="B101" s="39"/>
      <c r="C101" s="197" t="s">
        <v>171</v>
      </c>
      <c r="D101" s="197" t="s">
        <v>144</v>
      </c>
      <c r="E101" s="198" t="s">
        <v>1341</v>
      </c>
      <c r="F101" s="199" t="s">
        <v>1342</v>
      </c>
      <c r="G101" s="200" t="s">
        <v>251</v>
      </c>
      <c r="H101" s="201">
        <v>573</v>
      </c>
      <c r="I101" s="202"/>
      <c r="J101" s="203">
        <f>ROUND(I101*H101,2)</f>
        <v>0</v>
      </c>
      <c r="K101" s="204"/>
      <c r="L101" s="44"/>
      <c r="M101" s="205" t="s">
        <v>19</v>
      </c>
      <c r="N101" s="206" t="s">
        <v>40</v>
      </c>
      <c r="O101" s="84"/>
      <c r="P101" s="207">
        <f>O101*H101</f>
        <v>0</v>
      </c>
      <c r="Q101" s="207">
        <v>0</v>
      </c>
      <c r="R101" s="207">
        <f>Q101*H101</f>
        <v>0</v>
      </c>
      <c r="S101" s="207">
        <v>0</v>
      </c>
      <c r="T101" s="208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09" t="s">
        <v>142</v>
      </c>
      <c r="AT101" s="209" t="s">
        <v>144</v>
      </c>
      <c r="AU101" s="209" t="s">
        <v>79</v>
      </c>
      <c r="AY101" s="17" t="s">
        <v>143</v>
      </c>
      <c r="BE101" s="210">
        <f>IF(N101="základní",J101,0)</f>
        <v>0</v>
      </c>
      <c r="BF101" s="210">
        <f>IF(N101="snížená",J101,0)</f>
        <v>0</v>
      </c>
      <c r="BG101" s="210">
        <f>IF(N101="zákl. přenesená",J101,0)</f>
        <v>0</v>
      </c>
      <c r="BH101" s="210">
        <f>IF(N101="sníž. přenesená",J101,0)</f>
        <v>0</v>
      </c>
      <c r="BI101" s="210">
        <f>IF(N101="nulová",J101,0)</f>
        <v>0</v>
      </c>
      <c r="BJ101" s="17" t="s">
        <v>77</v>
      </c>
      <c r="BK101" s="210">
        <f>ROUND(I101*H101,2)</f>
        <v>0</v>
      </c>
      <c r="BL101" s="17" t="s">
        <v>142</v>
      </c>
      <c r="BM101" s="209" t="s">
        <v>1565</v>
      </c>
    </row>
    <row r="102" spans="1:51" s="13" customFormat="1" ht="12">
      <c r="A102" s="13"/>
      <c r="B102" s="235"/>
      <c r="C102" s="236"/>
      <c r="D102" s="237" t="s">
        <v>236</v>
      </c>
      <c r="E102" s="238" t="s">
        <v>19</v>
      </c>
      <c r="F102" s="239" t="s">
        <v>1563</v>
      </c>
      <c r="G102" s="236"/>
      <c r="H102" s="240">
        <v>573</v>
      </c>
      <c r="I102" s="241"/>
      <c r="J102" s="236"/>
      <c r="K102" s="236"/>
      <c r="L102" s="242"/>
      <c r="M102" s="243"/>
      <c r="N102" s="244"/>
      <c r="O102" s="244"/>
      <c r="P102" s="244"/>
      <c r="Q102" s="244"/>
      <c r="R102" s="244"/>
      <c r="S102" s="244"/>
      <c r="T102" s="245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6" t="s">
        <v>236</v>
      </c>
      <c r="AU102" s="246" t="s">
        <v>79</v>
      </c>
      <c r="AV102" s="13" t="s">
        <v>79</v>
      </c>
      <c r="AW102" s="13" t="s">
        <v>31</v>
      </c>
      <c r="AX102" s="13" t="s">
        <v>77</v>
      </c>
      <c r="AY102" s="246" t="s">
        <v>143</v>
      </c>
    </row>
    <row r="103" spans="1:65" s="2" customFormat="1" ht="21.75" customHeight="1">
      <c r="A103" s="38"/>
      <c r="B103" s="39"/>
      <c r="C103" s="197" t="s">
        <v>175</v>
      </c>
      <c r="D103" s="197" t="s">
        <v>144</v>
      </c>
      <c r="E103" s="198" t="s">
        <v>1353</v>
      </c>
      <c r="F103" s="199" t="s">
        <v>1354</v>
      </c>
      <c r="G103" s="200" t="s">
        <v>244</v>
      </c>
      <c r="H103" s="201">
        <v>14</v>
      </c>
      <c r="I103" s="202"/>
      <c r="J103" s="203">
        <f>ROUND(I103*H103,2)</f>
        <v>0</v>
      </c>
      <c r="K103" s="204"/>
      <c r="L103" s="44"/>
      <c r="M103" s="205" t="s">
        <v>19</v>
      </c>
      <c r="N103" s="206" t="s">
        <v>40</v>
      </c>
      <c r="O103" s="84"/>
      <c r="P103" s="207">
        <f>O103*H103</f>
        <v>0</v>
      </c>
      <c r="Q103" s="207">
        <v>0</v>
      </c>
      <c r="R103" s="207">
        <f>Q103*H103</f>
        <v>0</v>
      </c>
      <c r="S103" s="207">
        <v>0</v>
      </c>
      <c r="T103" s="208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09" t="s">
        <v>142</v>
      </c>
      <c r="AT103" s="209" t="s">
        <v>144</v>
      </c>
      <c r="AU103" s="209" t="s">
        <v>79</v>
      </c>
      <c r="AY103" s="17" t="s">
        <v>143</v>
      </c>
      <c r="BE103" s="210">
        <f>IF(N103="základní",J103,0)</f>
        <v>0</v>
      </c>
      <c r="BF103" s="210">
        <f>IF(N103="snížená",J103,0)</f>
        <v>0</v>
      </c>
      <c r="BG103" s="210">
        <f>IF(N103="zákl. přenesená",J103,0)</f>
        <v>0</v>
      </c>
      <c r="BH103" s="210">
        <f>IF(N103="sníž. přenesená",J103,0)</f>
        <v>0</v>
      </c>
      <c r="BI103" s="210">
        <f>IF(N103="nulová",J103,0)</f>
        <v>0</v>
      </c>
      <c r="BJ103" s="17" t="s">
        <v>77</v>
      </c>
      <c r="BK103" s="210">
        <f>ROUND(I103*H103,2)</f>
        <v>0</v>
      </c>
      <c r="BL103" s="17" t="s">
        <v>142</v>
      </c>
      <c r="BM103" s="209" t="s">
        <v>1566</v>
      </c>
    </row>
    <row r="104" spans="1:51" s="13" customFormat="1" ht="12">
      <c r="A104" s="13"/>
      <c r="B104" s="235"/>
      <c r="C104" s="236"/>
      <c r="D104" s="237" t="s">
        <v>236</v>
      </c>
      <c r="E104" s="238" t="s">
        <v>19</v>
      </c>
      <c r="F104" s="239" t="s">
        <v>195</v>
      </c>
      <c r="G104" s="236"/>
      <c r="H104" s="240">
        <v>14</v>
      </c>
      <c r="I104" s="241"/>
      <c r="J104" s="236"/>
      <c r="K104" s="236"/>
      <c r="L104" s="242"/>
      <c r="M104" s="243"/>
      <c r="N104" s="244"/>
      <c r="O104" s="244"/>
      <c r="P104" s="244"/>
      <c r="Q104" s="244"/>
      <c r="R104" s="244"/>
      <c r="S104" s="244"/>
      <c r="T104" s="24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6" t="s">
        <v>236</v>
      </c>
      <c r="AU104" s="246" t="s">
        <v>79</v>
      </c>
      <c r="AV104" s="13" t="s">
        <v>79</v>
      </c>
      <c r="AW104" s="13" t="s">
        <v>31</v>
      </c>
      <c r="AX104" s="13" t="s">
        <v>77</v>
      </c>
      <c r="AY104" s="246" t="s">
        <v>143</v>
      </c>
    </row>
    <row r="105" spans="1:65" s="2" customFormat="1" ht="21.75" customHeight="1">
      <c r="A105" s="38"/>
      <c r="B105" s="39"/>
      <c r="C105" s="197" t="s">
        <v>179</v>
      </c>
      <c r="D105" s="197" t="s">
        <v>144</v>
      </c>
      <c r="E105" s="198" t="s">
        <v>1356</v>
      </c>
      <c r="F105" s="199" t="s">
        <v>1357</v>
      </c>
      <c r="G105" s="200" t="s">
        <v>244</v>
      </c>
      <c r="H105" s="201">
        <v>286</v>
      </c>
      <c r="I105" s="202"/>
      <c r="J105" s="203">
        <f>ROUND(I105*H105,2)</f>
        <v>0</v>
      </c>
      <c r="K105" s="204"/>
      <c r="L105" s="44"/>
      <c r="M105" s="205" t="s">
        <v>19</v>
      </c>
      <c r="N105" s="206" t="s">
        <v>40</v>
      </c>
      <c r="O105" s="84"/>
      <c r="P105" s="207">
        <f>O105*H105</f>
        <v>0</v>
      </c>
      <c r="Q105" s="207">
        <v>0</v>
      </c>
      <c r="R105" s="207">
        <f>Q105*H105</f>
        <v>0</v>
      </c>
      <c r="S105" s="207">
        <v>0</v>
      </c>
      <c r="T105" s="208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09" t="s">
        <v>142</v>
      </c>
      <c r="AT105" s="209" t="s">
        <v>144</v>
      </c>
      <c r="AU105" s="209" t="s">
        <v>79</v>
      </c>
      <c r="AY105" s="17" t="s">
        <v>143</v>
      </c>
      <c r="BE105" s="210">
        <f>IF(N105="základní",J105,0)</f>
        <v>0</v>
      </c>
      <c r="BF105" s="210">
        <f>IF(N105="snížená",J105,0)</f>
        <v>0</v>
      </c>
      <c r="BG105" s="210">
        <f>IF(N105="zákl. přenesená",J105,0)</f>
        <v>0</v>
      </c>
      <c r="BH105" s="210">
        <f>IF(N105="sníž. přenesená",J105,0)</f>
        <v>0</v>
      </c>
      <c r="BI105" s="210">
        <f>IF(N105="nulová",J105,0)</f>
        <v>0</v>
      </c>
      <c r="BJ105" s="17" t="s">
        <v>77</v>
      </c>
      <c r="BK105" s="210">
        <f>ROUND(I105*H105,2)</f>
        <v>0</v>
      </c>
      <c r="BL105" s="17" t="s">
        <v>142</v>
      </c>
      <c r="BM105" s="209" t="s">
        <v>1567</v>
      </c>
    </row>
    <row r="106" spans="1:51" s="13" customFormat="1" ht="12">
      <c r="A106" s="13"/>
      <c r="B106" s="235"/>
      <c r="C106" s="236"/>
      <c r="D106" s="237" t="s">
        <v>236</v>
      </c>
      <c r="E106" s="238" t="s">
        <v>19</v>
      </c>
      <c r="F106" s="239" t="s">
        <v>1560</v>
      </c>
      <c r="G106" s="236"/>
      <c r="H106" s="240">
        <v>286</v>
      </c>
      <c r="I106" s="241"/>
      <c r="J106" s="236"/>
      <c r="K106" s="236"/>
      <c r="L106" s="242"/>
      <c r="M106" s="243"/>
      <c r="N106" s="244"/>
      <c r="O106" s="244"/>
      <c r="P106" s="244"/>
      <c r="Q106" s="244"/>
      <c r="R106" s="244"/>
      <c r="S106" s="244"/>
      <c r="T106" s="245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6" t="s">
        <v>236</v>
      </c>
      <c r="AU106" s="246" t="s">
        <v>79</v>
      </c>
      <c r="AV106" s="13" t="s">
        <v>79</v>
      </c>
      <c r="AW106" s="13" t="s">
        <v>31</v>
      </c>
      <c r="AX106" s="13" t="s">
        <v>77</v>
      </c>
      <c r="AY106" s="246" t="s">
        <v>143</v>
      </c>
    </row>
    <row r="107" spans="1:65" s="2" customFormat="1" ht="16.5" customHeight="1">
      <c r="A107" s="38"/>
      <c r="B107" s="39"/>
      <c r="C107" s="197" t="s">
        <v>183</v>
      </c>
      <c r="D107" s="197" t="s">
        <v>144</v>
      </c>
      <c r="E107" s="198" t="s">
        <v>1362</v>
      </c>
      <c r="F107" s="199" t="s">
        <v>1363</v>
      </c>
      <c r="G107" s="200" t="s">
        <v>244</v>
      </c>
      <c r="H107" s="201">
        <v>14</v>
      </c>
      <c r="I107" s="202"/>
      <c r="J107" s="203">
        <f>ROUND(I107*H107,2)</f>
        <v>0</v>
      </c>
      <c r="K107" s="204"/>
      <c r="L107" s="44"/>
      <c r="M107" s="205" t="s">
        <v>19</v>
      </c>
      <c r="N107" s="206" t="s">
        <v>40</v>
      </c>
      <c r="O107" s="84"/>
      <c r="P107" s="207">
        <f>O107*H107</f>
        <v>0</v>
      </c>
      <c r="Q107" s="207">
        <v>6E-05</v>
      </c>
      <c r="R107" s="207">
        <f>Q107*H107</f>
        <v>0.00084</v>
      </c>
      <c r="S107" s="207">
        <v>0</v>
      </c>
      <c r="T107" s="208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09" t="s">
        <v>142</v>
      </c>
      <c r="AT107" s="209" t="s">
        <v>144</v>
      </c>
      <c r="AU107" s="209" t="s">
        <v>79</v>
      </c>
      <c r="AY107" s="17" t="s">
        <v>143</v>
      </c>
      <c r="BE107" s="210">
        <f>IF(N107="základní",J107,0)</f>
        <v>0</v>
      </c>
      <c r="BF107" s="210">
        <f>IF(N107="snížená",J107,0)</f>
        <v>0</v>
      </c>
      <c r="BG107" s="210">
        <f>IF(N107="zákl. přenesená",J107,0)</f>
        <v>0</v>
      </c>
      <c r="BH107" s="210">
        <f>IF(N107="sníž. přenesená",J107,0)</f>
        <v>0</v>
      </c>
      <c r="BI107" s="210">
        <f>IF(N107="nulová",J107,0)</f>
        <v>0</v>
      </c>
      <c r="BJ107" s="17" t="s">
        <v>77</v>
      </c>
      <c r="BK107" s="210">
        <f>ROUND(I107*H107,2)</f>
        <v>0</v>
      </c>
      <c r="BL107" s="17" t="s">
        <v>142</v>
      </c>
      <c r="BM107" s="209" t="s">
        <v>1568</v>
      </c>
    </row>
    <row r="108" spans="1:51" s="13" customFormat="1" ht="12">
      <c r="A108" s="13"/>
      <c r="B108" s="235"/>
      <c r="C108" s="236"/>
      <c r="D108" s="237" t="s">
        <v>236</v>
      </c>
      <c r="E108" s="238" t="s">
        <v>19</v>
      </c>
      <c r="F108" s="239" t="s">
        <v>195</v>
      </c>
      <c r="G108" s="236"/>
      <c r="H108" s="240">
        <v>14</v>
      </c>
      <c r="I108" s="241"/>
      <c r="J108" s="236"/>
      <c r="K108" s="236"/>
      <c r="L108" s="242"/>
      <c r="M108" s="243"/>
      <c r="N108" s="244"/>
      <c r="O108" s="244"/>
      <c r="P108" s="244"/>
      <c r="Q108" s="244"/>
      <c r="R108" s="244"/>
      <c r="S108" s="244"/>
      <c r="T108" s="245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6" t="s">
        <v>236</v>
      </c>
      <c r="AU108" s="246" t="s">
        <v>79</v>
      </c>
      <c r="AV108" s="13" t="s">
        <v>79</v>
      </c>
      <c r="AW108" s="13" t="s">
        <v>31</v>
      </c>
      <c r="AX108" s="13" t="s">
        <v>77</v>
      </c>
      <c r="AY108" s="246" t="s">
        <v>143</v>
      </c>
    </row>
    <row r="109" spans="1:65" s="2" customFormat="1" ht="16.5" customHeight="1">
      <c r="A109" s="38"/>
      <c r="B109" s="39"/>
      <c r="C109" s="224" t="s">
        <v>187</v>
      </c>
      <c r="D109" s="224" t="s">
        <v>231</v>
      </c>
      <c r="E109" s="225" t="s">
        <v>1365</v>
      </c>
      <c r="F109" s="226" t="s">
        <v>1366</v>
      </c>
      <c r="G109" s="227" t="s">
        <v>244</v>
      </c>
      <c r="H109" s="228">
        <v>28</v>
      </c>
      <c r="I109" s="229"/>
      <c r="J109" s="230">
        <f>ROUND(I109*H109,2)</f>
        <v>0</v>
      </c>
      <c r="K109" s="231"/>
      <c r="L109" s="232"/>
      <c r="M109" s="233" t="s">
        <v>19</v>
      </c>
      <c r="N109" s="234" t="s">
        <v>40</v>
      </c>
      <c r="O109" s="84"/>
      <c r="P109" s="207">
        <f>O109*H109</f>
        <v>0</v>
      </c>
      <c r="Q109" s="207">
        <v>0.00709</v>
      </c>
      <c r="R109" s="207">
        <f>Q109*H109</f>
        <v>0.19852</v>
      </c>
      <c r="S109" s="207">
        <v>0</v>
      </c>
      <c r="T109" s="208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09" t="s">
        <v>171</v>
      </c>
      <c r="AT109" s="209" t="s">
        <v>231</v>
      </c>
      <c r="AU109" s="209" t="s">
        <v>79</v>
      </c>
      <c r="AY109" s="17" t="s">
        <v>143</v>
      </c>
      <c r="BE109" s="210">
        <f>IF(N109="základní",J109,0)</f>
        <v>0</v>
      </c>
      <c r="BF109" s="210">
        <f>IF(N109="snížená",J109,0)</f>
        <v>0</v>
      </c>
      <c r="BG109" s="210">
        <f>IF(N109="zákl. přenesená",J109,0)</f>
        <v>0</v>
      </c>
      <c r="BH109" s="210">
        <f>IF(N109="sníž. přenesená",J109,0)</f>
        <v>0</v>
      </c>
      <c r="BI109" s="210">
        <f>IF(N109="nulová",J109,0)</f>
        <v>0</v>
      </c>
      <c r="BJ109" s="17" t="s">
        <v>77</v>
      </c>
      <c r="BK109" s="210">
        <f>ROUND(I109*H109,2)</f>
        <v>0</v>
      </c>
      <c r="BL109" s="17" t="s">
        <v>142</v>
      </c>
      <c r="BM109" s="209" t="s">
        <v>1569</v>
      </c>
    </row>
    <row r="110" spans="1:51" s="13" customFormat="1" ht="12">
      <c r="A110" s="13"/>
      <c r="B110" s="235"/>
      <c r="C110" s="236"/>
      <c r="D110" s="237" t="s">
        <v>236</v>
      </c>
      <c r="E110" s="238" t="s">
        <v>19</v>
      </c>
      <c r="F110" s="239" t="s">
        <v>1368</v>
      </c>
      <c r="G110" s="236"/>
      <c r="H110" s="240">
        <v>28</v>
      </c>
      <c r="I110" s="241"/>
      <c r="J110" s="236"/>
      <c r="K110" s="236"/>
      <c r="L110" s="242"/>
      <c r="M110" s="243"/>
      <c r="N110" s="244"/>
      <c r="O110" s="244"/>
      <c r="P110" s="244"/>
      <c r="Q110" s="244"/>
      <c r="R110" s="244"/>
      <c r="S110" s="244"/>
      <c r="T110" s="245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6" t="s">
        <v>236</v>
      </c>
      <c r="AU110" s="246" t="s">
        <v>79</v>
      </c>
      <c r="AV110" s="13" t="s">
        <v>79</v>
      </c>
      <c r="AW110" s="13" t="s">
        <v>31</v>
      </c>
      <c r="AX110" s="13" t="s">
        <v>77</v>
      </c>
      <c r="AY110" s="246" t="s">
        <v>143</v>
      </c>
    </row>
    <row r="111" spans="1:65" s="2" customFormat="1" ht="21.75" customHeight="1">
      <c r="A111" s="38"/>
      <c r="B111" s="39"/>
      <c r="C111" s="197" t="s">
        <v>191</v>
      </c>
      <c r="D111" s="197" t="s">
        <v>144</v>
      </c>
      <c r="E111" s="198" t="s">
        <v>1369</v>
      </c>
      <c r="F111" s="199" t="s">
        <v>1370</v>
      </c>
      <c r="G111" s="200" t="s">
        <v>251</v>
      </c>
      <c r="H111" s="201">
        <v>268</v>
      </c>
      <c r="I111" s="202"/>
      <c r="J111" s="203">
        <f>ROUND(I111*H111,2)</f>
        <v>0</v>
      </c>
      <c r="K111" s="204"/>
      <c r="L111" s="44"/>
      <c r="M111" s="205" t="s">
        <v>19</v>
      </c>
      <c r="N111" s="206" t="s">
        <v>40</v>
      </c>
      <c r="O111" s="84"/>
      <c r="P111" s="207">
        <f>O111*H111</f>
        <v>0</v>
      </c>
      <c r="Q111" s="207">
        <v>0</v>
      </c>
      <c r="R111" s="207">
        <f>Q111*H111</f>
        <v>0</v>
      </c>
      <c r="S111" s="207">
        <v>0</v>
      </c>
      <c r="T111" s="208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09" t="s">
        <v>142</v>
      </c>
      <c r="AT111" s="209" t="s">
        <v>144</v>
      </c>
      <c r="AU111" s="209" t="s">
        <v>79</v>
      </c>
      <c r="AY111" s="17" t="s">
        <v>143</v>
      </c>
      <c r="BE111" s="210">
        <f>IF(N111="základní",J111,0)</f>
        <v>0</v>
      </c>
      <c r="BF111" s="210">
        <f>IF(N111="snížená",J111,0)</f>
        <v>0</v>
      </c>
      <c r="BG111" s="210">
        <f>IF(N111="zákl. přenesená",J111,0)</f>
        <v>0</v>
      </c>
      <c r="BH111" s="210">
        <f>IF(N111="sníž. přenesená",J111,0)</f>
        <v>0</v>
      </c>
      <c r="BI111" s="210">
        <f>IF(N111="nulová",J111,0)</f>
        <v>0</v>
      </c>
      <c r="BJ111" s="17" t="s">
        <v>77</v>
      </c>
      <c r="BK111" s="210">
        <f>ROUND(I111*H111,2)</f>
        <v>0</v>
      </c>
      <c r="BL111" s="17" t="s">
        <v>142</v>
      </c>
      <c r="BM111" s="209" t="s">
        <v>1570</v>
      </c>
    </row>
    <row r="112" spans="1:51" s="13" customFormat="1" ht="12">
      <c r="A112" s="13"/>
      <c r="B112" s="235"/>
      <c r="C112" s="236"/>
      <c r="D112" s="237" t="s">
        <v>236</v>
      </c>
      <c r="E112" s="238" t="s">
        <v>19</v>
      </c>
      <c r="F112" s="239" t="s">
        <v>1558</v>
      </c>
      <c r="G112" s="236"/>
      <c r="H112" s="240">
        <v>268</v>
      </c>
      <c r="I112" s="241"/>
      <c r="J112" s="236"/>
      <c r="K112" s="236"/>
      <c r="L112" s="242"/>
      <c r="M112" s="243"/>
      <c r="N112" s="244"/>
      <c r="O112" s="244"/>
      <c r="P112" s="244"/>
      <c r="Q112" s="244"/>
      <c r="R112" s="244"/>
      <c r="S112" s="244"/>
      <c r="T112" s="245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6" t="s">
        <v>236</v>
      </c>
      <c r="AU112" s="246" t="s">
        <v>79</v>
      </c>
      <c r="AV112" s="13" t="s">
        <v>79</v>
      </c>
      <c r="AW112" s="13" t="s">
        <v>31</v>
      </c>
      <c r="AX112" s="13" t="s">
        <v>77</v>
      </c>
      <c r="AY112" s="246" t="s">
        <v>143</v>
      </c>
    </row>
    <row r="113" spans="1:65" s="2" customFormat="1" ht="16.5" customHeight="1">
      <c r="A113" s="38"/>
      <c r="B113" s="39"/>
      <c r="C113" s="197" t="s">
        <v>195</v>
      </c>
      <c r="D113" s="197" t="s">
        <v>144</v>
      </c>
      <c r="E113" s="198" t="s">
        <v>1375</v>
      </c>
      <c r="F113" s="199" t="s">
        <v>1376</v>
      </c>
      <c r="G113" s="200" t="s">
        <v>244</v>
      </c>
      <c r="H113" s="201">
        <v>286</v>
      </c>
      <c r="I113" s="202"/>
      <c r="J113" s="203">
        <f>ROUND(I113*H113,2)</f>
        <v>0</v>
      </c>
      <c r="K113" s="204"/>
      <c r="L113" s="44"/>
      <c r="M113" s="205" t="s">
        <v>19</v>
      </c>
      <c r="N113" s="206" t="s">
        <v>40</v>
      </c>
      <c r="O113" s="84"/>
      <c r="P113" s="207">
        <f>O113*H113</f>
        <v>0</v>
      </c>
      <c r="Q113" s="207">
        <v>0</v>
      </c>
      <c r="R113" s="207">
        <f>Q113*H113</f>
        <v>0</v>
      </c>
      <c r="S113" s="207">
        <v>0</v>
      </c>
      <c r="T113" s="208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09" t="s">
        <v>142</v>
      </c>
      <c r="AT113" s="209" t="s">
        <v>144</v>
      </c>
      <c r="AU113" s="209" t="s">
        <v>79</v>
      </c>
      <c r="AY113" s="17" t="s">
        <v>143</v>
      </c>
      <c r="BE113" s="210">
        <f>IF(N113="základní",J113,0)</f>
        <v>0</v>
      </c>
      <c r="BF113" s="210">
        <f>IF(N113="snížená",J113,0)</f>
        <v>0</v>
      </c>
      <c r="BG113" s="210">
        <f>IF(N113="zákl. přenesená",J113,0)</f>
        <v>0</v>
      </c>
      <c r="BH113" s="210">
        <f>IF(N113="sníž. přenesená",J113,0)</f>
        <v>0</v>
      </c>
      <c r="BI113" s="210">
        <f>IF(N113="nulová",J113,0)</f>
        <v>0</v>
      </c>
      <c r="BJ113" s="17" t="s">
        <v>77</v>
      </c>
      <c r="BK113" s="210">
        <f>ROUND(I113*H113,2)</f>
        <v>0</v>
      </c>
      <c r="BL113" s="17" t="s">
        <v>142</v>
      </c>
      <c r="BM113" s="209" t="s">
        <v>1571</v>
      </c>
    </row>
    <row r="114" spans="1:51" s="13" customFormat="1" ht="12">
      <c r="A114" s="13"/>
      <c r="B114" s="235"/>
      <c r="C114" s="236"/>
      <c r="D114" s="237" t="s">
        <v>236</v>
      </c>
      <c r="E114" s="238" t="s">
        <v>19</v>
      </c>
      <c r="F114" s="239" t="s">
        <v>1560</v>
      </c>
      <c r="G114" s="236"/>
      <c r="H114" s="240">
        <v>286</v>
      </c>
      <c r="I114" s="241"/>
      <c r="J114" s="236"/>
      <c r="K114" s="236"/>
      <c r="L114" s="242"/>
      <c r="M114" s="243"/>
      <c r="N114" s="244"/>
      <c r="O114" s="244"/>
      <c r="P114" s="244"/>
      <c r="Q114" s="244"/>
      <c r="R114" s="244"/>
      <c r="S114" s="244"/>
      <c r="T114" s="245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6" t="s">
        <v>236</v>
      </c>
      <c r="AU114" s="246" t="s">
        <v>79</v>
      </c>
      <c r="AV114" s="13" t="s">
        <v>79</v>
      </c>
      <c r="AW114" s="13" t="s">
        <v>31</v>
      </c>
      <c r="AX114" s="13" t="s">
        <v>77</v>
      </c>
      <c r="AY114" s="246" t="s">
        <v>143</v>
      </c>
    </row>
    <row r="115" spans="1:65" s="2" customFormat="1" ht="21.75" customHeight="1">
      <c r="A115" s="38"/>
      <c r="B115" s="39"/>
      <c r="C115" s="197" t="s">
        <v>8</v>
      </c>
      <c r="D115" s="197" t="s">
        <v>144</v>
      </c>
      <c r="E115" s="198" t="s">
        <v>1378</v>
      </c>
      <c r="F115" s="199" t="s">
        <v>1379</v>
      </c>
      <c r="G115" s="200" t="s">
        <v>244</v>
      </c>
      <c r="H115" s="201">
        <v>14</v>
      </c>
      <c r="I115" s="202"/>
      <c r="J115" s="203">
        <f>ROUND(I115*H115,2)</f>
        <v>0</v>
      </c>
      <c r="K115" s="204"/>
      <c r="L115" s="44"/>
      <c r="M115" s="205" t="s">
        <v>19</v>
      </c>
      <c r="N115" s="206" t="s">
        <v>40</v>
      </c>
      <c r="O115" s="84"/>
      <c r="P115" s="207">
        <f>O115*H115</f>
        <v>0</v>
      </c>
      <c r="Q115" s="207">
        <v>0.00208</v>
      </c>
      <c r="R115" s="207">
        <f>Q115*H115</f>
        <v>0.029119999999999997</v>
      </c>
      <c r="S115" s="207">
        <v>0</v>
      </c>
      <c r="T115" s="208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09" t="s">
        <v>142</v>
      </c>
      <c r="AT115" s="209" t="s">
        <v>144</v>
      </c>
      <c r="AU115" s="209" t="s">
        <v>79</v>
      </c>
      <c r="AY115" s="17" t="s">
        <v>143</v>
      </c>
      <c r="BE115" s="210">
        <f>IF(N115="základní",J115,0)</f>
        <v>0</v>
      </c>
      <c r="BF115" s="210">
        <f>IF(N115="snížená",J115,0)</f>
        <v>0</v>
      </c>
      <c r="BG115" s="210">
        <f>IF(N115="zákl. přenesená",J115,0)</f>
        <v>0</v>
      </c>
      <c r="BH115" s="210">
        <f>IF(N115="sníž. přenesená",J115,0)</f>
        <v>0</v>
      </c>
      <c r="BI115" s="210">
        <f>IF(N115="nulová",J115,0)</f>
        <v>0</v>
      </c>
      <c r="BJ115" s="17" t="s">
        <v>77</v>
      </c>
      <c r="BK115" s="210">
        <f>ROUND(I115*H115,2)</f>
        <v>0</v>
      </c>
      <c r="BL115" s="17" t="s">
        <v>142</v>
      </c>
      <c r="BM115" s="209" t="s">
        <v>1572</v>
      </c>
    </row>
    <row r="116" spans="1:51" s="13" customFormat="1" ht="12">
      <c r="A116" s="13"/>
      <c r="B116" s="235"/>
      <c r="C116" s="236"/>
      <c r="D116" s="237" t="s">
        <v>236</v>
      </c>
      <c r="E116" s="238" t="s">
        <v>19</v>
      </c>
      <c r="F116" s="239" t="s">
        <v>195</v>
      </c>
      <c r="G116" s="236"/>
      <c r="H116" s="240">
        <v>14</v>
      </c>
      <c r="I116" s="241"/>
      <c r="J116" s="236"/>
      <c r="K116" s="236"/>
      <c r="L116" s="242"/>
      <c r="M116" s="243"/>
      <c r="N116" s="244"/>
      <c r="O116" s="244"/>
      <c r="P116" s="244"/>
      <c r="Q116" s="244"/>
      <c r="R116" s="244"/>
      <c r="S116" s="244"/>
      <c r="T116" s="245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6" t="s">
        <v>236</v>
      </c>
      <c r="AU116" s="246" t="s">
        <v>79</v>
      </c>
      <c r="AV116" s="13" t="s">
        <v>79</v>
      </c>
      <c r="AW116" s="13" t="s">
        <v>31</v>
      </c>
      <c r="AX116" s="13" t="s">
        <v>77</v>
      </c>
      <c r="AY116" s="246" t="s">
        <v>143</v>
      </c>
    </row>
    <row r="117" spans="1:65" s="2" customFormat="1" ht="16.5" customHeight="1">
      <c r="A117" s="38"/>
      <c r="B117" s="39"/>
      <c r="C117" s="197" t="s">
        <v>203</v>
      </c>
      <c r="D117" s="197" t="s">
        <v>144</v>
      </c>
      <c r="E117" s="198" t="s">
        <v>1381</v>
      </c>
      <c r="F117" s="199" t="s">
        <v>1382</v>
      </c>
      <c r="G117" s="200" t="s">
        <v>251</v>
      </c>
      <c r="H117" s="201">
        <v>29.2</v>
      </c>
      <c r="I117" s="202"/>
      <c r="J117" s="203">
        <f>ROUND(I117*H117,2)</f>
        <v>0</v>
      </c>
      <c r="K117" s="204"/>
      <c r="L117" s="44"/>
      <c r="M117" s="205" t="s">
        <v>19</v>
      </c>
      <c r="N117" s="206" t="s">
        <v>40</v>
      </c>
      <c r="O117" s="84"/>
      <c r="P117" s="207">
        <f>O117*H117</f>
        <v>0</v>
      </c>
      <c r="Q117" s="207">
        <v>0</v>
      </c>
      <c r="R117" s="207">
        <f>Q117*H117</f>
        <v>0</v>
      </c>
      <c r="S117" s="207">
        <v>0</v>
      </c>
      <c r="T117" s="208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09" t="s">
        <v>142</v>
      </c>
      <c r="AT117" s="209" t="s">
        <v>144</v>
      </c>
      <c r="AU117" s="209" t="s">
        <v>79</v>
      </c>
      <c r="AY117" s="17" t="s">
        <v>143</v>
      </c>
      <c r="BE117" s="210">
        <f>IF(N117="základní",J117,0)</f>
        <v>0</v>
      </c>
      <c r="BF117" s="210">
        <f>IF(N117="snížená",J117,0)</f>
        <v>0</v>
      </c>
      <c r="BG117" s="210">
        <f>IF(N117="zákl. přenesená",J117,0)</f>
        <v>0</v>
      </c>
      <c r="BH117" s="210">
        <f>IF(N117="sníž. přenesená",J117,0)</f>
        <v>0</v>
      </c>
      <c r="BI117" s="210">
        <f>IF(N117="nulová",J117,0)</f>
        <v>0</v>
      </c>
      <c r="BJ117" s="17" t="s">
        <v>77</v>
      </c>
      <c r="BK117" s="210">
        <f>ROUND(I117*H117,2)</f>
        <v>0</v>
      </c>
      <c r="BL117" s="17" t="s">
        <v>142</v>
      </c>
      <c r="BM117" s="209" t="s">
        <v>1573</v>
      </c>
    </row>
    <row r="118" spans="1:51" s="13" customFormat="1" ht="12">
      <c r="A118" s="13"/>
      <c r="B118" s="235"/>
      <c r="C118" s="236"/>
      <c r="D118" s="237" t="s">
        <v>236</v>
      </c>
      <c r="E118" s="238" t="s">
        <v>19</v>
      </c>
      <c r="F118" s="239" t="s">
        <v>1574</v>
      </c>
      <c r="G118" s="236"/>
      <c r="H118" s="240">
        <v>29.2</v>
      </c>
      <c r="I118" s="241"/>
      <c r="J118" s="236"/>
      <c r="K118" s="236"/>
      <c r="L118" s="242"/>
      <c r="M118" s="243"/>
      <c r="N118" s="244"/>
      <c r="O118" s="244"/>
      <c r="P118" s="244"/>
      <c r="Q118" s="244"/>
      <c r="R118" s="244"/>
      <c r="S118" s="244"/>
      <c r="T118" s="245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6" t="s">
        <v>236</v>
      </c>
      <c r="AU118" s="246" t="s">
        <v>79</v>
      </c>
      <c r="AV118" s="13" t="s">
        <v>79</v>
      </c>
      <c r="AW118" s="13" t="s">
        <v>31</v>
      </c>
      <c r="AX118" s="13" t="s">
        <v>77</v>
      </c>
      <c r="AY118" s="246" t="s">
        <v>143</v>
      </c>
    </row>
    <row r="119" spans="1:65" s="2" customFormat="1" ht="16.5" customHeight="1">
      <c r="A119" s="38"/>
      <c r="B119" s="39"/>
      <c r="C119" s="224" t="s">
        <v>207</v>
      </c>
      <c r="D119" s="224" t="s">
        <v>231</v>
      </c>
      <c r="E119" s="225" t="s">
        <v>1385</v>
      </c>
      <c r="F119" s="226" t="s">
        <v>1386</v>
      </c>
      <c r="G119" s="227" t="s">
        <v>287</v>
      </c>
      <c r="H119" s="228">
        <v>0.301</v>
      </c>
      <c r="I119" s="229"/>
      <c r="J119" s="230">
        <f>ROUND(I119*H119,2)</f>
        <v>0</v>
      </c>
      <c r="K119" s="231"/>
      <c r="L119" s="232"/>
      <c r="M119" s="233" t="s">
        <v>19</v>
      </c>
      <c r="N119" s="234" t="s">
        <v>40</v>
      </c>
      <c r="O119" s="84"/>
      <c r="P119" s="207">
        <f>O119*H119</f>
        <v>0</v>
      </c>
      <c r="Q119" s="207">
        <v>0.2</v>
      </c>
      <c r="R119" s="207">
        <f>Q119*H119</f>
        <v>0.060200000000000004</v>
      </c>
      <c r="S119" s="207">
        <v>0</v>
      </c>
      <c r="T119" s="208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09" t="s">
        <v>171</v>
      </c>
      <c r="AT119" s="209" t="s">
        <v>231</v>
      </c>
      <c r="AU119" s="209" t="s">
        <v>79</v>
      </c>
      <c r="AY119" s="17" t="s">
        <v>143</v>
      </c>
      <c r="BE119" s="210">
        <f>IF(N119="základní",J119,0)</f>
        <v>0</v>
      </c>
      <c r="BF119" s="210">
        <f>IF(N119="snížená",J119,0)</f>
        <v>0</v>
      </c>
      <c r="BG119" s="210">
        <f>IF(N119="zákl. přenesená",J119,0)</f>
        <v>0</v>
      </c>
      <c r="BH119" s="210">
        <f>IF(N119="sníž. přenesená",J119,0)</f>
        <v>0</v>
      </c>
      <c r="BI119" s="210">
        <f>IF(N119="nulová",J119,0)</f>
        <v>0</v>
      </c>
      <c r="BJ119" s="17" t="s">
        <v>77</v>
      </c>
      <c r="BK119" s="210">
        <f>ROUND(I119*H119,2)</f>
        <v>0</v>
      </c>
      <c r="BL119" s="17" t="s">
        <v>142</v>
      </c>
      <c r="BM119" s="209" t="s">
        <v>1575</v>
      </c>
    </row>
    <row r="120" spans="1:51" s="13" customFormat="1" ht="12">
      <c r="A120" s="13"/>
      <c r="B120" s="235"/>
      <c r="C120" s="236"/>
      <c r="D120" s="237" t="s">
        <v>236</v>
      </c>
      <c r="E120" s="238" t="s">
        <v>19</v>
      </c>
      <c r="F120" s="239" t="s">
        <v>1576</v>
      </c>
      <c r="G120" s="236"/>
      <c r="H120" s="240">
        <v>2.92</v>
      </c>
      <c r="I120" s="241"/>
      <c r="J120" s="236"/>
      <c r="K120" s="236"/>
      <c r="L120" s="242"/>
      <c r="M120" s="243"/>
      <c r="N120" s="244"/>
      <c r="O120" s="244"/>
      <c r="P120" s="244"/>
      <c r="Q120" s="244"/>
      <c r="R120" s="244"/>
      <c r="S120" s="244"/>
      <c r="T120" s="245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6" t="s">
        <v>236</v>
      </c>
      <c r="AU120" s="246" t="s">
        <v>79</v>
      </c>
      <c r="AV120" s="13" t="s">
        <v>79</v>
      </c>
      <c r="AW120" s="13" t="s">
        <v>31</v>
      </c>
      <c r="AX120" s="13" t="s">
        <v>77</v>
      </c>
      <c r="AY120" s="246" t="s">
        <v>143</v>
      </c>
    </row>
    <row r="121" spans="1:51" s="13" customFormat="1" ht="12">
      <c r="A121" s="13"/>
      <c r="B121" s="235"/>
      <c r="C121" s="236"/>
      <c r="D121" s="237" t="s">
        <v>236</v>
      </c>
      <c r="E121" s="236"/>
      <c r="F121" s="239" t="s">
        <v>1577</v>
      </c>
      <c r="G121" s="236"/>
      <c r="H121" s="240">
        <v>0.301</v>
      </c>
      <c r="I121" s="241"/>
      <c r="J121" s="236"/>
      <c r="K121" s="236"/>
      <c r="L121" s="242"/>
      <c r="M121" s="243"/>
      <c r="N121" s="244"/>
      <c r="O121" s="244"/>
      <c r="P121" s="244"/>
      <c r="Q121" s="244"/>
      <c r="R121" s="244"/>
      <c r="S121" s="244"/>
      <c r="T121" s="24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6" t="s">
        <v>236</v>
      </c>
      <c r="AU121" s="246" t="s">
        <v>79</v>
      </c>
      <c r="AV121" s="13" t="s">
        <v>79</v>
      </c>
      <c r="AW121" s="13" t="s">
        <v>4</v>
      </c>
      <c r="AX121" s="13" t="s">
        <v>77</v>
      </c>
      <c r="AY121" s="246" t="s">
        <v>143</v>
      </c>
    </row>
    <row r="122" spans="1:65" s="2" customFormat="1" ht="21.75" customHeight="1">
      <c r="A122" s="38"/>
      <c r="B122" s="39"/>
      <c r="C122" s="197" t="s">
        <v>211</v>
      </c>
      <c r="D122" s="197" t="s">
        <v>144</v>
      </c>
      <c r="E122" s="198" t="s">
        <v>1394</v>
      </c>
      <c r="F122" s="199" t="s">
        <v>1395</v>
      </c>
      <c r="G122" s="200" t="s">
        <v>418</v>
      </c>
      <c r="H122" s="201">
        <v>0.004</v>
      </c>
      <c r="I122" s="202"/>
      <c r="J122" s="203">
        <f>ROUND(I122*H122,2)</f>
        <v>0</v>
      </c>
      <c r="K122" s="204"/>
      <c r="L122" s="44"/>
      <c r="M122" s="205" t="s">
        <v>19</v>
      </c>
      <c r="N122" s="206" t="s">
        <v>40</v>
      </c>
      <c r="O122" s="84"/>
      <c r="P122" s="207">
        <f>O122*H122</f>
        <v>0</v>
      </c>
      <c r="Q122" s="207">
        <v>0</v>
      </c>
      <c r="R122" s="207">
        <f>Q122*H122</f>
        <v>0</v>
      </c>
      <c r="S122" s="207">
        <v>0</v>
      </c>
      <c r="T122" s="208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09" t="s">
        <v>142</v>
      </c>
      <c r="AT122" s="209" t="s">
        <v>144</v>
      </c>
      <c r="AU122" s="209" t="s">
        <v>79</v>
      </c>
      <c r="AY122" s="17" t="s">
        <v>143</v>
      </c>
      <c r="BE122" s="210">
        <f>IF(N122="základní",J122,0)</f>
        <v>0</v>
      </c>
      <c r="BF122" s="210">
        <f>IF(N122="snížená",J122,0)</f>
        <v>0</v>
      </c>
      <c r="BG122" s="210">
        <f>IF(N122="zákl. přenesená",J122,0)</f>
        <v>0</v>
      </c>
      <c r="BH122" s="210">
        <f>IF(N122="sníž. přenesená",J122,0)</f>
        <v>0</v>
      </c>
      <c r="BI122" s="210">
        <f>IF(N122="nulová",J122,0)</f>
        <v>0</v>
      </c>
      <c r="BJ122" s="17" t="s">
        <v>77</v>
      </c>
      <c r="BK122" s="210">
        <f>ROUND(I122*H122,2)</f>
        <v>0</v>
      </c>
      <c r="BL122" s="17" t="s">
        <v>142</v>
      </c>
      <c r="BM122" s="209" t="s">
        <v>1578</v>
      </c>
    </row>
    <row r="123" spans="1:51" s="13" customFormat="1" ht="12">
      <c r="A123" s="13"/>
      <c r="B123" s="235"/>
      <c r="C123" s="236"/>
      <c r="D123" s="237" t="s">
        <v>236</v>
      </c>
      <c r="E123" s="238" t="s">
        <v>19</v>
      </c>
      <c r="F123" s="239" t="s">
        <v>1579</v>
      </c>
      <c r="G123" s="236"/>
      <c r="H123" s="240">
        <v>0.004</v>
      </c>
      <c r="I123" s="241"/>
      <c r="J123" s="236"/>
      <c r="K123" s="236"/>
      <c r="L123" s="242"/>
      <c r="M123" s="243"/>
      <c r="N123" s="244"/>
      <c r="O123" s="244"/>
      <c r="P123" s="244"/>
      <c r="Q123" s="244"/>
      <c r="R123" s="244"/>
      <c r="S123" s="244"/>
      <c r="T123" s="24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6" t="s">
        <v>236</v>
      </c>
      <c r="AU123" s="246" t="s">
        <v>79</v>
      </c>
      <c r="AV123" s="13" t="s">
        <v>79</v>
      </c>
      <c r="AW123" s="13" t="s">
        <v>31</v>
      </c>
      <c r="AX123" s="13" t="s">
        <v>77</v>
      </c>
      <c r="AY123" s="246" t="s">
        <v>143</v>
      </c>
    </row>
    <row r="124" spans="1:65" s="2" customFormat="1" ht="16.5" customHeight="1">
      <c r="A124" s="38"/>
      <c r="B124" s="39"/>
      <c r="C124" s="224" t="s">
        <v>215</v>
      </c>
      <c r="D124" s="224" t="s">
        <v>231</v>
      </c>
      <c r="E124" s="225" t="s">
        <v>1398</v>
      </c>
      <c r="F124" s="226" t="s">
        <v>1399</v>
      </c>
      <c r="G124" s="227" t="s">
        <v>234</v>
      </c>
      <c r="H124" s="228">
        <v>3.56</v>
      </c>
      <c r="I124" s="229"/>
      <c r="J124" s="230">
        <f>ROUND(I124*H124,2)</f>
        <v>0</v>
      </c>
      <c r="K124" s="231"/>
      <c r="L124" s="232"/>
      <c r="M124" s="233" t="s">
        <v>19</v>
      </c>
      <c r="N124" s="234" t="s">
        <v>40</v>
      </c>
      <c r="O124" s="84"/>
      <c r="P124" s="207">
        <f>O124*H124</f>
        <v>0</v>
      </c>
      <c r="Q124" s="207">
        <v>0.001</v>
      </c>
      <c r="R124" s="207">
        <f>Q124*H124</f>
        <v>0.0035600000000000002</v>
      </c>
      <c r="S124" s="207">
        <v>0</v>
      </c>
      <c r="T124" s="208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09" t="s">
        <v>171</v>
      </c>
      <c r="AT124" s="209" t="s">
        <v>231</v>
      </c>
      <c r="AU124" s="209" t="s">
        <v>79</v>
      </c>
      <c r="AY124" s="17" t="s">
        <v>143</v>
      </c>
      <c r="BE124" s="210">
        <f>IF(N124="základní",J124,0)</f>
        <v>0</v>
      </c>
      <c r="BF124" s="210">
        <f>IF(N124="snížená",J124,0)</f>
        <v>0</v>
      </c>
      <c r="BG124" s="210">
        <f>IF(N124="zákl. přenesená",J124,0)</f>
        <v>0</v>
      </c>
      <c r="BH124" s="210">
        <f>IF(N124="sníž. přenesená",J124,0)</f>
        <v>0</v>
      </c>
      <c r="BI124" s="210">
        <f>IF(N124="nulová",J124,0)</f>
        <v>0</v>
      </c>
      <c r="BJ124" s="17" t="s">
        <v>77</v>
      </c>
      <c r="BK124" s="210">
        <f>ROUND(I124*H124,2)</f>
        <v>0</v>
      </c>
      <c r="BL124" s="17" t="s">
        <v>142</v>
      </c>
      <c r="BM124" s="209" t="s">
        <v>1580</v>
      </c>
    </row>
    <row r="125" spans="1:51" s="13" customFormat="1" ht="12">
      <c r="A125" s="13"/>
      <c r="B125" s="235"/>
      <c r="C125" s="236"/>
      <c r="D125" s="237" t="s">
        <v>236</v>
      </c>
      <c r="E125" s="238" t="s">
        <v>19</v>
      </c>
      <c r="F125" s="239" t="s">
        <v>1581</v>
      </c>
      <c r="G125" s="236"/>
      <c r="H125" s="240">
        <v>3.56</v>
      </c>
      <c r="I125" s="241"/>
      <c r="J125" s="236"/>
      <c r="K125" s="236"/>
      <c r="L125" s="242"/>
      <c r="M125" s="243"/>
      <c r="N125" s="244"/>
      <c r="O125" s="244"/>
      <c r="P125" s="244"/>
      <c r="Q125" s="244"/>
      <c r="R125" s="244"/>
      <c r="S125" s="244"/>
      <c r="T125" s="24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6" t="s">
        <v>236</v>
      </c>
      <c r="AU125" s="246" t="s">
        <v>79</v>
      </c>
      <c r="AV125" s="13" t="s">
        <v>79</v>
      </c>
      <c r="AW125" s="13" t="s">
        <v>31</v>
      </c>
      <c r="AX125" s="13" t="s">
        <v>77</v>
      </c>
      <c r="AY125" s="246" t="s">
        <v>143</v>
      </c>
    </row>
    <row r="126" spans="1:65" s="2" customFormat="1" ht="16.5" customHeight="1">
      <c r="A126" s="38"/>
      <c r="B126" s="39"/>
      <c r="C126" s="197" t="s">
        <v>303</v>
      </c>
      <c r="D126" s="197" t="s">
        <v>144</v>
      </c>
      <c r="E126" s="198" t="s">
        <v>1406</v>
      </c>
      <c r="F126" s="199" t="s">
        <v>1407</v>
      </c>
      <c r="G126" s="200" t="s">
        <v>251</v>
      </c>
      <c r="H126" s="201">
        <v>268</v>
      </c>
      <c r="I126" s="202"/>
      <c r="J126" s="203">
        <f>ROUND(I126*H126,2)</f>
        <v>0</v>
      </c>
      <c r="K126" s="204"/>
      <c r="L126" s="44"/>
      <c r="M126" s="205" t="s">
        <v>19</v>
      </c>
      <c r="N126" s="206" t="s">
        <v>40</v>
      </c>
      <c r="O126" s="84"/>
      <c r="P126" s="207">
        <f>O126*H126</f>
        <v>0</v>
      </c>
      <c r="Q126" s="207">
        <v>0</v>
      </c>
      <c r="R126" s="207">
        <f>Q126*H126</f>
        <v>0</v>
      </c>
      <c r="S126" s="207">
        <v>0</v>
      </c>
      <c r="T126" s="208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09" t="s">
        <v>142</v>
      </c>
      <c r="AT126" s="209" t="s">
        <v>144</v>
      </c>
      <c r="AU126" s="209" t="s">
        <v>79</v>
      </c>
      <c r="AY126" s="17" t="s">
        <v>143</v>
      </c>
      <c r="BE126" s="210">
        <f>IF(N126="základní",J126,0)</f>
        <v>0</v>
      </c>
      <c r="BF126" s="210">
        <f>IF(N126="snížená",J126,0)</f>
        <v>0</v>
      </c>
      <c r="BG126" s="210">
        <f>IF(N126="zákl. přenesená",J126,0)</f>
        <v>0</v>
      </c>
      <c r="BH126" s="210">
        <f>IF(N126="sníž. přenesená",J126,0)</f>
        <v>0</v>
      </c>
      <c r="BI126" s="210">
        <f>IF(N126="nulová",J126,0)</f>
        <v>0</v>
      </c>
      <c r="BJ126" s="17" t="s">
        <v>77</v>
      </c>
      <c r="BK126" s="210">
        <f>ROUND(I126*H126,2)</f>
        <v>0</v>
      </c>
      <c r="BL126" s="17" t="s">
        <v>142</v>
      </c>
      <c r="BM126" s="209" t="s">
        <v>1582</v>
      </c>
    </row>
    <row r="127" spans="1:51" s="13" customFormat="1" ht="12">
      <c r="A127" s="13"/>
      <c r="B127" s="235"/>
      <c r="C127" s="236"/>
      <c r="D127" s="237" t="s">
        <v>236</v>
      </c>
      <c r="E127" s="238" t="s">
        <v>19</v>
      </c>
      <c r="F127" s="239" t="s">
        <v>1558</v>
      </c>
      <c r="G127" s="236"/>
      <c r="H127" s="240">
        <v>268</v>
      </c>
      <c r="I127" s="241"/>
      <c r="J127" s="236"/>
      <c r="K127" s="236"/>
      <c r="L127" s="242"/>
      <c r="M127" s="243"/>
      <c r="N127" s="244"/>
      <c r="O127" s="244"/>
      <c r="P127" s="244"/>
      <c r="Q127" s="244"/>
      <c r="R127" s="244"/>
      <c r="S127" s="244"/>
      <c r="T127" s="24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6" t="s">
        <v>236</v>
      </c>
      <c r="AU127" s="246" t="s">
        <v>79</v>
      </c>
      <c r="AV127" s="13" t="s">
        <v>79</v>
      </c>
      <c r="AW127" s="13" t="s">
        <v>31</v>
      </c>
      <c r="AX127" s="13" t="s">
        <v>77</v>
      </c>
      <c r="AY127" s="246" t="s">
        <v>143</v>
      </c>
    </row>
    <row r="128" spans="1:65" s="2" customFormat="1" ht="16.5" customHeight="1">
      <c r="A128" s="38"/>
      <c r="B128" s="39"/>
      <c r="C128" s="197" t="s">
        <v>7</v>
      </c>
      <c r="D128" s="197" t="s">
        <v>144</v>
      </c>
      <c r="E128" s="198" t="s">
        <v>1409</v>
      </c>
      <c r="F128" s="199" t="s">
        <v>1410</v>
      </c>
      <c r="G128" s="200" t="s">
        <v>287</v>
      </c>
      <c r="H128" s="201">
        <v>3.56</v>
      </c>
      <c r="I128" s="202"/>
      <c r="J128" s="203">
        <f>ROUND(I128*H128,2)</f>
        <v>0</v>
      </c>
      <c r="K128" s="204"/>
      <c r="L128" s="44"/>
      <c r="M128" s="205" t="s">
        <v>19</v>
      </c>
      <c r="N128" s="206" t="s">
        <v>40</v>
      </c>
      <c r="O128" s="84"/>
      <c r="P128" s="207">
        <f>O128*H128</f>
        <v>0</v>
      </c>
      <c r="Q128" s="207">
        <v>0</v>
      </c>
      <c r="R128" s="207">
        <f>Q128*H128</f>
        <v>0</v>
      </c>
      <c r="S128" s="207">
        <v>0</v>
      </c>
      <c r="T128" s="208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09" t="s">
        <v>142</v>
      </c>
      <c r="AT128" s="209" t="s">
        <v>144</v>
      </c>
      <c r="AU128" s="209" t="s">
        <v>79</v>
      </c>
      <c r="AY128" s="17" t="s">
        <v>143</v>
      </c>
      <c r="BE128" s="210">
        <f>IF(N128="základní",J128,0)</f>
        <v>0</v>
      </c>
      <c r="BF128" s="210">
        <f>IF(N128="snížená",J128,0)</f>
        <v>0</v>
      </c>
      <c r="BG128" s="210">
        <f>IF(N128="zákl. přenesená",J128,0)</f>
        <v>0</v>
      </c>
      <c r="BH128" s="210">
        <f>IF(N128="sníž. přenesená",J128,0)</f>
        <v>0</v>
      </c>
      <c r="BI128" s="210">
        <f>IF(N128="nulová",J128,0)</f>
        <v>0</v>
      </c>
      <c r="BJ128" s="17" t="s">
        <v>77</v>
      </c>
      <c r="BK128" s="210">
        <f>ROUND(I128*H128,2)</f>
        <v>0</v>
      </c>
      <c r="BL128" s="17" t="s">
        <v>142</v>
      </c>
      <c r="BM128" s="209" t="s">
        <v>1583</v>
      </c>
    </row>
    <row r="129" spans="1:51" s="13" customFormat="1" ht="12">
      <c r="A129" s="13"/>
      <c r="B129" s="235"/>
      <c r="C129" s="236"/>
      <c r="D129" s="237" t="s">
        <v>236</v>
      </c>
      <c r="E129" s="238" t="s">
        <v>19</v>
      </c>
      <c r="F129" s="239" t="s">
        <v>1584</v>
      </c>
      <c r="G129" s="236"/>
      <c r="H129" s="240">
        <v>3.56</v>
      </c>
      <c r="I129" s="241"/>
      <c r="J129" s="236"/>
      <c r="K129" s="236"/>
      <c r="L129" s="242"/>
      <c r="M129" s="243"/>
      <c r="N129" s="244"/>
      <c r="O129" s="244"/>
      <c r="P129" s="244"/>
      <c r="Q129" s="244"/>
      <c r="R129" s="244"/>
      <c r="S129" s="244"/>
      <c r="T129" s="24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6" t="s">
        <v>236</v>
      </c>
      <c r="AU129" s="246" t="s">
        <v>79</v>
      </c>
      <c r="AV129" s="13" t="s">
        <v>79</v>
      </c>
      <c r="AW129" s="13" t="s">
        <v>31</v>
      </c>
      <c r="AX129" s="13" t="s">
        <v>77</v>
      </c>
      <c r="AY129" s="246" t="s">
        <v>143</v>
      </c>
    </row>
    <row r="130" spans="1:65" s="2" customFormat="1" ht="16.5" customHeight="1">
      <c r="A130" s="38"/>
      <c r="B130" s="39"/>
      <c r="C130" s="197" t="s">
        <v>312</v>
      </c>
      <c r="D130" s="197" t="s">
        <v>144</v>
      </c>
      <c r="E130" s="198" t="s">
        <v>1413</v>
      </c>
      <c r="F130" s="199" t="s">
        <v>1414</v>
      </c>
      <c r="G130" s="200" t="s">
        <v>287</v>
      </c>
      <c r="H130" s="201">
        <v>4.02</v>
      </c>
      <c r="I130" s="202"/>
      <c r="J130" s="203">
        <f>ROUND(I130*H130,2)</f>
        <v>0</v>
      </c>
      <c r="K130" s="204"/>
      <c r="L130" s="44"/>
      <c r="M130" s="205" t="s">
        <v>19</v>
      </c>
      <c r="N130" s="206" t="s">
        <v>40</v>
      </c>
      <c r="O130" s="84"/>
      <c r="P130" s="207">
        <f>O130*H130</f>
        <v>0</v>
      </c>
      <c r="Q130" s="207">
        <v>0</v>
      </c>
      <c r="R130" s="207">
        <f>Q130*H130</f>
        <v>0</v>
      </c>
      <c r="S130" s="207">
        <v>0</v>
      </c>
      <c r="T130" s="208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09" t="s">
        <v>142</v>
      </c>
      <c r="AT130" s="209" t="s">
        <v>144</v>
      </c>
      <c r="AU130" s="209" t="s">
        <v>79</v>
      </c>
      <c r="AY130" s="17" t="s">
        <v>143</v>
      </c>
      <c r="BE130" s="210">
        <f>IF(N130="základní",J130,0)</f>
        <v>0</v>
      </c>
      <c r="BF130" s="210">
        <f>IF(N130="snížená",J130,0)</f>
        <v>0</v>
      </c>
      <c r="BG130" s="210">
        <f>IF(N130="zákl. přenesená",J130,0)</f>
        <v>0</v>
      </c>
      <c r="BH130" s="210">
        <f>IF(N130="sníž. přenesená",J130,0)</f>
        <v>0</v>
      </c>
      <c r="BI130" s="210">
        <f>IF(N130="nulová",J130,0)</f>
        <v>0</v>
      </c>
      <c r="BJ130" s="17" t="s">
        <v>77</v>
      </c>
      <c r="BK130" s="210">
        <f>ROUND(I130*H130,2)</f>
        <v>0</v>
      </c>
      <c r="BL130" s="17" t="s">
        <v>142</v>
      </c>
      <c r="BM130" s="209" t="s">
        <v>1585</v>
      </c>
    </row>
    <row r="131" spans="1:51" s="13" customFormat="1" ht="12">
      <c r="A131" s="13"/>
      <c r="B131" s="235"/>
      <c r="C131" s="236"/>
      <c r="D131" s="237" t="s">
        <v>236</v>
      </c>
      <c r="E131" s="238" t="s">
        <v>19</v>
      </c>
      <c r="F131" s="239" t="s">
        <v>1586</v>
      </c>
      <c r="G131" s="236"/>
      <c r="H131" s="240">
        <v>4.02</v>
      </c>
      <c r="I131" s="241"/>
      <c r="J131" s="236"/>
      <c r="K131" s="236"/>
      <c r="L131" s="242"/>
      <c r="M131" s="243"/>
      <c r="N131" s="244"/>
      <c r="O131" s="244"/>
      <c r="P131" s="244"/>
      <c r="Q131" s="244"/>
      <c r="R131" s="244"/>
      <c r="S131" s="244"/>
      <c r="T131" s="24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6" t="s">
        <v>236</v>
      </c>
      <c r="AU131" s="246" t="s">
        <v>79</v>
      </c>
      <c r="AV131" s="13" t="s">
        <v>79</v>
      </c>
      <c r="AW131" s="13" t="s">
        <v>31</v>
      </c>
      <c r="AX131" s="13" t="s">
        <v>77</v>
      </c>
      <c r="AY131" s="246" t="s">
        <v>143</v>
      </c>
    </row>
    <row r="132" spans="1:65" s="2" customFormat="1" ht="16.5" customHeight="1">
      <c r="A132" s="38"/>
      <c r="B132" s="39"/>
      <c r="C132" s="197" t="s">
        <v>316</v>
      </c>
      <c r="D132" s="197" t="s">
        <v>144</v>
      </c>
      <c r="E132" s="198" t="s">
        <v>1417</v>
      </c>
      <c r="F132" s="199" t="s">
        <v>1418</v>
      </c>
      <c r="G132" s="200" t="s">
        <v>287</v>
      </c>
      <c r="H132" s="201">
        <v>7.58</v>
      </c>
      <c r="I132" s="202"/>
      <c r="J132" s="203">
        <f>ROUND(I132*H132,2)</f>
        <v>0</v>
      </c>
      <c r="K132" s="204"/>
      <c r="L132" s="44"/>
      <c r="M132" s="205" t="s">
        <v>19</v>
      </c>
      <c r="N132" s="206" t="s">
        <v>40</v>
      </c>
      <c r="O132" s="84"/>
      <c r="P132" s="207">
        <f>O132*H132</f>
        <v>0</v>
      </c>
      <c r="Q132" s="207">
        <v>0</v>
      </c>
      <c r="R132" s="207">
        <f>Q132*H132</f>
        <v>0</v>
      </c>
      <c r="S132" s="207">
        <v>0</v>
      </c>
      <c r="T132" s="20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09" t="s">
        <v>142</v>
      </c>
      <c r="AT132" s="209" t="s">
        <v>144</v>
      </c>
      <c r="AU132" s="209" t="s">
        <v>79</v>
      </c>
      <c r="AY132" s="17" t="s">
        <v>143</v>
      </c>
      <c r="BE132" s="210">
        <f>IF(N132="základní",J132,0)</f>
        <v>0</v>
      </c>
      <c r="BF132" s="210">
        <f>IF(N132="snížená",J132,0)</f>
        <v>0</v>
      </c>
      <c r="BG132" s="210">
        <f>IF(N132="zákl. přenesená",J132,0)</f>
        <v>0</v>
      </c>
      <c r="BH132" s="210">
        <f>IF(N132="sníž. přenesená",J132,0)</f>
        <v>0</v>
      </c>
      <c r="BI132" s="210">
        <f>IF(N132="nulová",J132,0)</f>
        <v>0</v>
      </c>
      <c r="BJ132" s="17" t="s">
        <v>77</v>
      </c>
      <c r="BK132" s="210">
        <f>ROUND(I132*H132,2)</f>
        <v>0</v>
      </c>
      <c r="BL132" s="17" t="s">
        <v>142</v>
      </c>
      <c r="BM132" s="209" t="s">
        <v>1587</v>
      </c>
    </row>
    <row r="133" spans="1:51" s="13" customFormat="1" ht="12">
      <c r="A133" s="13"/>
      <c r="B133" s="235"/>
      <c r="C133" s="236"/>
      <c r="D133" s="237" t="s">
        <v>236</v>
      </c>
      <c r="E133" s="238" t="s">
        <v>19</v>
      </c>
      <c r="F133" s="239" t="s">
        <v>1584</v>
      </c>
      <c r="G133" s="236"/>
      <c r="H133" s="240">
        <v>3.56</v>
      </c>
      <c r="I133" s="241"/>
      <c r="J133" s="236"/>
      <c r="K133" s="236"/>
      <c r="L133" s="242"/>
      <c r="M133" s="243"/>
      <c r="N133" s="244"/>
      <c r="O133" s="244"/>
      <c r="P133" s="244"/>
      <c r="Q133" s="244"/>
      <c r="R133" s="244"/>
      <c r="S133" s="244"/>
      <c r="T133" s="24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6" t="s">
        <v>236</v>
      </c>
      <c r="AU133" s="246" t="s">
        <v>79</v>
      </c>
      <c r="AV133" s="13" t="s">
        <v>79</v>
      </c>
      <c r="AW133" s="13" t="s">
        <v>31</v>
      </c>
      <c r="AX133" s="13" t="s">
        <v>69</v>
      </c>
      <c r="AY133" s="246" t="s">
        <v>143</v>
      </c>
    </row>
    <row r="134" spans="1:51" s="13" customFormat="1" ht="12">
      <c r="A134" s="13"/>
      <c r="B134" s="235"/>
      <c r="C134" s="236"/>
      <c r="D134" s="237" t="s">
        <v>236</v>
      </c>
      <c r="E134" s="238" t="s">
        <v>19</v>
      </c>
      <c r="F134" s="239" t="s">
        <v>1586</v>
      </c>
      <c r="G134" s="236"/>
      <c r="H134" s="240">
        <v>4.02</v>
      </c>
      <c r="I134" s="241"/>
      <c r="J134" s="236"/>
      <c r="K134" s="236"/>
      <c r="L134" s="242"/>
      <c r="M134" s="243"/>
      <c r="N134" s="244"/>
      <c r="O134" s="244"/>
      <c r="P134" s="244"/>
      <c r="Q134" s="244"/>
      <c r="R134" s="244"/>
      <c r="S134" s="244"/>
      <c r="T134" s="24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6" t="s">
        <v>236</v>
      </c>
      <c r="AU134" s="246" t="s">
        <v>79</v>
      </c>
      <c r="AV134" s="13" t="s">
        <v>79</v>
      </c>
      <c r="AW134" s="13" t="s">
        <v>31</v>
      </c>
      <c r="AX134" s="13" t="s">
        <v>69</v>
      </c>
      <c r="AY134" s="246" t="s">
        <v>143</v>
      </c>
    </row>
    <row r="135" spans="1:51" s="14" customFormat="1" ht="12">
      <c r="A135" s="14"/>
      <c r="B135" s="247"/>
      <c r="C135" s="248"/>
      <c r="D135" s="237" t="s">
        <v>236</v>
      </c>
      <c r="E135" s="249" t="s">
        <v>19</v>
      </c>
      <c r="F135" s="250" t="s">
        <v>302</v>
      </c>
      <c r="G135" s="248"/>
      <c r="H135" s="251">
        <v>7.58</v>
      </c>
      <c r="I135" s="252"/>
      <c r="J135" s="248"/>
      <c r="K135" s="248"/>
      <c r="L135" s="253"/>
      <c r="M135" s="254"/>
      <c r="N135" s="255"/>
      <c r="O135" s="255"/>
      <c r="P135" s="255"/>
      <c r="Q135" s="255"/>
      <c r="R135" s="255"/>
      <c r="S135" s="255"/>
      <c r="T135" s="256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7" t="s">
        <v>236</v>
      </c>
      <c r="AU135" s="257" t="s">
        <v>79</v>
      </c>
      <c r="AV135" s="14" t="s">
        <v>142</v>
      </c>
      <c r="AW135" s="14" t="s">
        <v>31</v>
      </c>
      <c r="AX135" s="14" t="s">
        <v>77</v>
      </c>
      <c r="AY135" s="257" t="s">
        <v>143</v>
      </c>
    </row>
    <row r="136" spans="1:63" s="11" customFormat="1" ht="20.85" customHeight="1">
      <c r="A136" s="11"/>
      <c r="B136" s="183"/>
      <c r="C136" s="184"/>
      <c r="D136" s="185" t="s">
        <v>68</v>
      </c>
      <c r="E136" s="222" t="s">
        <v>211</v>
      </c>
      <c r="F136" s="222" t="s">
        <v>1420</v>
      </c>
      <c r="G136" s="184"/>
      <c r="H136" s="184"/>
      <c r="I136" s="187"/>
      <c r="J136" s="223">
        <f>BK136</f>
        <v>0</v>
      </c>
      <c r="K136" s="184"/>
      <c r="L136" s="189"/>
      <c r="M136" s="190"/>
      <c r="N136" s="191"/>
      <c r="O136" s="191"/>
      <c r="P136" s="192">
        <f>SUM(P137:P162)</f>
        <v>0</v>
      </c>
      <c r="Q136" s="191"/>
      <c r="R136" s="192">
        <f>SUM(R137:R162)</f>
        <v>0</v>
      </c>
      <c r="S136" s="191"/>
      <c r="T136" s="193">
        <f>SUM(T137:T162)</f>
        <v>0</v>
      </c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R136" s="194" t="s">
        <v>77</v>
      </c>
      <c r="AT136" s="195" t="s">
        <v>68</v>
      </c>
      <c r="AU136" s="195" t="s">
        <v>79</v>
      </c>
      <c r="AY136" s="194" t="s">
        <v>143</v>
      </c>
      <c r="BK136" s="196">
        <f>SUM(BK137:BK162)</f>
        <v>0</v>
      </c>
    </row>
    <row r="137" spans="1:65" s="2" customFormat="1" ht="16.5" customHeight="1">
      <c r="A137" s="38"/>
      <c r="B137" s="39"/>
      <c r="C137" s="224" t="s">
        <v>320</v>
      </c>
      <c r="D137" s="224" t="s">
        <v>231</v>
      </c>
      <c r="E137" s="225" t="s">
        <v>1588</v>
      </c>
      <c r="F137" s="226" t="s">
        <v>1425</v>
      </c>
      <c r="G137" s="227" t="s">
        <v>244</v>
      </c>
      <c r="H137" s="228">
        <v>1</v>
      </c>
      <c r="I137" s="229"/>
      <c r="J137" s="230">
        <f>ROUND(I137*H137,2)</f>
        <v>0</v>
      </c>
      <c r="K137" s="231"/>
      <c r="L137" s="232"/>
      <c r="M137" s="233" t="s">
        <v>19</v>
      </c>
      <c r="N137" s="234" t="s">
        <v>40</v>
      </c>
      <c r="O137" s="84"/>
      <c r="P137" s="207">
        <f>O137*H137</f>
        <v>0</v>
      </c>
      <c r="Q137" s="207">
        <v>0</v>
      </c>
      <c r="R137" s="207">
        <f>Q137*H137</f>
        <v>0</v>
      </c>
      <c r="S137" s="207">
        <v>0</v>
      </c>
      <c r="T137" s="208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09" t="s">
        <v>171</v>
      </c>
      <c r="AT137" s="209" t="s">
        <v>231</v>
      </c>
      <c r="AU137" s="209" t="s">
        <v>152</v>
      </c>
      <c r="AY137" s="17" t="s">
        <v>143</v>
      </c>
      <c r="BE137" s="210">
        <f>IF(N137="základní",J137,0)</f>
        <v>0</v>
      </c>
      <c r="BF137" s="210">
        <f>IF(N137="snížená",J137,0)</f>
        <v>0</v>
      </c>
      <c r="BG137" s="210">
        <f>IF(N137="zákl. přenesená",J137,0)</f>
        <v>0</v>
      </c>
      <c r="BH137" s="210">
        <f>IF(N137="sníž. přenesená",J137,0)</f>
        <v>0</v>
      </c>
      <c r="BI137" s="210">
        <f>IF(N137="nulová",J137,0)</f>
        <v>0</v>
      </c>
      <c r="BJ137" s="17" t="s">
        <v>77</v>
      </c>
      <c r="BK137" s="210">
        <f>ROUND(I137*H137,2)</f>
        <v>0</v>
      </c>
      <c r="BL137" s="17" t="s">
        <v>142</v>
      </c>
      <c r="BM137" s="209" t="s">
        <v>1589</v>
      </c>
    </row>
    <row r="138" spans="1:51" s="13" customFormat="1" ht="12">
      <c r="A138" s="13"/>
      <c r="B138" s="235"/>
      <c r="C138" s="236"/>
      <c r="D138" s="237" t="s">
        <v>236</v>
      </c>
      <c r="E138" s="238" t="s">
        <v>19</v>
      </c>
      <c r="F138" s="239" t="s">
        <v>77</v>
      </c>
      <c r="G138" s="236"/>
      <c r="H138" s="240">
        <v>1</v>
      </c>
      <c r="I138" s="241"/>
      <c r="J138" s="236"/>
      <c r="K138" s="236"/>
      <c r="L138" s="242"/>
      <c r="M138" s="243"/>
      <c r="N138" s="244"/>
      <c r="O138" s="244"/>
      <c r="P138" s="244"/>
      <c r="Q138" s="244"/>
      <c r="R138" s="244"/>
      <c r="S138" s="244"/>
      <c r="T138" s="24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6" t="s">
        <v>236</v>
      </c>
      <c r="AU138" s="246" t="s">
        <v>152</v>
      </c>
      <c r="AV138" s="13" t="s">
        <v>79</v>
      </c>
      <c r="AW138" s="13" t="s">
        <v>31</v>
      </c>
      <c r="AX138" s="13" t="s">
        <v>77</v>
      </c>
      <c r="AY138" s="246" t="s">
        <v>143</v>
      </c>
    </row>
    <row r="139" spans="1:65" s="2" customFormat="1" ht="16.5" customHeight="1">
      <c r="A139" s="38"/>
      <c r="B139" s="39"/>
      <c r="C139" s="224" t="s">
        <v>326</v>
      </c>
      <c r="D139" s="224" t="s">
        <v>231</v>
      </c>
      <c r="E139" s="225" t="s">
        <v>1590</v>
      </c>
      <c r="F139" s="226" t="s">
        <v>1591</v>
      </c>
      <c r="G139" s="227" t="s">
        <v>244</v>
      </c>
      <c r="H139" s="228">
        <v>5</v>
      </c>
      <c r="I139" s="229"/>
      <c r="J139" s="230">
        <f>ROUND(I139*H139,2)</f>
        <v>0</v>
      </c>
      <c r="K139" s="231"/>
      <c r="L139" s="232"/>
      <c r="M139" s="233" t="s">
        <v>19</v>
      </c>
      <c r="N139" s="234" t="s">
        <v>40</v>
      </c>
      <c r="O139" s="84"/>
      <c r="P139" s="207">
        <f>O139*H139</f>
        <v>0</v>
      </c>
      <c r="Q139" s="207">
        <v>0</v>
      </c>
      <c r="R139" s="207">
        <f>Q139*H139</f>
        <v>0</v>
      </c>
      <c r="S139" s="207">
        <v>0</v>
      </c>
      <c r="T139" s="208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09" t="s">
        <v>171</v>
      </c>
      <c r="AT139" s="209" t="s">
        <v>231</v>
      </c>
      <c r="AU139" s="209" t="s">
        <v>152</v>
      </c>
      <c r="AY139" s="17" t="s">
        <v>143</v>
      </c>
      <c r="BE139" s="210">
        <f>IF(N139="základní",J139,0)</f>
        <v>0</v>
      </c>
      <c r="BF139" s="210">
        <f>IF(N139="snížená",J139,0)</f>
        <v>0</v>
      </c>
      <c r="BG139" s="210">
        <f>IF(N139="zákl. přenesená",J139,0)</f>
        <v>0</v>
      </c>
      <c r="BH139" s="210">
        <f>IF(N139="sníž. přenesená",J139,0)</f>
        <v>0</v>
      </c>
      <c r="BI139" s="210">
        <f>IF(N139="nulová",J139,0)</f>
        <v>0</v>
      </c>
      <c r="BJ139" s="17" t="s">
        <v>77</v>
      </c>
      <c r="BK139" s="210">
        <f>ROUND(I139*H139,2)</f>
        <v>0</v>
      </c>
      <c r="BL139" s="17" t="s">
        <v>142</v>
      </c>
      <c r="BM139" s="209" t="s">
        <v>1592</v>
      </c>
    </row>
    <row r="140" spans="1:51" s="13" customFormat="1" ht="12">
      <c r="A140" s="13"/>
      <c r="B140" s="235"/>
      <c r="C140" s="236"/>
      <c r="D140" s="237" t="s">
        <v>236</v>
      </c>
      <c r="E140" s="238" t="s">
        <v>19</v>
      </c>
      <c r="F140" s="239" t="s">
        <v>159</v>
      </c>
      <c r="G140" s="236"/>
      <c r="H140" s="240">
        <v>5</v>
      </c>
      <c r="I140" s="241"/>
      <c r="J140" s="236"/>
      <c r="K140" s="236"/>
      <c r="L140" s="242"/>
      <c r="M140" s="243"/>
      <c r="N140" s="244"/>
      <c r="O140" s="244"/>
      <c r="P140" s="244"/>
      <c r="Q140" s="244"/>
      <c r="R140" s="244"/>
      <c r="S140" s="244"/>
      <c r="T140" s="24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6" t="s">
        <v>236</v>
      </c>
      <c r="AU140" s="246" t="s">
        <v>152</v>
      </c>
      <c r="AV140" s="13" t="s">
        <v>79</v>
      </c>
      <c r="AW140" s="13" t="s">
        <v>31</v>
      </c>
      <c r="AX140" s="13" t="s">
        <v>77</v>
      </c>
      <c r="AY140" s="246" t="s">
        <v>143</v>
      </c>
    </row>
    <row r="141" spans="1:65" s="2" customFormat="1" ht="16.5" customHeight="1">
      <c r="A141" s="38"/>
      <c r="B141" s="39"/>
      <c r="C141" s="224" t="s">
        <v>331</v>
      </c>
      <c r="D141" s="224" t="s">
        <v>231</v>
      </c>
      <c r="E141" s="225" t="s">
        <v>1593</v>
      </c>
      <c r="F141" s="226" t="s">
        <v>1594</v>
      </c>
      <c r="G141" s="227" t="s">
        <v>244</v>
      </c>
      <c r="H141" s="228">
        <v>4</v>
      </c>
      <c r="I141" s="229"/>
      <c r="J141" s="230">
        <f>ROUND(I141*H141,2)</f>
        <v>0</v>
      </c>
      <c r="K141" s="231"/>
      <c r="L141" s="232"/>
      <c r="M141" s="233" t="s">
        <v>19</v>
      </c>
      <c r="N141" s="234" t="s">
        <v>40</v>
      </c>
      <c r="O141" s="84"/>
      <c r="P141" s="207">
        <f>O141*H141</f>
        <v>0</v>
      </c>
      <c r="Q141" s="207">
        <v>0</v>
      </c>
      <c r="R141" s="207">
        <f>Q141*H141</f>
        <v>0</v>
      </c>
      <c r="S141" s="207">
        <v>0</v>
      </c>
      <c r="T141" s="208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09" t="s">
        <v>171</v>
      </c>
      <c r="AT141" s="209" t="s">
        <v>231</v>
      </c>
      <c r="AU141" s="209" t="s">
        <v>152</v>
      </c>
      <c r="AY141" s="17" t="s">
        <v>143</v>
      </c>
      <c r="BE141" s="210">
        <f>IF(N141="základní",J141,0)</f>
        <v>0</v>
      </c>
      <c r="BF141" s="210">
        <f>IF(N141="snížená",J141,0)</f>
        <v>0</v>
      </c>
      <c r="BG141" s="210">
        <f>IF(N141="zákl. přenesená",J141,0)</f>
        <v>0</v>
      </c>
      <c r="BH141" s="210">
        <f>IF(N141="sníž. přenesená",J141,0)</f>
        <v>0</v>
      </c>
      <c r="BI141" s="210">
        <f>IF(N141="nulová",J141,0)</f>
        <v>0</v>
      </c>
      <c r="BJ141" s="17" t="s">
        <v>77</v>
      </c>
      <c r="BK141" s="210">
        <f>ROUND(I141*H141,2)</f>
        <v>0</v>
      </c>
      <c r="BL141" s="17" t="s">
        <v>142</v>
      </c>
      <c r="BM141" s="209" t="s">
        <v>1595</v>
      </c>
    </row>
    <row r="142" spans="1:51" s="13" customFormat="1" ht="12">
      <c r="A142" s="13"/>
      <c r="B142" s="235"/>
      <c r="C142" s="236"/>
      <c r="D142" s="237" t="s">
        <v>236</v>
      </c>
      <c r="E142" s="238" t="s">
        <v>19</v>
      </c>
      <c r="F142" s="239" t="s">
        <v>142</v>
      </c>
      <c r="G142" s="236"/>
      <c r="H142" s="240">
        <v>4</v>
      </c>
      <c r="I142" s="241"/>
      <c r="J142" s="236"/>
      <c r="K142" s="236"/>
      <c r="L142" s="242"/>
      <c r="M142" s="243"/>
      <c r="N142" s="244"/>
      <c r="O142" s="244"/>
      <c r="P142" s="244"/>
      <c r="Q142" s="244"/>
      <c r="R142" s="244"/>
      <c r="S142" s="244"/>
      <c r="T142" s="24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6" t="s">
        <v>236</v>
      </c>
      <c r="AU142" s="246" t="s">
        <v>152</v>
      </c>
      <c r="AV142" s="13" t="s">
        <v>79</v>
      </c>
      <c r="AW142" s="13" t="s">
        <v>31</v>
      </c>
      <c r="AX142" s="13" t="s">
        <v>77</v>
      </c>
      <c r="AY142" s="246" t="s">
        <v>143</v>
      </c>
    </row>
    <row r="143" spans="1:65" s="2" customFormat="1" ht="16.5" customHeight="1">
      <c r="A143" s="38"/>
      <c r="B143" s="39"/>
      <c r="C143" s="224" t="s">
        <v>336</v>
      </c>
      <c r="D143" s="224" t="s">
        <v>231</v>
      </c>
      <c r="E143" s="225" t="s">
        <v>1596</v>
      </c>
      <c r="F143" s="226" t="s">
        <v>1597</v>
      </c>
      <c r="G143" s="227" t="s">
        <v>244</v>
      </c>
      <c r="H143" s="228">
        <v>4</v>
      </c>
      <c r="I143" s="229"/>
      <c r="J143" s="230">
        <f>ROUND(I143*H143,2)</f>
        <v>0</v>
      </c>
      <c r="K143" s="231"/>
      <c r="L143" s="232"/>
      <c r="M143" s="233" t="s">
        <v>19</v>
      </c>
      <c r="N143" s="234" t="s">
        <v>40</v>
      </c>
      <c r="O143" s="84"/>
      <c r="P143" s="207">
        <f>O143*H143</f>
        <v>0</v>
      </c>
      <c r="Q143" s="207">
        <v>0</v>
      </c>
      <c r="R143" s="207">
        <f>Q143*H143</f>
        <v>0</v>
      </c>
      <c r="S143" s="207">
        <v>0</v>
      </c>
      <c r="T143" s="208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09" t="s">
        <v>171</v>
      </c>
      <c r="AT143" s="209" t="s">
        <v>231</v>
      </c>
      <c r="AU143" s="209" t="s">
        <v>152</v>
      </c>
      <c r="AY143" s="17" t="s">
        <v>143</v>
      </c>
      <c r="BE143" s="210">
        <f>IF(N143="základní",J143,0)</f>
        <v>0</v>
      </c>
      <c r="BF143" s="210">
        <f>IF(N143="snížená",J143,0)</f>
        <v>0</v>
      </c>
      <c r="BG143" s="210">
        <f>IF(N143="zákl. přenesená",J143,0)</f>
        <v>0</v>
      </c>
      <c r="BH143" s="210">
        <f>IF(N143="sníž. přenesená",J143,0)</f>
        <v>0</v>
      </c>
      <c r="BI143" s="210">
        <f>IF(N143="nulová",J143,0)</f>
        <v>0</v>
      </c>
      <c r="BJ143" s="17" t="s">
        <v>77</v>
      </c>
      <c r="BK143" s="210">
        <f>ROUND(I143*H143,2)</f>
        <v>0</v>
      </c>
      <c r="BL143" s="17" t="s">
        <v>142</v>
      </c>
      <c r="BM143" s="209" t="s">
        <v>1598</v>
      </c>
    </row>
    <row r="144" spans="1:51" s="13" customFormat="1" ht="12">
      <c r="A144" s="13"/>
      <c r="B144" s="235"/>
      <c r="C144" s="236"/>
      <c r="D144" s="237" t="s">
        <v>236</v>
      </c>
      <c r="E144" s="238" t="s">
        <v>19</v>
      </c>
      <c r="F144" s="239" t="s">
        <v>142</v>
      </c>
      <c r="G144" s="236"/>
      <c r="H144" s="240">
        <v>4</v>
      </c>
      <c r="I144" s="241"/>
      <c r="J144" s="236"/>
      <c r="K144" s="236"/>
      <c r="L144" s="242"/>
      <c r="M144" s="243"/>
      <c r="N144" s="244"/>
      <c r="O144" s="244"/>
      <c r="P144" s="244"/>
      <c r="Q144" s="244"/>
      <c r="R144" s="244"/>
      <c r="S144" s="244"/>
      <c r="T144" s="24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6" t="s">
        <v>236</v>
      </c>
      <c r="AU144" s="246" t="s">
        <v>152</v>
      </c>
      <c r="AV144" s="13" t="s">
        <v>79</v>
      </c>
      <c r="AW144" s="13" t="s">
        <v>31</v>
      </c>
      <c r="AX144" s="13" t="s">
        <v>77</v>
      </c>
      <c r="AY144" s="246" t="s">
        <v>143</v>
      </c>
    </row>
    <row r="145" spans="1:65" s="2" customFormat="1" ht="16.5" customHeight="1">
      <c r="A145" s="38"/>
      <c r="B145" s="39"/>
      <c r="C145" s="224" t="s">
        <v>340</v>
      </c>
      <c r="D145" s="224" t="s">
        <v>231</v>
      </c>
      <c r="E145" s="225" t="s">
        <v>1599</v>
      </c>
      <c r="F145" s="226" t="s">
        <v>1600</v>
      </c>
      <c r="G145" s="227" t="s">
        <v>244</v>
      </c>
      <c r="H145" s="228">
        <v>30</v>
      </c>
      <c r="I145" s="229"/>
      <c r="J145" s="230">
        <f>ROUND(I145*H145,2)</f>
        <v>0</v>
      </c>
      <c r="K145" s="231"/>
      <c r="L145" s="232"/>
      <c r="M145" s="233" t="s">
        <v>19</v>
      </c>
      <c r="N145" s="234" t="s">
        <v>40</v>
      </c>
      <c r="O145" s="84"/>
      <c r="P145" s="207">
        <f>O145*H145</f>
        <v>0</v>
      </c>
      <c r="Q145" s="207">
        <v>0</v>
      </c>
      <c r="R145" s="207">
        <f>Q145*H145</f>
        <v>0</v>
      </c>
      <c r="S145" s="207">
        <v>0</v>
      </c>
      <c r="T145" s="208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09" t="s">
        <v>171</v>
      </c>
      <c r="AT145" s="209" t="s">
        <v>231</v>
      </c>
      <c r="AU145" s="209" t="s">
        <v>152</v>
      </c>
      <c r="AY145" s="17" t="s">
        <v>143</v>
      </c>
      <c r="BE145" s="210">
        <f>IF(N145="základní",J145,0)</f>
        <v>0</v>
      </c>
      <c r="BF145" s="210">
        <f>IF(N145="snížená",J145,0)</f>
        <v>0</v>
      </c>
      <c r="BG145" s="210">
        <f>IF(N145="zákl. přenesená",J145,0)</f>
        <v>0</v>
      </c>
      <c r="BH145" s="210">
        <f>IF(N145="sníž. přenesená",J145,0)</f>
        <v>0</v>
      </c>
      <c r="BI145" s="210">
        <f>IF(N145="nulová",J145,0)</f>
        <v>0</v>
      </c>
      <c r="BJ145" s="17" t="s">
        <v>77</v>
      </c>
      <c r="BK145" s="210">
        <f>ROUND(I145*H145,2)</f>
        <v>0</v>
      </c>
      <c r="BL145" s="17" t="s">
        <v>142</v>
      </c>
      <c r="BM145" s="209" t="s">
        <v>1601</v>
      </c>
    </row>
    <row r="146" spans="1:51" s="13" customFormat="1" ht="12">
      <c r="A146" s="13"/>
      <c r="B146" s="235"/>
      <c r="C146" s="236"/>
      <c r="D146" s="237" t="s">
        <v>236</v>
      </c>
      <c r="E146" s="238" t="s">
        <v>19</v>
      </c>
      <c r="F146" s="239" t="s">
        <v>349</v>
      </c>
      <c r="G146" s="236"/>
      <c r="H146" s="240">
        <v>30</v>
      </c>
      <c r="I146" s="241"/>
      <c r="J146" s="236"/>
      <c r="K146" s="236"/>
      <c r="L146" s="242"/>
      <c r="M146" s="243"/>
      <c r="N146" s="244"/>
      <c r="O146" s="244"/>
      <c r="P146" s="244"/>
      <c r="Q146" s="244"/>
      <c r="R146" s="244"/>
      <c r="S146" s="244"/>
      <c r="T146" s="24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6" t="s">
        <v>236</v>
      </c>
      <c r="AU146" s="246" t="s">
        <v>152</v>
      </c>
      <c r="AV146" s="13" t="s">
        <v>79</v>
      </c>
      <c r="AW146" s="13" t="s">
        <v>31</v>
      </c>
      <c r="AX146" s="13" t="s">
        <v>77</v>
      </c>
      <c r="AY146" s="246" t="s">
        <v>143</v>
      </c>
    </row>
    <row r="147" spans="1:65" s="2" customFormat="1" ht="16.5" customHeight="1">
      <c r="A147" s="38"/>
      <c r="B147" s="39"/>
      <c r="C147" s="224" t="s">
        <v>344</v>
      </c>
      <c r="D147" s="224" t="s">
        <v>231</v>
      </c>
      <c r="E147" s="225" t="s">
        <v>1602</v>
      </c>
      <c r="F147" s="226" t="s">
        <v>1603</v>
      </c>
      <c r="G147" s="227" t="s">
        <v>244</v>
      </c>
      <c r="H147" s="228">
        <v>30</v>
      </c>
      <c r="I147" s="229"/>
      <c r="J147" s="230">
        <f>ROUND(I147*H147,2)</f>
        <v>0</v>
      </c>
      <c r="K147" s="231"/>
      <c r="L147" s="232"/>
      <c r="M147" s="233" t="s">
        <v>19</v>
      </c>
      <c r="N147" s="234" t="s">
        <v>40</v>
      </c>
      <c r="O147" s="84"/>
      <c r="P147" s="207">
        <f>O147*H147</f>
        <v>0</v>
      </c>
      <c r="Q147" s="207">
        <v>0</v>
      </c>
      <c r="R147" s="207">
        <f>Q147*H147</f>
        <v>0</v>
      </c>
      <c r="S147" s="207">
        <v>0</v>
      </c>
      <c r="T147" s="208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09" t="s">
        <v>171</v>
      </c>
      <c r="AT147" s="209" t="s">
        <v>231</v>
      </c>
      <c r="AU147" s="209" t="s">
        <v>152</v>
      </c>
      <c r="AY147" s="17" t="s">
        <v>143</v>
      </c>
      <c r="BE147" s="210">
        <f>IF(N147="základní",J147,0)</f>
        <v>0</v>
      </c>
      <c r="BF147" s="210">
        <f>IF(N147="snížená",J147,0)</f>
        <v>0</v>
      </c>
      <c r="BG147" s="210">
        <f>IF(N147="zákl. přenesená",J147,0)</f>
        <v>0</v>
      </c>
      <c r="BH147" s="210">
        <f>IF(N147="sníž. přenesená",J147,0)</f>
        <v>0</v>
      </c>
      <c r="BI147" s="210">
        <f>IF(N147="nulová",J147,0)</f>
        <v>0</v>
      </c>
      <c r="BJ147" s="17" t="s">
        <v>77</v>
      </c>
      <c r="BK147" s="210">
        <f>ROUND(I147*H147,2)</f>
        <v>0</v>
      </c>
      <c r="BL147" s="17" t="s">
        <v>142</v>
      </c>
      <c r="BM147" s="209" t="s">
        <v>1604</v>
      </c>
    </row>
    <row r="148" spans="1:51" s="13" customFormat="1" ht="12">
      <c r="A148" s="13"/>
      <c r="B148" s="235"/>
      <c r="C148" s="236"/>
      <c r="D148" s="237" t="s">
        <v>236</v>
      </c>
      <c r="E148" s="238" t="s">
        <v>19</v>
      </c>
      <c r="F148" s="239" t="s">
        <v>349</v>
      </c>
      <c r="G148" s="236"/>
      <c r="H148" s="240">
        <v>30</v>
      </c>
      <c r="I148" s="241"/>
      <c r="J148" s="236"/>
      <c r="K148" s="236"/>
      <c r="L148" s="242"/>
      <c r="M148" s="243"/>
      <c r="N148" s="244"/>
      <c r="O148" s="244"/>
      <c r="P148" s="244"/>
      <c r="Q148" s="244"/>
      <c r="R148" s="244"/>
      <c r="S148" s="244"/>
      <c r="T148" s="24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6" t="s">
        <v>236</v>
      </c>
      <c r="AU148" s="246" t="s">
        <v>152</v>
      </c>
      <c r="AV148" s="13" t="s">
        <v>79</v>
      </c>
      <c r="AW148" s="13" t="s">
        <v>31</v>
      </c>
      <c r="AX148" s="13" t="s">
        <v>77</v>
      </c>
      <c r="AY148" s="246" t="s">
        <v>143</v>
      </c>
    </row>
    <row r="149" spans="1:65" s="2" customFormat="1" ht="16.5" customHeight="1">
      <c r="A149" s="38"/>
      <c r="B149" s="39"/>
      <c r="C149" s="224" t="s">
        <v>349</v>
      </c>
      <c r="D149" s="224" t="s">
        <v>231</v>
      </c>
      <c r="E149" s="225" t="s">
        <v>1605</v>
      </c>
      <c r="F149" s="226" t="s">
        <v>1606</v>
      </c>
      <c r="G149" s="227" t="s">
        <v>244</v>
      </c>
      <c r="H149" s="228">
        <v>30</v>
      </c>
      <c r="I149" s="229"/>
      <c r="J149" s="230">
        <f>ROUND(I149*H149,2)</f>
        <v>0</v>
      </c>
      <c r="K149" s="231"/>
      <c r="L149" s="232"/>
      <c r="M149" s="233" t="s">
        <v>19</v>
      </c>
      <c r="N149" s="234" t="s">
        <v>40</v>
      </c>
      <c r="O149" s="84"/>
      <c r="P149" s="207">
        <f>O149*H149</f>
        <v>0</v>
      </c>
      <c r="Q149" s="207">
        <v>0</v>
      </c>
      <c r="R149" s="207">
        <f>Q149*H149</f>
        <v>0</v>
      </c>
      <c r="S149" s="207">
        <v>0</v>
      </c>
      <c r="T149" s="208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09" t="s">
        <v>171</v>
      </c>
      <c r="AT149" s="209" t="s">
        <v>231</v>
      </c>
      <c r="AU149" s="209" t="s">
        <v>152</v>
      </c>
      <c r="AY149" s="17" t="s">
        <v>143</v>
      </c>
      <c r="BE149" s="210">
        <f>IF(N149="základní",J149,0)</f>
        <v>0</v>
      </c>
      <c r="BF149" s="210">
        <f>IF(N149="snížená",J149,0)</f>
        <v>0</v>
      </c>
      <c r="BG149" s="210">
        <f>IF(N149="zákl. přenesená",J149,0)</f>
        <v>0</v>
      </c>
      <c r="BH149" s="210">
        <f>IF(N149="sníž. přenesená",J149,0)</f>
        <v>0</v>
      </c>
      <c r="BI149" s="210">
        <f>IF(N149="nulová",J149,0)</f>
        <v>0</v>
      </c>
      <c r="BJ149" s="17" t="s">
        <v>77</v>
      </c>
      <c r="BK149" s="210">
        <f>ROUND(I149*H149,2)</f>
        <v>0</v>
      </c>
      <c r="BL149" s="17" t="s">
        <v>142</v>
      </c>
      <c r="BM149" s="209" t="s">
        <v>1607</v>
      </c>
    </row>
    <row r="150" spans="1:51" s="13" customFormat="1" ht="12">
      <c r="A150" s="13"/>
      <c r="B150" s="235"/>
      <c r="C150" s="236"/>
      <c r="D150" s="237" t="s">
        <v>236</v>
      </c>
      <c r="E150" s="238" t="s">
        <v>19</v>
      </c>
      <c r="F150" s="239" t="s">
        <v>349</v>
      </c>
      <c r="G150" s="236"/>
      <c r="H150" s="240">
        <v>30</v>
      </c>
      <c r="I150" s="241"/>
      <c r="J150" s="236"/>
      <c r="K150" s="236"/>
      <c r="L150" s="242"/>
      <c r="M150" s="243"/>
      <c r="N150" s="244"/>
      <c r="O150" s="244"/>
      <c r="P150" s="244"/>
      <c r="Q150" s="244"/>
      <c r="R150" s="244"/>
      <c r="S150" s="244"/>
      <c r="T150" s="24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6" t="s">
        <v>236</v>
      </c>
      <c r="AU150" s="246" t="s">
        <v>152</v>
      </c>
      <c r="AV150" s="13" t="s">
        <v>79</v>
      </c>
      <c r="AW150" s="13" t="s">
        <v>31</v>
      </c>
      <c r="AX150" s="13" t="s">
        <v>77</v>
      </c>
      <c r="AY150" s="246" t="s">
        <v>143</v>
      </c>
    </row>
    <row r="151" spans="1:65" s="2" customFormat="1" ht="16.5" customHeight="1">
      <c r="A151" s="38"/>
      <c r="B151" s="39"/>
      <c r="C151" s="224" t="s">
        <v>353</v>
      </c>
      <c r="D151" s="224" t="s">
        <v>231</v>
      </c>
      <c r="E151" s="225" t="s">
        <v>1608</v>
      </c>
      <c r="F151" s="226" t="s">
        <v>1609</v>
      </c>
      <c r="G151" s="227" t="s">
        <v>244</v>
      </c>
      <c r="H151" s="228">
        <v>30</v>
      </c>
      <c r="I151" s="229"/>
      <c r="J151" s="230">
        <f>ROUND(I151*H151,2)</f>
        <v>0</v>
      </c>
      <c r="K151" s="231"/>
      <c r="L151" s="232"/>
      <c r="M151" s="233" t="s">
        <v>19</v>
      </c>
      <c r="N151" s="234" t="s">
        <v>40</v>
      </c>
      <c r="O151" s="84"/>
      <c r="P151" s="207">
        <f>O151*H151</f>
        <v>0</v>
      </c>
      <c r="Q151" s="207">
        <v>0</v>
      </c>
      <c r="R151" s="207">
        <f>Q151*H151</f>
        <v>0</v>
      </c>
      <c r="S151" s="207">
        <v>0</v>
      </c>
      <c r="T151" s="208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09" t="s">
        <v>171</v>
      </c>
      <c r="AT151" s="209" t="s">
        <v>231</v>
      </c>
      <c r="AU151" s="209" t="s">
        <v>152</v>
      </c>
      <c r="AY151" s="17" t="s">
        <v>143</v>
      </c>
      <c r="BE151" s="210">
        <f>IF(N151="základní",J151,0)</f>
        <v>0</v>
      </c>
      <c r="BF151" s="210">
        <f>IF(N151="snížená",J151,0)</f>
        <v>0</v>
      </c>
      <c r="BG151" s="210">
        <f>IF(N151="zákl. přenesená",J151,0)</f>
        <v>0</v>
      </c>
      <c r="BH151" s="210">
        <f>IF(N151="sníž. přenesená",J151,0)</f>
        <v>0</v>
      </c>
      <c r="BI151" s="210">
        <f>IF(N151="nulová",J151,0)</f>
        <v>0</v>
      </c>
      <c r="BJ151" s="17" t="s">
        <v>77</v>
      </c>
      <c r="BK151" s="210">
        <f>ROUND(I151*H151,2)</f>
        <v>0</v>
      </c>
      <c r="BL151" s="17" t="s">
        <v>142</v>
      </c>
      <c r="BM151" s="209" t="s">
        <v>1610</v>
      </c>
    </row>
    <row r="152" spans="1:51" s="13" customFormat="1" ht="12">
      <c r="A152" s="13"/>
      <c r="B152" s="235"/>
      <c r="C152" s="236"/>
      <c r="D152" s="237" t="s">
        <v>236</v>
      </c>
      <c r="E152" s="238" t="s">
        <v>19</v>
      </c>
      <c r="F152" s="239" t="s">
        <v>349</v>
      </c>
      <c r="G152" s="236"/>
      <c r="H152" s="240">
        <v>30</v>
      </c>
      <c r="I152" s="241"/>
      <c r="J152" s="236"/>
      <c r="K152" s="236"/>
      <c r="L152" s="242"/>
      <c r="M152" s="243"/>
      <c r="N152" s="244"/>
      <c r="O152" s="244"/>
      <c r="P152" s="244"/>
      <c r="Q152" s="244"/>
      <c r="R152" s="244"/>
      <c r="S152" s="244"/>
      <c r="T152" s="24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6" t="s">
        <v>236</v>
      </c>
      <c r="AU152" s="246" t="s">
        <v>152</v>
      </c>
      <c r="AV152" s="13" t="s">
        <v>79</v>
      </c>
      <c r="AW152" s="13" t="s">
        <v>31</v>
      </c>
      <c r="AX152" s="13" t="s">
        <v>77</v>
      </c>
      <c r="AY152" s="246" t="s">
        <v>143</v>
      </c>
    </row>
    <row r="153" spans="1:65" s="2" customFormat="1" ht="16.5" customHeight="1">
      <c r="A153" s="38"/>
      <c r="B153" s="39"/>
      <c r="C153" s="224" t="s">
        <v>357</v>
      </c>
      <c r="D153" s="224" t="s">
        <v>231</v>
      </c>
      <c r="E153" s="225" t="s">
        <v>1611</v>
      </c>
      <c r="F153" s="226" t="s">
        <v>1612</v>
      </c>
      <c r="G153" s="227" t="s">
        <v>244</v>
      </c>
      <c r="H153" s="228">
        <v>30</v>
      </c>
      <c r="I153" s="229"/>
      <c r="J153" s="230">
        <f>ROUND(I153*H153,2)</f>
        <v>0</v>
      </c>
      <c r="K153" s="231"/>
      <c r="L153" s="232"/>
      <c r="M153" s="233" t="s">
        <v>19</v>
      </c>
      <c r="N153" s="234" t="s">
        <v>40</v>
      </c>
      <c r="O153" s="84"/>
      <c r="P153" s="207">
        <f>O153*H153</f>
        <v>0</v>
      </c>
      <c r="Q153" s="207">
        <v>0</v>
      </c>
      <c r="R153" s="207">
        <f>Q153*H153</f>
        <v>0</v>
      </c>
      <c r="S153" s="207">
        <v>0</v>
      </c>
      <c r="T153" s="208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09" t="s">
        <v>171</v>
      </c>
      <c r="AT153" s="209" t="s">
        <v>231</v>
      </c>
      <c r="AU153" s="209" t="s">
        <v>152</v>
      </c>
      <c r="AY153" s="17" t="s">
        <v>143</v>
      </c>
      <c r="BE153" s="210">
        <f>IF(N153="základní",J153,0)</f>
        <v>0</v>
      </c>
      <c r="BF153" s="210">
        <f>IF(N153="snížená",J153,0)</f>
        <v>0</v>
      </c>
      <c r="BG153" s="210">
        <f>IF(N153="zákl. přenesená",J153,0)</f>
        <v>0</v>
      </c>
      <c r="BH153" s="210">
        <f>IF(N153="sníž. přenesená",J153,0)</f>
        <v>0</v>
      </c>
      <c r="BI153" s="210">
        <f>IF(N153="nulová",J153,0)</f>
        <v>0</v>
      </c>
      <c r="BJ153" s="17" t="s">
        <v>77</v>
      </c>
      <c r="BK153" s="210">
        <f>ROUND(I153*H153,2)</f>
        <v>0</v>
      </c>
      <c r="BL153" s="17" t="s">
        <v>142</v>
      </c>
      <c r="BM153" s="209" t="s">
        <v>1613</v>
      </c>
    </row>
    <row r="154" spans="1:51" s="13" customFormat="1" ht="12">
      <c r="A154" s="13"/>
      <c r="B154" s="235"/>
      <c r="C154" s="236"/>
      <c r="D154" s="237" t="s">
        <v>236</v>
      </c>
      <c r="E154" s="238" t="s">
        <v>19</v>
      </c>
      <c r="F154" s="239" t="s">
        <v>349</v>
      </c>
      <c r="G154" s="236"/>
      <c r="H154" s="240">
        <v>30</v>
      </c>
      <c r="I154" s="241"/>
      <c r="J154" s="236"/>
      <c r="K154" s="236"/>
      <c r="L154" s="242"/>
      <c r="M154" s="243"/>
      <c r="N154" s="244"/>
      <c r="O154" s="244"/>
      <c r="P154" s="244"/>
      <c r="Q154" s="244"/>
      <c r="R154" s="244"/>
      <c r="S154" s="244"/>
      <c r="T154" s="24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6" t="s">
        <v>236</v>
      </c>
      <c r="AU154" s="246" t="s">
        <v>152</v>
      </c>
      <c r="AV154" s="13" t="s">
        <v>79</v>
      </c>
      <c r="AW154" s="13" t="s">
        <v>31</v>
      </c>
      <c r="AX154" s="13" t="s">
        <v>77</v>
      </c>
      <c r="AY154" s="246" t="s">
        <v>143</v>
      </c>
    </row>
    <row r="155" spans="1:65" s="2" customFormat="1" ht="16.5" customHeight="1">
      <c r="A155" s="38"/>
      <c r="B155" s="39"/>
      <c r="C155" s="224" t="s">
        <v>361</v>
      </c>
      <c r="D155" s="224" t="s">
        <v>231</v>
      </c>
      <c r="E155" s="225" t="s">
        <v>1614</v>
      </c>
      <c r="F155" s="226" t="s">
        <v>1615</v>
      </c>
      <c r="G155" s="227" t="s">
        <v>244</v>
      </c>
      <c r="H155" s="228">
        <v>30</v>
      </c>
      <c r="I155" s="229"/>
      <c r="J155" s="230">
        <f>ROUND(I155*H155,2)</f>
        <v>0</v>
      </c>
      <c r="K155" s="231"/>
      <c r="L155" s="232"/>
      <c r="M155" s="233" t="s">
        <v>19</v>
      </c>
      <c r="N155" s="234" t="s">
        <v>40</v>
      </c>
      <c r="O155" s="84"/>
      <c r="P155" s="207">
        <f>O155*H155</f>
        <v>0</v>
      </c>
      <c r="Q155" s="207">
        <v>0</v>
      </c>
      <c r="R155" s="207">
        <f>Q155*H155</f>
        <v>0</v>
      </c>
      <c r="S155" s="207">
        <v>0</v>
      </c>
      <c r="T155" s="208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09" t="s">
        <v>171</v>
      </c>
      <c r="AT155" s="209" t="s">
        <v>231</v>
      </c>
      <c r="AU155" s="209" t="s">
        <v>152</v>
      </c>
      <c r="AY155" s="17" t="s">
        <v>143</v>
      </c>
      <c r="BE155" s="210">
        <f>IF(N155="základní",J155,0)</f>
        <v>0</v>
      </c>
      <c r="BF155" s="210">
        <f>IF(N155="snížená",J155,0)</f>
        <v>0</v>
      </c>
      <c r="BG155" s="210">
        <f>IF(N155="zákl. přenesená",J155,0)</f>
        <v>0</v>
      </c>
      <c r="BH155" s="210">
        <f>IF(N155="sníž. přenesená",J155,0)</f>
        <v>0</v>
      </c>
      <c r="BI155" s="210">
        <f>IF(N155="nulová",J155,0)</f>
        <v>0</v>
      </c>
      <c r="BJ155" s="17" t="s">
        <v>77</v>
      </c>
      <c r="BK155" s="210">
        <f>ROUND(I155*H155,2)</f>
        <v>0</v>
      </c>
      <c r="BL155" s="17" t="s">
        <v>142</v>
      </c>
      <c r="BM155" s="209" t="s">
        <v>1616</v>
      </c>
    </row>
    <row r="156" spans="1:51" s="13" customFormat="1" ht="12">
      <c r="A156" s="13"/>
      <c r="B156" s="235"/>
      <c r="C156" s="236"/>
      <c r="D156" s="237" t="s">
        <v>236</v>
      </c>
      <c r="E156" s="238" t="s">
        <v>19</v>
      </c>
      <c r="F156" s="239" t="s">
        <v>349</v>
      </c>
      <c r="G156" s="236"/>
      <c r="H156" s="240">
        <v>30</v>
      </c>
      <c r="I156" s="241"/>
      <c r="J156" s="236"/>
      <c r="K156" s="236"/>
      <c r="L156" s="242"/>
      <c r="M156" s="243"/>
      <c r="N156" s="244"/>
      <c r="O156" s="244"/>
      <c r="P156" s="244"/>
      <c r="Q156" s="244"/>
      <c r="R156" s="244"/>
      <c r="S156" s="244"/>
      <c r="T156" s="24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6" t="s">
        <v>236</v>
      </c>
      <c r="AU156" s="246" t="s">
        <v>152</v>
      </c>
      <c r="AV156" s="13" t="s">
        <v>79</v>
      </c>
      <c r="AW156" s="13" t="s">
        <v>31</v>
      </c>
      <c r="AX156" s="13" t="s">
        <v>77</v>
      </c>
      <c r="AY156" s="246" t="s">
        <v>143</v>
      </c>
    </row>
    <row r="157" spans="1:65" s="2" customFormat="1" ht="16.5" customHeight="1">
      <c r="A157" s="38"/>
      <c r="B157" s="39"/>
      <c r="C157" s="224" t="s">
        <v>367</v>
      </c>
      <c r="D157" s="224" t="s">
        <v>231</v>
      </c>
      <c r="E157" s="225" t="s">
        <v>1617</v>
      </c>
      <c r="F157" s="226" t="s">
        <v>1618</v>
      </c>
      <c r="G157" s="227" t="s">
        <v>244</v>
      </c>
      <c r="H157" s="228">
        <v>35</v>
      </c>
      <c r="I157" s="229"/>
      <c r="J157" s="230">
        <f>ROUND(I157*H157,2)</f>
        <v>0</v>
      </c>
      <c r="K157" s="231"/>
      <c r="L157" s="232"/>
      <c r="M157" s="233" t="s">
        <v>19</v>
      </c>
      <c r="N157" s="234" t="s">
        <v>40</v>
      </c>
      <c r="O157" s="84"/>
      <c r="P157" s="207">
        <f>O157*H157</f>
        <v>0</v>
      </c>
      <c r="Q157" s="207">
        <v>0</v>
      </c>
      <c r="R157" s="207">
        <f>Q157*H157</f>
        <v>0</v>
      </c>
      <c r="S157" s="207">
        <v>0</v>
      </c>
      <c r="T157" s="208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09" t="s">
        <v>171</v>
      </c>
      <c r="AT157" s="209" t="s">
        <v>231</v>
      </c>
      <c r="AU157" s="209" t="s">
        <v>152</v>
      </c>
      <c r="AY157" s="17" t="s">
        <v>143</v>
      </c>
      <c r="BE157" s="210">
        <f>IF(N157="základní",J157,0)</f>
        <v>0</v>
      </c>
      <c r="BF157" s="210">
        <f>IF(N157="snížená",J157,0)</f>
        <v>0</v>
      </c>
      <c r="BG157" s="210">
        <f>IF(N157="zákl. přenesená",J157,0)</f>
        <v>0</v>
      </c>
      <c r="BH157" s="210">
        <f>IF(N157="sníž. přenesená",J157,0)</f>
        <v>0</v>
      </c>
      <c r="BI157" s="210">
        <f>IF(N157="nulová",J157,0)</f>
        <v>0</v>
      </c>
      <c r="BJ157" s="17" t="s">
        <v>77</v>
      </c>
      <c r="BK157" s="210">
        <f>ROUND(I157*H157,2)</f>
        <v>0</v>
      </c>
      <c r="BL157" s="17" t="s">
        <v>142</v>
      </c>
      <c r="BM157" s="209" t="s">
        <v>1619</v>
      </c>
    </row>
    <row r="158" spans="1:51" s="13" customFormat="1" ht="12">
      <c r="A158" s="13"/>
      <c r="B158" s="235"/>
      <c r="C158" s="236"/>
      <c r="D158" s="237" t="s">
        <v>236</v>
      </c>
      <c r="E158" s="238" t="s">
        <v>19</v>
      </c>
      <c r="F158" s="239" t="s">
        <v>372</v>
      </c>
      <c r="G158" s="236"/>
      <c r="H158" s="240">
        <v>35</v>
      </c>
      <c r="I158" s="241"/>
      <c r="J158" s="236"/>
      <c r="K158" s="236"/>
      <c r="L158" s="242"/>
      <c r="M158" s="243"/>
      <c r="N158" s="244"/>
      <c r="O158" s="244"/>
      <c r="P158" s="244"/>
      <c r="Q158" s="244"/>
      <c r="R158" s="244"/>
      <c r="S158" s="244"/>
      <c r="T158" s="24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6" t="s">
        <v>236</v>
      </c>
      <c r="AU158" s="246" t="s">
        <v>152</v>
      </c>
      <c r="AV158" s="13" t="s">
        <v>79</v>
      </c>
      <c r="AW158" s="13" t="s">
        <v>31</v>
      </c>
      <c r="AX158" s="13" t="s">
        <v>77</v>
      </c>
      <c r="AY158" s="246" t="s">
        <v>143</v>
      </c>
    </row>
    <row r="159" spans="1:65" s="2" customFormat="1" ht="16.5" customHeight="1">
      <c r="A159" s="38"/>
      <c r="B159" s="39"/>
      <c r="C159" s="224" t="s">
        <v>372</v>
      </c>
      <c r="D159" s="224" t="s">
        <v>231</v>
      </c>
      <c r="E159" s="225" t="s">
        <v>1620</v>
      </c>
      <c r="F159" s="226" t="s">
        <v>1446</v>
      </c>
      <c r="G159" s="227" t="s">
        <v>244</v>
      </c>
      <c r="H159" s="228">
        <v>35</v>
      </c>
      <c r="I159" s="229"/>
      <c r="J159" s="230">
        <f>ROUND(I159*H159,2)</f>
        <v>0</v>
      </c>
      <c r="K159" s="231"/>
      <c r="L159" s="232"/>
      <c r="M159" s="233" t="s">
        <v>19</v>
      </c>
      <c r="N159" s="234" t="s">
        <v>40</v>
      </c>
      <c r="O159" s="84"/>
      <c r="P159" s="207">
        <f>O159*H159</f>
        <v>0</v>
      </c>
      <c r="Q159" s="207">
        <v>0</v>
      </c>
      <c r="R159" s="207">
        <f>Q159*H159</f>
        <v>0</v>
      </c>
      <c r="S159" s="207">
        <v>0</v>
      </c>
      <c r="T159" s="208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09" t="s">
        <v>171</v>
      </c>
      <c r="AT159" s="209" t="s">
        <v>231</v>
      </c>
      <c r="AU159" s="209" t="s">
        <v>152</v>
      </c>
      <c r="AY159" s="17" t="s">
        <v>143</v>
      </c>
      <c r="BE159" s="210">
        <f>IF(N159="základní",J159,0)</f>
        <v>0</v>
      </c>
      <c r="BF159" s="210">
        <f>IF(N159="snížená",J159,0)</f>
        <v>0</v>
      </c>
      <c r="BG159" s="210">
        <f>IF(N159="zákl. přenesená",J159,0)</f>
        <v>0</v>
      </c>
      <c r="BH159" s="210">
        <f>IF(N159="sníž. přenesená",J159,0)</f>
        <v>0</v>
      </c>
      <c r="BI159" s="210">
        <f>IF(N159="nulová",J159,0)</f>
        <v>0</v>
      </c>
      <c r="BJ159" s="17" t="s">
        <v>77</v>
      </c>
      <c r="BK159" s="210">
        <f>ROUND(I159*H159,2)</f>
        <v>0</v>
      </c>
      <c r="BL159" s="17" t="s">
        <v>142</v>
      </c>
      <c r="BM159" s="209" t="s">
        <v>1621</v>
      </c>
    </row>
    <row r="160" spans="1:51" s="13" customFormat="1" ht="12">
      <c r="A160" s="13"/>
      <c r="B160" s="235"/>
      <c r="C160" s="236"/>
      <c r="D160" s="237" t="s">
        <v>236</v>
      </c>
      <c r="E160" s="238" t="s">
        <v>19</v>
      </c>
      <c r="F160" s="239" t="s">
        <v>372</v>
      </c>
      <c r="G160" s="236"/>
      <c r="H160" s="240">
        <v>35</v>
      </c>
      <c r="I160" s="241"/>
      <c r="J160" s="236"/>
      <c r="K160" s="236"/>
      <c r="L160" s="242"/>
      <c r="M160" s="243"/>
      <c r="N160" s="244"/>
      <c r="O160" s="244"/>
      <c r="P160" s="244"/>
      <c r="Q160" s="244"/>
      <c r="R160" s="244"/>
      <c r="S160" s="244"/>
      <c r="T160" s="24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6" t="s">
        <v>236</v>
      </c>
      <c r="AU160" s="246" t="s">
        <v>152</v>
      </c>
      <c r="AV160" s="13" t="s">
        <v>79</v>
      </c>
      <c r="AW160" s="13" t="s">
        <v>31</v>
      </c>
      <c r="AX160" s="13" t="s">
        <v>77</v>
      </c>
      <c r="AY160" s="246" t="s">
        <v>143</v>
      </c>
    </row>
    <row r="161" spans="1:65" s="2" customFormat="1" ht="16.5" customHeight="1">
      <c r="A161" s="38"/>
      <c r="B161" s="39"/>
      <c r="C161" s="224" t="s">
        <v>377</v>
      </c>
      <c r="D161" s="224" t="s">
        <v>231</v>
      </c>
      <c r="E161" s="225" t="s">
        <v>1622</v>
      </c>
      <c r="F161" s="226" t="s">
        <v>1623</v>
      </c>
      <c r="G161" s="227" t="s">
        <v>244</v>
      </c>
      <c r="H161" s="228">
        <v>36</v>
      </c>
      <c r="I161" s="229"/>
      <c r="J161" s="230">
        <f>ROUND(I161*H161,2)</f>
        <v>0</v>
      </c>
      <c r="K161" s="231"/>
      <c r="L161" s="232"/>
      <c r="M161" s="233" t="s">
        <v>19</v>
      </c>
      <c r="N161" s="234" t="s">
        <v>40</v>
      </c>
      <c r="O161" s="84"/>
      <c r="P161" s="207">
        <f>O161*H161</f>
        <v>0</v>
      </c>
      <c r="Q161" s="207">
        <v>0</v>
      </c>
      <c r="R161" s="207">
        <f>Q161*H161</f>
        <v>0</v>
      </c>
      <c r="S161" s="207">
        <v>0</v>
      </c>
      <c r="T161" s="208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09" t="s">
        <v>171</v>
      </c>
      <c r="AT161" s="209" t="s">
        <v>231</v>
      </c>
      <c r="AU161" s="209" t="s">
        <v>152</v>
      </c>
      <c r="AY161" s="17" t="s">
        <v>143</v>
      </c>
      <c r="BE161" s="210">
        <f>IF(N161="základní",J161,0)</f>
        <v>0</v>
      </c>
      <c r="BF161" s="210">
        <f>IF(N161="snížená",J161,0)</f>
        <v>0</v>
      </c>
      <c r="BG161" s="210">
        <f>IF(N161="zákl. přenesená",J161,0)</f>
        <v>0</v>
      </c>
      <c r="BH161" s="210">
        <f>IF(N161="sníž. přenesená",J161,0)</f>
        <v>0</v>
      </c>
      <c r="BI161" s="210">
        <f>IF(N161="nulová",J161,0)</f>
        <v>0</v>
      </c>
      <c r="BJ161" s="17" t="s">
        <v>77</v>
      </c>
      <c r="BK161" s="210">
        <f>ROUND(I161*H161,2)</f>
        <v>0</v>
      </c>
      <c r="BL161" s="17" t="s">
        <v>142</v>
      </c>
      <c r="BM161" s="209" t="s">
        <v>1624</v>
      </c>
    </row>
    <row r="162" spans="1:51" s="13" customFormat="1" ht="12">
      <c r="A162" s="13"/>
      <c r="B162" s="235"/>
      <c r="C162" s="236"/>
      <c r="D162" s="237" t="s">
        <v>236</v>
      </c>
      <c r="E162" s="238" t="s">
        <v>19</v>
      </c>
      <c r="F162" s="239" t="s">
        <v>377</v>
      </c>
      <c r="G162" s="236"/>
      <c r="H162" s="240">
        <v>36</v>
      </c>
      <c r="I162" s="241"/>
      <c r="J162" s="236"/>
      <c r="K162" s="236"/>
      <c r="L162" s="242"/>
      <c r="M162" s="243"/>
      <c r="N162" s="244"/>
      <c r="O162" s="244"/>
      <c r="P162" s="244"/>
      <c r="Q162" s="244"/>
      <c r="R162" s="244"/>
      <c r="S162" s="244"/>
      <c r="T162" s="24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6" t="s">
        <v>236</v>
      </c>
      <c r="AU162" s="246" t="s">
        <v>152</v>
      </c>
      <c r="AV162" s="13" t="s">
        <v>79</v>
      </c>
      <c r="AW162" s="13" t="s">
        <v>31</v>
      </c>
      <c r="AX162" s="13" t="s">
        <v>77</v>
      </c>
      <c r="AY162" s="246" t="s">
        <v>143</v>
      </c>
    </row>
    <row r="163" spans="1:63" s="11" customFormat="1" ht="22.8" customHeight="1">
      <c r="A163" s="11"/>
      <c r="B163" s="183"/>
      <c r="C163" s="184"/>
      <c r="D163" s="185" t="s">
        <v>68</v>
      </c>
      <c r="E163" s="222" t="s">
        <v>152</v>
      </c>
      <c r="F163" s="222" t="s">
        <v>572</v>
      </c>
      <c r="G163" s="184"/>
      <c r="H163" s="184"/>
      <c r="I163" s="187"/>
      <c r="J163" s="223">
        <f>BK163</f>
        <v>0</v>
      </c>
      <c r="K163" s="184"/>
      <c r="L163" s="189"/>
      <c r="M163" s="190"/>
      <c r="N163" s="191"/>
      <c r="O163" s="191"/>
      <c r="P163" s="192">
        <f>SUM(P164:P167)</f>
        <v>0</v>
      </c>
      <c r="Q163" s="191"/>
      <c r="R163" s="192">
        <f>SUM(R164:R167)</f>
        <v>2.5621599999999995</v>
      </c>
      <c r="S163" s="191"/>
      <c r="T163" s="193">
        <f>SUM(T164:T167)</f>
        <v>0</v>
      </c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R163" s="194" t="s">
        <v>77</v>
      </c>
      <c r="AT163" s="195" t="s">
        <v>68</v>
      </c>
      <c r="AU163" s="195" t="s">
        <v>77</v>
      </c>
      <c r="AY163" s="194" t="s">
        <v>143</v>
      </c>
      <c r="BK163" s="196">
        <f>SUM(BK164:BK167)</f>
        <v>0</v>
      </c>
    </row>
    <row r="164" spans="1:65" s="2" customFormat="1" ht="33" customHeight="1">
      <c r="A164" s="38"/>
      <c r="B164" s="39"/>
      <c r="C164" s="197" t="s">
        <v>382</v>
      </c>
      <c r="D164" s="197" t="s">
        <v>144</v>
      </c>
      <c r="E164" s="198" t="s">
        <v>1448</v>
      </c>
      <c r="F164" s="199" t="s">
        <v>1449</v>
      </c>
      <c r="G164" s="200" t="s">
        <v>396</v>
      </c>
      <c r="H164" s="201">
        <v>300</v>
      </c>
      <c r="I164" s="202"/>
      <c r="J164" s="203">
        <f>ROUND(I164*H164,2)</f>
        <v>0</v>
      </c>
      <c r="K164" s="204"/>
      <c r="L164" s="44"/>
      <c r="M164" s="205" t="s">
        <v>19</v>
      </c>
      <c r="N164" s="206" t="s">
        <v>40</v>
      </c>
      <c r="O164" s="84"/>
      <c r="P164" s="207">
        <f>O164*H164</f>
        <v>0</v>
      </c>
      <c r="Q164" s="207">
        <v>0.00682</v>
      </c>
      <c r="R164" s="207">
        <f>Q164*H164</f>
        <v>2.046</v>
      </c>
      <c r="S164" s="207">
        <v>0</v>
      </c>
      <c r="T164" s="208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09" t="s">
        <v>142</v>
      </c>
      <c r="AT164" s="209" t="s">
        <v>144</v>
      </c>
      <c r="AU164" s="209" t="s">
        <v>79</v>
      </c>
      <c r="AY164" s="17" t="s">
        <v>143</v>
      </c>
      <c r="BE164" s="210">
        <f>IF(N164="základní",J164,0)</f>
        <v>0</v>
      </c>
      <c r="BF164" s="210">
        <f>IF(N164="snížená",J164,0)</f>
        <v>0</v>
      </c>
      <c r="BG164" s="210">
        <f>IF(N164="zákl. přenesená",J164,0)</f>
        <v>0</v>
      </c>
      <c r="BH164" s="210">
        <f>IF(N164="sníž. přenesená",J164,0)</f>
        <v>0</v>
      </c>
      <c r="BI164" s="210">
        <f>IF(N164="nulová",J164,0)</f>
        <v>0</v>
      </c>
      <c r="BJ164" s="17" t="s">
        <v>77</v>
      </c>
      <c r="BK164" s="210">
        <f>ROUND(I164*H164,2)</f>
        <v>0</v>
      </c>
      <c r="BL164" s="17" t="s">
        <v>142</v>
      </c>
      <c r="BM164" s="209" t="s">
        <v>1625</v>
      </c>
    </row>
    <row r="165" spans="1:51" s="13" customFormat="1" ht="12">
      <c r="A165" s="13"/>
      <c r="B165" s="235"/>
      <c r="C165" s="236"/>
      <c r="D165" s="237" t="s">
        <v>236</v>
      </c>
      <c r="E165" s="238" t="s">
        <v>19</v>
      </c>
      <c r="F165" s="239" t="s">
        <v>1626</v>
      </c>
      <c r="G165" s="236"/>
      <c r="H165" s="240">
        <v>300</v>
      </c>
      <c r="I165" s="241"/>
      <c r="J165" s="236"/>
      <c r="K165" s="236"/>
      <c r="L165" s="242"/>
      <c r="M165" s="243"/>
      <c r="N165" s="244"/>
      <c r="O165" s="244"/>
      <c r="P165" s="244"/>
      <c r="Q165" s="244"/>
      <c r="R165" s="244"/>
      <c r="S165" s="244"/>
      <c r="T165" s="24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6" t="s">
        <v>236</v>
      </c>
      <c r="AU165" s="246" t="s">
        <v>79</v>
      </c>
      <c r="AV165" s="13" t="s">
        <v>79</v>
      </c>
      <c r="AW165" s="13" t="s">
        <v>31</v>
      </c>
      <c r="AX165" s="13" t="s">
        <v>77</v>
      </c>
      <c r="AY165" s="246" t="s">
        <v>143</v>
      </c>
    </row>
    <row r="166" spans="1:65" s="2" customFormat="1" ht="16.5" customHeight="1">
      <c r="A166" s="38"/>
      <c r="B166" s="39"/>
      <c r="C166" s="197" t="s">
        <v>387</v>
      </c>
      <c r="D166" s="197" t="s">
        <v>144</v>
      </c>
      <c r="E166" s="198" t="s">
        <v>1627</v>
      </c>
      <c r="F166" s="199" t="s">
        <v>1628</v>
      </c>
      <c r="G166" s="200" t="s">
        <v>396</v>
      </c>
      <c r="H166" s="201">
        <v>8</v>
      </c>
      <c r="I166" s="202"/>
      <c r="J166" s="203">
        <f>ROUND(I166*H166,2)</f>
        <v>0</v>
      </c>
      <c r="K166" s="204"/>
      <c r="L166" s="44"/>
      <c r="M166" s="205" t="s">
        <v>19</v>
      </c>
      <c r="N166" s="206" t="s">
        <v>40</v>
      </c>
      <c r="O166" s="84"/>
      <c r="P166" s="207">
        <f>O166*H166</f>
        <v>0</v>
      </c>
      <c r="Q166" s="207">
        <v>0.06452</v>
      </c>
      <c r="R166" s="207">
        <f>Q166*H166</f>
        <v>0.51616</v>
      </c>
      <c r="S166" s="207">
        <v>0</v>
      </c>
      <c r="T166" s="208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09" t="s">
        <v>142</v>
      </c>
      <c r="AT166" s="209" t="s">
        <v>144</v>
      </c>
      <c r="AU166" s="209" t="s">
        <v>79</v>
      </c>
      <c r="AY166" s="17" t="s">
        <v>143</v>
      </c>
      <c r="BE166" s="210">
        <f>IF(N166="základní",J166,0)</f>
        <v>0</v>
      </c>
      <c r="BF166" s="210">
        <f>IF(N166="snížená",J166,0)</f>
        <v>0</v>
      </c>
      <c r="BG166" s="210">
        <f>IF(N166="zákl. přenesená",J166,0)</f>
        <v>0</v>
      </c>
      <c r="BH166" s="210">
        <f>IF(N166="sníž. přenesená",J166,0)</f>
        <v>0</v>
      </c>
      <c r="BI166" s="210">
        <f>IF(N166="nulová",J166,0)</f>
        <v>0</v>
      </c>
      <c r="BJ166" s="17" t="s">
        <v>77</v>
      </c>
      <c r="BK166" s="210">
        <f>ROUND(I166*H166,2)</f>
        <v>0</v>
      </c>
      <c r="BL166" s="17" t="s">
        <v>142</v>
      </c>
      <c r="BM166" s="209" t="s">
        <v>1629</v>
      </c>
    </row>
    <row r="167" spans="1:51" s="13" customFormat="1" ht="12">
      <c r="A167" s="13"/>
      <c r="B167" s="235"/>
      <c r="C167" s="236"/>
      <c r="D167" s="237" t="s">
        <v>236</v>
      </c>
      <c r="E167" s="238" t="s">
        <v>19</v>
      </c>
      <c r="F167" s="239" t="s">
        <v>1630</v>
      </c>
      <c r="G167" s="236"/>
      <c r="H167" s="240">
        <v>8</v>
      </c>
      <c r="I167" s="241"/>
      <c r="J167" s="236"/>
      <c r="K167" s="236"/>
      <c r="L167" s="242"/>
      <c r="M167" s="243"/>
      <c r="N167" s="244"/>
      <c r="O167" s="244"/>
      <c r="P167" s="244"/>
      <c r="Q167" s="244"/>
      <c r="R167" s="244"/>
      <c r="S167" s="244"/>
      <c r="T167" s="24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6" t="s">
        <v>236</v>
      </c>
      <c r="AU167" s="246" t="s">
        <v>79</v>
      </c>
      <c r="AV167" s="13" t="s">
        <v>79</v>
      </c>
      <c r="AW167" s="13" t="s">
        <v>31</v>
      </c>
      <c r="AX167" s="13" t="s">
        <v>77</v>
      </c>
      <c r="AY167" s="246" t="s">
        <v>143</v>
      </c>
    </row>
    <row r="168" spans="1:63" s="11" customFormat="1" ht="22.8" customHeight="1">
      <c r="A168" s="11"/>
      <c r="B168" s="183"/>
      <c r="C168" s="184"/>
      <c r="D168" s="185" t="s">
        <v>68</v>
      </c>
      <c r="E168" s="222" t="s">
        <v>429</v>
      </c>
      <c r="F168" s="222" t="s">
        <v>430</v>
      </c>
      <c r="G168" s="184"/>
      <c r="H168" s="184"/>
      <c r="I168" s="187"/>
      <c r="J168" s="223">
        <f>BK168</f>
        <v>0</v>
      </c>
      <c r="K168" s="184"/>
      <c r="L168" s="189"/>
      <c r="M168" s="190"/>
      <c r="N168" s="191"/>
      <c r="O168" s="191"/>
      <c r="P168" s="192">
        <f>P169</f>
        <v>0</v>
      </c>
      <c r="Q168" s="191"/>
      <c r="R168" s="192">
        <f>R169</f>
        <v>0</v>
      </c>
      <c r="S168" s="191"/>
      <c r="T168" s="193">
        <f>T169</f>
        <v>0</v>
      </c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R168" s="194" t="s">
        <v>77</v>
      </c>
      <c r="AT168" s="195" t="s">
        <v>68</v>
      </c>
      <c r="AU168" s="195" t="s">
        <v>77</v>
      </c>
      <c r="AY168" s="194" t="s">
        <v>143</v>
      </c>
      <c r="BK168" s="196">
        <f>BK169</f>
        <v>0</v>
      </c>
    </row>
    <row r="169" spans="1:65" s="2" customFormat="1" ht="16.5" customHeight="1">
      <c r="A169" s="38"/>
      <c r="B169" s="39"/>
      <c r="C169" s="197" t="s">
        <v>393</v>
      </c>
      <c r="D169" s="197" t="s">
        <v>144</v>
      </c>
      <c r="E169" s="198" t="s">
        <v>1455</v>
      </c>
      <c r="F169" s="199" t="s">
        <v>1456</v>
      </c>
      <c r="G169" s="200" t="s">
        <v>418</v>
      </c>
      <c r="H169" s="201">
        <v>2.864</v>
      </c>
      <c r="I169" s="202"/>
      <c r="J169" s="203">
        <f>ROUND(I169*H169,2)</f>
        <v>0</v>
      </c>
      <c r="K169" s="204"/>
      <c r="L169" s="44"/>
      <c r="M169" s="211" t="s">
        <v>19</v>
      </c>
      <c r="N169" s="212" t="s">
        <v>40</v>
      </c>
      <c r="O169" s="213"/>
      <c r="P169" s="214">
        <f>O169*H169</f>
        <v>0</v>
      </c>
      <c r="Q169" s="214">
        <v>0</v>
      </c>
      <c r="R169" s="214">
        <f>Q169*H169</f>
        <v>0</v>
      </c>
      <c r="S169" s="214">
        <v>0</v>
      </c>
      <c r="T169" s="215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09" t="s">
        <v>142</v>
      </c>
      <c r="AT169" s="209" t="s">
        <v>144</v>
      </c>
      <c r="AU169" s="209" t="s">
        <v>79</v>
      </c>
      <c r="AY169" s="17" t="s">
        <v>143</v>
      </c>
      <c r="BE169" s="210">
        <f>IF(N169="základní",J169,0)</f>
        <v>0</v>
      </c>
      <c r="BF169" s="210">
        <f>IF(N169="snížená",J169,0)</f>
        <v>0</v>
      </c>
      <c r="BG169" s="210">
        <f>IF(N169="zákl. přenesená",J169,0)</f>
        <v>0</v>
      </c>
      <c r="BH169" s="210">
        <f>IF(N169="sníž. přenesená",J169,0)</f>
        <v>0</v>
      </c>
      <c r="BI169" s="210">
        <f>IF(N169="nulová",J169,0)</f>
        <v>0</v>
      </c>
      <c r="BJ169" s="17" t="s">
        <v>77</v>
      </c>
      <c r="BK169" s="210">
        <f>ROUND(I169*H169,2)</f>
        <v>0</v>
      </c>
      <c r="BL169" s="17" t="s">
        <v>142</v>
      </c>
      <c r="BM169" s="209" t="s">
        <v>1631</v>
      </c>
    </row>
    <row r="170" spans="1:31" s="2" customFormat="1" ht="6.95" customHeight="1">
      <c r="A170" s="38"/>
      <c r="B170" s="59"/>
      <c r="C170" s="60"/>
      <c r="D170" s="60"/>
      <c r="E170" s="60"/>
      <c r="F170" s="60"/>
      <c r="G170" s="60"/>
      <c r="H170" s="60"/>
      <c r="I170" s="60"/>
      <c r="J170" s="60"/>
      <c r="K170" s="60"/>
      <c r="L170" s="44"/>
      <c r="M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</row>
  </sheetData>
  <sheetProtection password="CC35" sheet="1" objects="1" scenarios="1" formatColumns="0" formatRows="0" autoFilter="0"/>
  <autoFilter ref="C83:K169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115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79</v>
      </c>
    </row>
    <row r="4" spans="2:46" s="1" customFormat="1" ht="24.95" customHeight="1">
      <c r="B4" s="20"/>
      <c r="D4" s="130" t="s">
        <v>119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Ochranná nádrž NO4 v k.ú. Hovorany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120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1632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22. 1. 2021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stavby'!E11="","",'Rekapitulace stavby'!E11)</f>
        <v xml:space="preserve"> </v>
      </c>
      <c r="F15" s="38"/>
      <c r="G15" s="38"/>
      <c r="H15" s="38"/>
      <c r="I15" s="132" t="s">
        <v>27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28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27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30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27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32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27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33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35</v>
      </c>
      <c r="E30" s="38"/>
      <c r="F30" s="38"/>
      <c r="G30" s="38"/>
      <c r="H30" s="38"/>
      <c r="I30" s="38"/>
      <c r="J30" s="144">
        <f>ROUND(J83,2)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37</v>
      </c>
      <c r="G32" s="38"/>
      <c r="H32" s="38"/>
      <c r="I32" s="145" t="s">
        <v>36</v>
      </c>
      <c r="J32" s="145" t="s">
        <v>38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39</v>
      </c>
      <c r="E33" s="132" t="s">
        <v>40</v>
      </c>
      <c r="F33" s="147">
        <f>ROUND((SUM(BE83:BE173)),2)</f>
        <v>0</v>
      </c>
      <c r="G33" s="38"/>
      <c r="H33" s="38"/>
      <c r="I33" s="148">
        <v>0.21</v>
      </c>
      <c r="J33" s="147">
        <f>ROUND(((SUM(BE83:BE173))*I33),2)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41</v>
      </c>
      <c r="F34" s="147">
        <f>ROUND((SUM(BF83:BF173)),2)</f>
        <v>0</v>
      </c>
      <c r="G34" s="38"/>
      <c r="H34" s="38"/>
      <c r="I34" s="148">
        <v>0.15</v>
      </c>
      <c r="J34" s="147">
        <f>ROUND(((SUM(BF83:BF173))*I34),2)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42</v>
      </c>
      <c r="F35" s="147">
        <f>ROUND((SUM(BG83:BG173)),2)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43</v>
      </c>
      <c r="F36" s="147">
        <f>ROUND((SUM(BH83:BH173)),2)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44</v>
      </c>
      <c r="F37" s="147">
        <f>ROUND((SUM(BI83:BI173)),2)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45</v>
      </c>
      <c r="E39" s="151"/>
      <c r="F39" s="151"/>
      <c r="G39" s="152" t="s">
        <v>46</v>
      </c>
      <c r="H39" s="153" t="s">
        <v>47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122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Ochranná nádrž NO4 v k.ú. Hovorany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120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Z3 - SO-01 Vegetační úpravy-následná péče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22. 1. 2021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32" t="s">
        <v>30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28</v>
      </c>
      <c r="D55" s="40"/>
      <c r="E55" s="40"/>
      <c r="F55" s="27" t="str">
        <f>IF(E18="","",E18)</f>
        <v>Vyplň údaj</v>
      </c>
      <c r="G55" s="40"/>
      <c r="H55" s="40"/>
      <c r="I55" s="32" t="s">
        <v>32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123</v>
      </c>
      <c r="D57" s="162"/>
      <c r="E57" s="162"/>
      <c r="F57" s="162"/>
      <c r="G57" s="162"/>
      <c r="H57" s="162"/>
      <c r="I57" s="162"/>
      <c r="J57" s="163" t="s">
        <v>124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67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125</v>
      </c>
    </row>
    <row r="60" spans="1:31" s="9" customFormat="1" ht="24.95" customHeight="1">
      <c r="A60" s="9"/>
      <c r="B60" s="165"/>
      <c r="C60" s="166"/>
      <c r="D60" s="167" t="s">
        <v>220</v>
      </c>
      <c r="E60" s="168"/>
      <c r="F60" s="168"/>
      <c r="G60" s="168"/>
      <c r="H60" s="168"/>
      <c r="I60" s="168"/>
      <c r="J60" s="169">
        <f>J84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2" customFormat="1" ht="19.9" customHeight="1">
      <c r="A61" s="12"/>
      <c r="B61" s="216"/>
      <c r="C61" s="217"/>
      <c r="D61" s="218" t="s">
        <v>221</v>
      </c>
      <c r="E61" s="219"/>
      <c r="F61" s="219"/>
      <c r="G61" s="219"/>
      <c r="H61" s="219"/>
      <c r="I61" s="219"/>
      <c r="J61" s="220">
        <f>J85</f>
        <v>0</v>
      </c>
      <c r="K61" s="217"/>
      <c r="L61" s="221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 s="12" customFormat="1" ht="19.9" customHeight="1">
      <c r="A62" s="12"/>
      <c r="B62" s="216"/>
      <c r="C62" s="217"/>
      <c r="D62" s="218" t="s">
        <v>511</v>
      </c>
      <c r="E62" s="219"/>
      <c r="F62" s="219"/>
      <c r="G62" s="219"/>
      <c r="H62" s="219"/>
      <c r="I62" s="219"/>
      <c r="J62" s="220">
        <f>J166</f>
        <v>0</v>
      </c>
      <c r="K62" s="217"/>
      <c r="L62" s="221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 s="12" customFormat="1" ht="19.9" customHeight="1">
      <c r="A63" s="12"/>
      <c r="B63" s="216"/>
      <c r="C63" s="217"/>
      <c r="D63" s="218" t="s">
        <v>225</v>
      </c>
      <c r="E63" s="219"/>
      <c r="F63" s="219"/>
      <c r="G63" s="219"/>
      <c r="H63" s="219"/>
      <c r="I63" s="219"/>
      <c r="J63" s="220">
        <f>J172</f>
        <v>0</v>
      </c>
      <c r="K63" s="217"/>
      <c r="L63" s="221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127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160" t="str">
        <f>E7</f>
        <v>Ochranná nádrž NO4 v k.ú. Hovorany</v>
      </c>
      <c r="F73" s="32"/>
      <c r="G73" s="32"/>
      <c r="H73" s="32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120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69" t="str">
        <f>E9</f>
        <v>Z3 - SO-01 Vegetační úpravy-následná péče</v>
      </c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 xml:space="preserve"> </v>
      </c>
      <c r="G77" s="40"/>
      <c r="H77" s="40"/>
      <c r="I77" s="32" t="s">
        <v>23</v>
      </c>
      <c r="J77" s="72" t="str">
        <f>IF(J12="","",J12)</f>
        <v>22. 1. 2021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15" customHeight="1">
      <c r="A79" s="38"/>
      <c r="B79" s="39"/>
      <c r="C79" s="32" t="s">
        <v>25</v>
      </c>
      <c r="D79" s="40"/>
      <c r="E79" s="40"/>
      <c r="F79" s="27" t="str">
        <f>E15</f>
        <v xml:space="preserve"> </v>
      </c>
      <c r="G79" s="40"/>
      <c r="H79" s="40"/>
      <c r="I79" s="32" t="s">
        <v>30</v>
      </c>
      <c r="J79" s="36" t="str">
        <f>E21</f>
        <v xml:space="preserve"> 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28</v>
      </c>
      <c r="D80" s="40"/>
      <c r="E80" s="40"/>
      <c r="F80" s="27" t="str">
        <f>IF(E18="","",E18)</f>
        <v>Vyplň údaj</v>
      </c>
      <c r="G80" s="40"/>
      <c r="H80" s="40"/>
      <c r="I80" s="32" t="s">
        <v>32</v>
      </c>
      <c r="J80" s="36" t="str">
        <f>E24</f>
        <v xml:space="preserve"> 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0" customFormat="1" ht="29.25" customHeight="1">
      <c r="A82" s="171"/>
      <c r="B82" s="172"/>
      <c r="C82" s="173" t="s">
        <v>128</v>
      </c>
      <c r="D82" s="174" t="s">
        <v>54</v>
      </c>
      <c r="E82" s="174" t="s">
        <v>50</v>
      </c>
      <c r="F82" s="174" t="s">
        <v>51</v>
      </c>
      <c r="G82" s="174" t="s">
        <v>129</v>
      </c>
      <c r="H82" s="174" t="s">
        <v>130</v>
      </c>
      <c r="I82" s="174" t="s">
        <v>131</v>
      </c>
      <c r="J82" s="175" t="s">
        <v>124</v>
      </c>
      <c r="K82" s="176" t="s">
        <v>132</v>
      </c>
      <c r="L82" s="177"/>
      <c r="M82" s="92" t="s">
        <v>19</v>
      </c>
      <c r="N82" s="93" t="s">
        <v>39</v>
      </c>
      <c r="O82" s="93" t="s">
        <v>133</v>
      </c>
      <c r="P82" s="93" t="s">
        <v>134</v>
      </c>
      <c r="Q82" s="93" t="s">
        <v>135</v>
      </c>
      <c r="R82" s="93" t="s">
        <v>136</v>
      </c>
      <c r="S82" s="93" t="s">
        <v>137</v>
      </c>
      <c r="T82" s="94" t="s">
        <v>138</v>
      </c>
      <c r="U82" s="171"/>
      <c r="V82" s="171"/>
      <c r="W82" s="171"/>
      <c r="X82" s="171"/>
      <c r="Y82" s="171"/>
      <c r="Z82" s="171"/>
      <c r="AA82" s="171"/>
      <c r="AB82" s="171"/>
      <c r="AC82" s="171"/>
      <c r="AD82" s="171"/>
      <c r="AE82" s="171"/>
    </row>
    <row r="83" spans="1:63" s="2" customFormat="1" ht="22.8" customHeight="1">
      <c r="A83" s="38"/>
      <c r="B83" s="39"/>
      <c r="C83" s="99" t="s">
        <v>139</v>
      </c>
      <c r="D83" s="40"/>
      <c r="E83" s="40"/>
      <c r="F83" s="40"/>
      <c r="G83" s="40"/>
      <c r="H83" s="40"/>
      <c r="I83" s="40"/>
      <c r="J83" s="178">
        <f>BK83</f>
        <v>0</v>
      </c>
      <c r="K83" s="40"/>
      <c r="L83" s="44"/>
      <c r="M83" s="95"/>
      <c r="N83" s="179"/>
      <c r="O83" s="96"/>
      <c r="P83" s="180">
        <f>P84</f>
        <v>0</v>
      </c>
      <c r="Q83" s="96"/>
      <c r="R83" s="180">
        <f>R84</f>
        <v>0.384798</v>
      </c>
      <c r="S83" s="96"/>
      <c r="T83" s="181">
        <f>T84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68</v>
      </c>
      <c r="AU83" s="17" t="s">
        <v>125</v>
      </c>
      <c r="BK83" s="182">
        <f>BK84</f>
        <v>0</v>
      </c>
    </row>
    <row r="84" spans="1:63" s="11" customFormat="1" ht="25.9" customHeight="1">
      <c r="A84" s="11"/>
      <c r="B84" s="183"/>
      <c r="C84" s="184"/>
      <c r="D84" s="185" t="s">
        <v>68</v>
      </c>
      <c r="E84" s="186" t="s">
        <v>228</v>
      </c>
      <c r="F84" s="186" t="s">
        <v>229</v>
      </c>
      <c r="G84" s="184"/>
      <c r="H84" s="184"/>
      <c r="I84" s="187"/>
      <c r="J84" s="188">
        <f>BK84</f>
        <v>0</v>
      </c>
      <c r="K84" s="184"/>
      <c r="L84" s="189"/>
      <c r="M84" s="190"/>
      <c r="N84" s="191"/>
      <c r="O84" s="191"/>
      <c r="P84" s="192">
        <f>P85+P166+P172</f>
        <v>0</v>
      </c>
      <c r="Q84" s="191"/>
      <c r="R84" s="192">
        <f>R85+R166+R172</f>
        <v>0.384798</v>
      </c>
      <c r="S84" s="191"/>
      <c r="T84" s="193">
        <f>T85+T166+T172</f>
        <v>0</v>
      </c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R84" s="194" t="s">
        <v>77</v>
      </c>
      <c r="AT84" s="195" t="s">
        <v>68</v>
      </c>
      <c r="AU84" s="195" t="s">
        <v>69</v>
      </c>
      <c r="AY84" s="194" t="s">
        <v>143</v>
      </c>
      <c r="BK84" s="196">
        <f>BK85+BK166+BK172</f>
        <v>0</v>
      </c>
    </row>
    <row r="85" spans="1:63" s="11" customFormat="1" ht="22.8" customHeight="1">
      <c r="A85" s="11"/>
      <c r="B85" s="183"/>
      <c r="C85" s="184"/>
      <c r="D85" s="185" t="s">
        <v>68</v>
      </c>
      <c r="E85" s="222" t="s">
        <v>77</v>
      </c>
      <c r="F85" s="222" t="s">
        <v>230</v>
      </c>
      <c r="G85" s="184"/>
      <c r="H85" s="184"/>
      <c r="I85" s="187"/>
      <c r="J85" s="223">
        <f>BK85</f>
        <v>0</v>
      </c>
      <c r="K85" s="184"/>
      <c r="L85" s="189"/>
      <c r="M85" s="190"/>
      <c r="N85" s="191"/>
      <c r="O85" s="191"/>
      <c r="P85" s="192">
        <f>SUM(P86:P165)</f>
        <v>0</v>
      </c>
      <c r="Q85" s="191"/>
      <c r="R85" s="192">
        <f>SUM(R86:R165)</f>
        <v>0.072783</v>
      </c>
      <c r="S85" s="191"/>
      <c r="T85" s="193">
        <f>SUM(T86:T165)</f>
        <v>0</v>
      </c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R85" s="194" t="s">
        <v>77</v>
      </c>
      <c r="AT85" s="195" t="s">
        <v>68</v>
      </c>
      <c r="AU85" s="195" t="s">
        <v>77</v>
      </c>
      <c r="AY85" s="194" t="s">
        <v>143</v>
      </c>
      <c r="BK85" s="196">
        <f>SUM(BK86:BK165)</f>
        <v>0</v>
      </c>
    </row>
    <row r="86" spans="1:65" s="2" customFormat="1" ht="16.5" customHeight="1">
      <c r="A86" s="38"/>
      <c r="B86" s="39"/>
      <c r="C86" s="197" t="s">
        <v>77</v>
      </c>
      <c r="D86" s="197" t="s">
        <v>144</v>
      </c>
      <c r="E86" s="198" t="s">
        <v>1633</v>
      </c>
      <c r="F86" s="199" t="s">
        <v>1634</v>
      </c>
      <c r="G86" s="200" t="s">
        <v>251</v>
      </c>
      <c r="H86" s="201">
        <v>8055</v>
      </c>
      <c r="I86" s="202"/>
      <c r="J86" s="203">
        <f>ROUND(I86*H86,2)</f>
        <v>0</v>
      </c>
      <c r="K86" s="204"/>
      <c r="L86" s="44"/>
      <c r="M86" s="205" t="s">
        <v>19</v>
      </c>
      <c r="N86" s="206" t="s">
        <v>40</v>
      </c>
      <c r="O86" s="84"/>
      <c r="P86" s="207">
        <f>O86*H86</f>
        <v>0</v>
      </c>
      <c r="Q86" s="207">
        <v>0</v>
      </c>
      <c r="R86" s="207">
        <f>Q86*H86</f>
        <v>0</v>
      </c>
      <c r="S86" s="207">
        <v>0</v>
      </c>
      <c r="T86" s="208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09" t="s">
        <v>142</v>
      </c>
      <c r="AT86" s="209" t="s">
        <v>144</v>
      </c>
      <c r="AU86" s="209" t="s">
        <v>79</v>
      </c>
      <c r="AY86" s="17" t="s">
        <v>143</v>
      </c>
      <c r="BE86" s="210">
        <f>IF(N86="základní",J86,0)</f>
        <v>0</v>
      </c>
      <c r="BF86" s="210">
        <f>IF(N86="snížená",J86,0)</f>
        <v>0</v>
      </c>
      <c r="BG86" s="210">
        <f>IF(N86="zákl. přenesená",J86,0)</f>
        <v>0</v>
      </c>
      <c r="BH86" s="210">
        <f>IF(N86="sníž. přenesená",J86,0)</f>
        <v>0</v>
      </c>
      <c r="BI86" s="210">
        <f>IF(N86="nulová",J86,0)</f>
        <v>0</v>
      </c>
      <c r="BJ86" s="17" t="s">
        <v>77</v>
      </c>
      <c r="BK86" s="210">
        <f>ROUND(I86*H86,2)</f>
        <v>0</v>
      </c>
      <c r="BL86" s="17" t="s">
        <v>142</v>
      </c>
      <c r="BM86" s="209" t="s">
        <v>1635</v>
      </c>
    </row>
    <row r="87" spans="1:51" s="13" customFormat="1" ht="12">
      <c r="A87" s="13"/>
      <c r="B87" s="235"/>
      <c r="C87" s="236"/>
      <c r="D87" s="237" t="s">
        <v>236</v>
      </c>
      <c r="E87" s="238" t="s">
        <v>19</v>
      </c>
      <c r="F87" s="239" t="s">
        <v>1636</v>
      </c>
      <c r="G87" s="236"/>
      <c r="H87" s="240">
        <v>2685</v>
      </c>
      <c r="I87" s="241"/>
      <c r="J87" s="236"/>
      <c r="K87" s="236"/>
      <c r="L87" s="242"/>
      <c r="M87" s="243"/>
      <c r="N87" s="244"/>
      <c r="O87" s="244"/>
      <c r="P87" s="244"/>
      <c r="Q87" s="244"/>
      <c r="R87" s="244"/>
      <c r="S87" s="244"/>
      <c r="T87" s="245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46" t="s">
        <v>236</v>
      </c>
      <c r="AU87" s="246" t="s">
        <v>79</v>
      </c>
      <c r="AV87" s="13" t="s">
        <v>79</v>
      </c>
      <c r="AW87" s="13" t="s">
        <v>31</v>
      </c>
      <c r="AX87" s="13" t="s">
        <v>69</v>
      </c>
      <c r="AY87" s="246" t="s">
        <v>143</v>
      </c>
    </row>
    <row r="88" spans="1:51" s="13" customFormat="1" ht="12">
      <c r="A88" s="13"/>
      <c r="B88" s="235"/>
      <c r="C88" s="236"/>
      <c r="D88" s="237" t="s">
        <v>236</v>
      </c>
      <c r="E88" s="238" t="s">
        <v>19</v>
      </c>
      <c r="F88" s="239" t="s">
        <v>1637</v>
      </c>
      <c r="G88" s="236"/>
      <c r="H88" s="240">
        <v>2685</v>
      </c>
      <c r="I88" s="241"/>
      <c r="J88" s="236"/>
      <c r="K88" s="236"/>
      <c r="L88" s="242"/>
      <c r="M88" s="243"/>
      <c r="N88" s="244"/>
      <c r="O88" s="244"/>
      <c r="P88" s="244"/>
      <c r="Q88" s="244"/>
      <c r="R88" s="244"/>
      <c r="S88" s="244"/>
      <c r="T88" s="245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46" t="s">
        <v>236</v>
      </c>
      <c r="AU88" s="246" t="s">
        <v>79</v>
      </c>
      <c r="AV88" s="13" t="s">
        <v>79</v>
      </c>
      <c r="AW88" s="13" t="s">
        <v>31</v>
      </c>
      <c r="AX88" s="13" t="s">
        <v>69</v>
      </c>
      <c r="AY88" s="246" t="s">
        <v>143</v>
      </c>
    </row>
    <row r="89" spans="1:51" s="13" customFormat="1" ht="12">
      <c r="A89" s="13"/>
      <c r="B89" s="235"/>
      <c r="C89" s="236"/>
      <c r="D89" s="237" t="s">
        <v>236</v>
      </c>
      <c r="E89" s="238" t="s">
        <v>19</v>
      </c>
      <c r="F89" s="239" t="s">
        <v>1638</v>
      </c>
      <c r="G89" s="236"/>
      <c r="H89" s="240">
        <v>2685</v>
      </c>
      <c r="I89" s="241"/>
      <c r="J89" s="236"/>
      <c r="K89" s="236"/>
      <c r="L89" s="242"/>
      <c r="M89" s="243"/>
      <c r="N89" s="244"/>
      <c r="O89" s="244"/>
      <c r="P89" s="244"/>
      <c r="Q89" s="244"/>
      <c r="R89" s="244"/>
      <c r="S89" s="244"/>
      <c r="T89" s="245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46" t="s">
        <v>236</v>
      </c>
      <c r="AU89" s="246" t="s">
        <v>79</v>
      </c>
      <c r="AV89" s="13" t="s">
        <v>79</v>
      </c>
      <c r="AW89" s="13" t="s">
        <v>31</v>
      </c>
      <c r="AX89" s="13" t="s">
        <v>69</v>
      </c>
      <c r="AY89" s="246" t="s">
        <v>143</v>
      </c>
    </row>
    <row r="90" spans="1:51" s="14" customFormat="1" ht="12">
      <c r="A90" s="14"/>
      <c r="B90" s="247"/>
      <c r="C90" s="248"/>
      <c r="D90" s="237" t="s">
        <v>236</v>
      </c>
      <c r="E90" s="249" t="s">
        <v>19</v>
      </c>
      <c r="F90" s="250" t="s">
        <v>302</v>
      </c>
      <c r="G90" s="248"/>
      <c r="H90" s="251">
        <v>8055</v>
      </c>
      <c r="I90" s="252"/>
      <c r="J90" s="248"/>
      <c r="K90" s="248"/>
      <c r="L90" s="253"/>
      <c r="M90" s="254"/>
      <c r="N90" s="255"/>
      <c r="O90" s="255"/>
      <c r="P90" s="255"/>
      <c r="Q90" s="255"/>
      <c r="R90" s="255"/>
      <c r="S90" s="255"/>
      <c r="T90" s="256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57" t="s">
        <v>236</v>
      </c>
      <c r="AU90" s="257" t="s">
        <v>79</v>
      </c>
      <c r="AV90" s="14" t="s">
        <v>142</v>
      </c>
      <c r="AW90" s="14" t="s">
        <v>31</v>
      </c>
      <c r="AX90" s="14" t="s">
        <v>77</v>
      </c>
      <c r="AY90" s="257" t="s">
        <v>143</v>
      </c>
    </row>
    <row r="91" spans="1:65" s="2" customFormat="1" ht="21.75" customHeight="1">
      <c r="A91" s="38"/>
      <c r="B91" s="39"/>
      <c r="C91" s="197" t="s">
        <v>79</v>
      </c>
      <c r="D91" s="197" t="s">
        <v>144</v>
      </c>
      <c r="E91" s="198" t="s">
        <v>1639</v>
      </c>
      <c r="F91" s="199" t="s">
        <v>1640</v>
      </c>
      <c r="G91" s="200" t="s">
        <v>251</v>
      </c>
      <c r="H91" s="201">
        <v>21150</v>
      </c>
      <c r="I91" s="202"/>
      <c r="J91" s="203">
        <f>ROUND(I91*H91,2)</f>
        <v>0</v>
      </c>
      <c r="K91" s="204"/>
      <c r="L91" s="44"/>
      <c r="M91" s="205" t="s">
        <v>19</v>
      </c>
      <c r="N91" s="206" t="s">
        <v>40</v>
      </c>
      <c r="O91" s="84"/>
      <c r="P91" s="207">
        <f>O91*H91</f>
        <v>0</v>
      </c>
      <c r="Q91" s="207">
        <v>0</v>
      </c>
      <c r="R91" s="207">
        <f>Q91*H91</f>
        <v>0</v>
      </c>
      <c r="S91" s="207">
        <v>0</v>
      </c>
      <c r="T91" s="208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09" t="s">
        <v>142</v>
      </c>
      <c r="AT91" s="209" t="s">
        <v>144</v>
      </c>
      <c r="AU91" s="209" t="s">
        <v>79</v>
      </c>
      <c r="AY91" s="17" t="s">
        <v>143</v>
      </c>
      <c r="BE91" s="210">
        <f>IF(N91="základní",J91,0)</f>
        <v>0</v>
      </c>
      <c r="BF91" s="210">
        <f>IF(N91="snížená",J91,0)</f>
        <v>0</v>
      </c>
      <c r="BG91" s="210">
        <f>IF(N91="zákl. přenesená",J91,0)</f>
        <v>0</v>
      </c>
      <c r="BH91" s="210">
        <f>IF(N91="sníž. přenesená",J91,0)</f>
        <v>0</v>
      </c>
      <c r="BI91" s="210">
        <f>IF(N91="nulová",J91,0)</f>
        <v>0</v>
      </c>
      <c r="BJ91" s="17" t="s">
        <v>77</v>
      </c>
      <c r="BK91" s="210">
        <f>ROUND(I91*H91,2)</f>
        <v>0</v>
      </c>
      <c r="BL91" s="17" t="s">
        <v>142</v>
      </c>
      <c r="BM91" s="209" t="s">
        <v>1641</v>
      </c>
    </row>
    <row r="92" spans="1:51" s="13" customFormat="1" ht="12">
      <c r="A92" s="13"/>
      <c r="B92" s="235"/>
      <c r="C92" s="236"/>
      <c r="D92" s="237" t="s">
        <v>236</v>
      </c>
      <c r="E92" s="238" t="s">
        <v>19</v>
      </c>
      <c r="F92" s="239" t="s">
        <v>1642</v>
      </c>
      <c r="G92" s="236"/>
      <c r="H92" s="240">
        <v>7050</v>
      </c>
      <c r="I92" s="241"/>
      <c r="J92" s="236"/>
      <c r="K92" s="236"/>
      <c r="L92" s="242"/>
      <c r="M92" s="243"/>
      <c r="N92" s="244"/>
      <c r="O92" s="244"/>
      <c r="P92" s="244"/>
      <c r="Q92" s="244"/>
      <c r="R92" s="244"/>
      <c r="S92" s="244"/>
      <c r="T92" s="245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6" t="s">
        <v>236</v>
      </c>
      <c r="AU92" s="246" t="s">
        <v>79</v>
      </c>
      <c r="AV92" s="13" t="s">
        <v>79</v>
      </c>
      <c r="AW92" s="13" t="s">
        <v>31</v>
      </c>
      <c r="AX92" s="13" t="s">
        <v>69</v>
      </c>
      <c r="AY92" s="246" t="s">
        <v>143</v>
      </c>
    </row>
    <row r="93" spans="1:51" s="13" customFormat="1" ht="12">
      <c r="A93" s="13"/>
      <c r="B93" s="235"/>
      <c r="C93" s="236"/>
      <c r="D93" s="237" t="s">
        <v>236</v>
      </c>
      <c r="E93" s="238" t="s">
        <v>19</v>
      </c>
      <c r="F93" s="239" t="s">
        <v>1643</v>
      </c>
      <c r="G93" s="236"/>
      <c r="H93" s="240">
        <v>7050</v>
      </c>
      <c r="I93" s="241"/>
      <c r="J93" s="236"/>
      <c r="K93" s="236"/>
      <c r="L93" s="242"/>
      <c r="M93" s="243"/>
      <c r="N93" s="244"/>
      <c r="O93" s="244"/>
      <c r="P93" s="244"/>
      <c r="Q93" s="244"/>
      <c r="R93" s="244"/>
      <c r="S93" s="244"/>
      <c r="T93" s="245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6" t="s">
        <v>236</v>
      </c>
      <c r="AU93" s="246" t="s">
        <v>79</v>
      </c>
      <c r="AV93" s="13" t="s">
        <v>79</v>
      </c>
      <c r="AW93" s="13" t="s">
        <v>31</v>
      </c>
      <c r="AX93" s="13" t="s">
        <v>69</v>
      </c>
      <c r="AY93" s="246" t="s">
        <v>143</v>
      </c>
    </row>
    <row r="94" spans="1:51" s="13" customFormat="1" ht="12">
      <c r="A94" s="13"/>
      <c r="B94" s="235"/>
      <c r="C94" s="236"/>
      <c r="D94" s="237" t="s">
        <v>236</v>
      </c>
      <c r="E94" s="238" t="s">
        <v>19</v>
      </c>
      <c r="F94" s="239" t="s">
        <v>1644</v>
      </c>
      <c r="G94" s="236"/>
      <c r="H94" s="240">
        <v>7050</v>
      </c>
      <c r="I94" s="241"/>
      <c r="J94" s="236"/>
      <c r="K94" s="236"/>
      <c r="L94" s="242"/>
      <c r="M94" s="243"/>
      <c r="N94" s="244"/>
      <c r="O94" s="244"/>
      <c r="P94" s="244"/>
      <c r="Q94" s="244"/>
      <c r="R94" s="244"/>
      <c r="S94" s="244"/>
      <c r="T94" s="245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6" t="s">
        <v>236</v>
      </c>
      <c r="AU94" s="246" t="s">
        <v>79</v>
      </c>
      <c r="AV94" s="13" t="s">
        <v>79</v>
      </c>
      <c r="AW94" s="13" t="s">
        <v>31</v>
      </c>
      <c r="AX94" s="13" t="s">
        <v>69</v>
      </c>
      <c r="AY94" s="246" t="s">
        <v>143</v>
      </c>
    </row>
    <row r="95" spans="1:51" s="14" customFormat="1" ht="12">
      <c r="A95" s="14"/>
      <c r="B95" s="247"/>
      <c r="C95" s="248"/>
      <c r="D95" s="237" t="s">
        <v>236</v>
      </c>
      <c r="E95" s="249" t="s">
        <v>19</v>
      </c>
      <c r="F95" s="250" t="s">
        <v>302</v>
      </c>
      <c r="G95" s="248"/>
      <c r="H95" s="251">
        <v>21150</v>
      </c>
      <c r="I95" s="252"/>
      <c r="J95" s="248"/>
      <c r="K95" s="248"/>
      <c r="L95" s="253"/>
      <c r="M95" s="254"/>
      <c r="N95" s="255"/>
      <c r="O95" s="255"/>
      <c r="P95" s="255"/>
      <c r="Q95" s="255"/>
      <c r="R95" s="255"/>
      <c r="S95" s="255"/>
      <c r="T95" s="256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57" t="s">
        <v>236</v>
      </c>
      <c r="AU95" s="257" t="s">
        <v>79</v>
      </c>
      <c r="AV95" s="14" t="s">
        <v>142</v>
      </c>
      <c r="AW95" s="14" t="s">
        <v>31</v>
      </c>
      <c r="AX95" s="14" t="s">
        <v>77</v>
      </c>
      <c r="AY95" s="257" t="s">
        <v>143</v>
      </c>
    </row>
    <row r="96" spans="1:65" s="2" customFormat="1" ht="16.5" customHeight="1">
      <c r="A96" s="38"/>
      <c r="B96" s="39"/>
      <c r="C96" s="197" t="s">
        <v>152</v>
      </c>
      <c r="D96" s="197" t="s">
        <v>144</v>
      </c>
      <c r="E96" s="198" t="s">
        <v>1362</v>
      </c>
      <c r="F96" s="199" t="s">
        <v>1363</v>
      </c>
      <c r="G96" s="200" t="s">
        <v>244</v>
      </c>
      <c r="H96" s="201">
        <v>2.1</v>
      </c>
      <c r="I96" s="202"/>
      <c r="J96" s="203">
        <f>ROUND(I96*H96,2)</f>
        <v>0</v>
      </c>
      <c r="K96" s="204"/>
      <c r="L96" s="44"/>
      <c r="M96" s="205" t="s">
        <v>19</v>
      </c>
      <c r="N96" s="206" t="s">
        <v>40</v>
      </c>
      <c r="O96" s="84"/>
      <c r="P96" s="207">
        <f>O96*H96</f>
        <v>0</v>
      </c>
      <c r="Q96" s="207">
        <v>6E-05</v>
      </c>
      <c r="R96" s="207">
        <f>Q96*H96</f>
        <v>0.000126</v>
      </c>
      <c r="S96" s="207">
        <v>0</v>
      </c>
      <c r="T96" s="208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09" t="s">
        <v>142</v>
      </c>
      <c r="AT96" s="209" t="s">
        <v>144</v>
      </c>
      <c r="AU96" s="209" t="s">
        <v>79</v>
      </c>
      <c r="AY96" s="17" t="s">
        <v>143</v>
      </c>
      <c r="BE96" s="210">
        <f>IF(N96="základní",J96,0)</f>
        <v>0</v>
      </c>
      <c r="BF96" s="210">
        <f>IF(N96="snížená",J96,0)</f>
        <v>0</v>
      </c>
      <c r="BG96" s="210">
        <f>IF(N96="zákl. přenesená",J96,0)</f>
        <v>0</v>
      </c>
      <c r="BH96" s="210">
        <f>IF(N96="sníž. přenesená",J96,0)</f>
        <v>0</v>
      </c>
      <c r="BI96" s="210">
        <f>IF(N96="nulová",J96,0)</f>
        <v>0</v>
      </c>
      <c r="BJ96" s="17" t="s">
        <v>77</v>
      </c>
      <c r="BK96" s="210">
        <f>ROUND(I96*H96,2)</f>
        <v>0</v>
      </c>
      <c r="BL96" s="17" t="s">
        <v>142</v>
      </c>
      <c r="BM96" s="209" t="s">
        <v>1645</v>
      </c>
    </row>
    <row r="97" spans="1:51" s="13" customFormat="1" ht="12">
      <c r="A97" s="13"/>
      <c r="B97" s="235"/>
      <c r="C97" s="236"/>
      <c r="D97" s="237" t="s">
        <v>236</v>
      </c>
      <c r="E97" s="238" t="s">
        <v>19</v>
      </c>
      <c r="F97" s="239" t="s">
        <v>1646</v>
      </c>
      <c r="G97" s="236"/>
      <c r="H97" s="240">
        <v>0.7</v>
      </c>
      <c r="I97" s="241"/>
      <c r="J97" s="236"/>
      <c r="K97" s="236"/>
      <c r="L97" s="242"/>
      <c r="M97" s="243"/>
      <c r="N97" s="244"/>
      <c r="O97" s="244"/>
      <c r="P97" s="244"/>
      <c r="Q97" s="244"/>
      <c r="R97" s="244"/>
      <c r="S97" s="244"/>
      <c r="T97" s="245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6" t="s">
        <v>236</v>
      </c>
      <c r="AU97" s="246" t="s">
        <v>79</v>
      </c>
      <c r="AV97" s="13" t="s">
        <v>79</v>
      </c>
      <c r="AW97" s="13" t="s">
        <v>31</v>
      </c>
      <c r="AX97" s="13" t="s">
        <v>69</v>
      </c>
      <c r="AY97" s="246" t="s">
        <v>143</v>
      </c>
    </row>
    <row r="98" spans="1:51" s="13" customFormat="1" ht="12">
      <c r="A98" s="13"/>
      <c r="B98" s="235"/>
      <c r="C98" s="236"/>
      <c r="D98" s="237" t="s">
        <v>236</v>
      </c>
      <c r="E98" s="238" t="s">
        <v>19</v>
      </c>
      <c r="F98" s="239" t="s">
        <v>1647</v>
      </c>
      <c r="G98" s="236"/>
      <c r="H98" s="240">
        <v>0.7</v>
      </c>
      <c r="I98" s="241"/>
      <c r="J98" s="236"/>
      <c r="K98" s="236"/>
      <c r="L98" s="242"/>
      <c r="M98" s="243"/>
      <c r="N98" s="244"/>
      <c r="O98" s="244"/>
      <c r="P98" s="244"/>
      <c r="Q98" s="244"/>
      <c r="R98" s="244"/>
      <c r="S98" s="244"/>
      <c r="T98" s="245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6" t="s">
        <v>236</v>
      </c>
      <c r="AU98" s="246" t="s">
        <v>79</v>
      </c>
      <c r="AV98" s="13" t="s">
        <v>79</v>
      </c>
      <c r="AW98" s="13" t="s">
        <v>31</v>
      </c>
      <c r="AX98" s="13" t="s">
        <v>69</v>
      </c>
      <c r="AY98" s="246" t="s">
        <v>143</v>
      </c>
    </row>
    <row r="99" spans="1:51" s="13" customFormat="1" ht="12">
      <c r="A99" s="13"/>
      <c r="B99" s="235"/>
      <c r="C99" s="236"/>
      <c r="D99" s="237" t="s">
        <v>236</v>
      </c>
      <c r="E99" s="238" t="s">
        <v>19</v>
      </c>
      <c r="F99" s="239" t="s">
        <v>1648</v>
      </c>
      <c r="G99" s="236"/>
      <c r="H99" s="240">
        <v>0.7</v>
      </c>
      <c r="I99" s="241"/>
      <c r="J99" s="236"/>
      <c r="K99" s="236"/>
      <c r="L99" s="242"/>
      <c r="M99" s="243"/>
      <c r="N99" s="244"/>
      <c r="O99" s="244"/>
      <c r="P99" s="244"/>
      <c r="Q99" s="244"/>
      <c r="R99" s="244"/>
      <c r="S99" s="244"/>
      <c r="T99" s="245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6" t="s">
        <v>236</v>
      </c>
      <c r="AU99" s="246" t="s">
        <v>79</v>
      </c>
      <c r="AV99" s="13" t="s">
        <v>79</v>
      </c>
      <c r="AW99" s="13" t="s">
        <v>31</v>
      </c>
      <c r="AX99" s="13" t="s">
        <v>69</v>
      </c>
      <c r="AY99" s="246" t="s">
        <v>143</v>
      </c>
    </row>
    <row r="100" spans="1:51" s="14" customFormat="1" ht="12">
      <c r="A100" s="14"/>
      <c r="B100" s="247"/>
      <c r="C100" s="248"/>
      <c r="D100" s="237" t="s">
        <v>236</v>
      </c>
      <c r="E100" s="249" t="s">
        <v>19</v>
      </c>
      <c r="F100" s="250" t="s">
        <v>302</v>
      </c>
      <c r="G100" s="248"/>
      <c r="H100" s="251">
        <v>2.1</v>
      </c>
      <c r="I100" s="252"/>
      <c r="J100" s="248"/>
      <c r="K100" s="248"/>
      <c r="L100" s="253"/>
      <c r="M100" s="254"/>
      <c r="N100" s="255"/>
      <c r="O100" s="255"/>
      <c r="P100" s="255"/>
      <c r="Q100" s="255"/>
      <c r="R100" s="255"/>
      <c r="S100" s="255"/>
      <c r="T100" s="256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7" t="s">
        <v>236</v>
      </c>
      <c r="AU100" s="257" t="s">
        <v>79</v>
      </c>
      <c r="AV100" s="14" t="s">
        <v>142</v>
      </c>
      <c r="AW100" s="14" t="s">
        <v>31</v>
      </c>
      <c r="AX100" s="14" t="s">
        <v>77</v>
      </c>
      <c r="AY100" s="257" t="s">
        <v>143</v>
      </c>
    </row>
    <row r="101" spans="1:65" s="2" customFormat="1" ht="16.5" customHeight="1">
      <c r="A101" s="38"/>
      <c r="B101" s="39"/>
      <c r="C101" s="224" t="s">
        <v>142</v>
      </c>
      <c r="D101" s="224" t="s">
        <v>231</v>
      </c>
      <c r="E101" s="225" t="s">
        <v>1365</v>
      </c>
      <c r="F101" s="226" t="s">
        <v>1366</v>
      </c>
      <c r="G101" s="227" t="s">
        <v>244</v>
      </c>
      <c r="H101" s="228">
        <v>2.1</v>
      </c>
      <c r="I101" s="229"/>
      <c r="J101" s="230">
        <f>ROUND(I101*H101,2)</f>
        <v>0</v>
      </c>
      <c r="K101" s="231"/>
      <c r="L101" s="232"/>
      <c r="M101" s="233" t="s">
        <v>19</v>
      </c>
      <c r="N101" s="234" t="s">
        <v>40</v>
      </c>
      <c r="O101" s="84"/>
      <c r="P101" s="207">
        <f>O101*H101</f>
        <v>0</v>
      </c>
      <c r="Q101" s="207">
        <v>0.00709</v>
      </c>
      <c r="R101" s="207">
        <f>Q101*H101</f>
        <v>0.014889000000000001</v>
      </c>
      <c r="S101" s="207">
        <v>0</v>
      </c>
      <c r="T101" s="208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09" t="s">
        <v>171</v>
      </c>
      <c r="AT101" s="209" t="s">
        <v>231</v>
      </c>
      <c r="AU101" s="209" t="s">
        <v>79</v>
      </c>
      <c r="AY101" s="17" t="s">
        <v>143</v>
      </c>
      <c r="BE101" s="210">
        <f>IF(N101="základní",J101,0)</f>
        <v>0</v>
      </c>
      <c r="BF101" s="210">
        <f>IF(N101="snížená",J101,0)</f>
        <v>0</v>
      </c>
      <c r="BG101" s="210">
        <f>IF(N101="zákl. přenesená",J101,0)</f>
        <v>0</v>
      </c>
      <c r="BH101" s="210">
        <f>IF(N101="sníž. přenesená",J101,0)</f>
        <v>0</v>
      </c>
      <c r="BI101" s="210">
        <f>IF(N101="nulová",J101,0)</f>
        <v>0</v>
      </c>
      <c r="BJ101" s="17" t="s">
        <v>77</v>
      </c>
      <c r="BK101" s="210">
        <f>ROUND(I101*H101,2)</f>
        <v>0</v>
      </c>
      <c r="BL101" s="17" t="s">
        <v>142</v>
      </c>
      <c r="BM101" s="209" t="s">
        <v>1649</v>
      </c>
    </row>
    <row r="102" spans="1:51" s="13" customFormat="1" ht="12">
      <c r="A102" s="13"/>
      <c r="B102" s="235"/>
      <c r="C102" s="236"/>
      <c r="D102" s="237" t="s">
        <v>236</v>
      </c>
      <c r="E102" s="238" t="s">
        <v>19</v>
      </c>
      <c r="F102" s="239" t="s">
        <v>1646</v>
      </c>
      <c r="G102" s="236"/>
      <c r="H102" s="240">
        <v>0.7</v>
      </c>
      <c r="I102" s="241"/>
      <c r="J102" s="236"/>
      <c r="K102" s="236"/>
      <c r="L102" s="242"/>
      <c r="M102" s="243"/>
      <c r="N102" s="244"/>
      <c r="O102" s="244"/>
      <c r="P102" s="244"/>
      <c r="Q102" s="244"/>
      <c r="R102" s="244"/>
      <c r="S102" s="244"/>
      <c r="T102" s="245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6" t="s">
        <v>236</v>
      </c>
      <c r="AU102" s="246" t="s">
        <v>79</v>
      </c>
      <c r="AV102" s="13" t="s">
        <v>79</v>
      </c>
      <c r="AW102" s="13" t="s">
        <v>31</v>
      </c>
      <c r="AX102" s="13" t="s">
        <v>69</v>
      </c>
      <c r="AY102" s="246" t="s">
        <v>143</v>
      </c>
    </row>
    <row r="103" spans="1:51" s="13" customFormat="1" ht="12">
      <c r="A103" s="13"/>
      <c r="B103" s="235"/>
      <c r="C103" s="236"/>
      <c r="D103" s="237" t="s">
        <v>236</v>
      </c>
      <c r="E103" s="238" t="s">
        <v>19</v>
      </c>
      <c r="F103" s="239" t="s">
        <v>1647</v>
      </c>
      <c r="G103" s="236"/>
      <c r="H103" s="240">
        <v>0.7</v>
      </c>
      <c r="I103" s="241"/>
      <c r="J103" s="236"/>
      <c r="K103" s="236"/>
      <c r="L103" s="242"/>
      <c r="M103" s="243"/>
      <c r="N103" s="244"/>
      <c r="O103" s="244"/>
      <c r="P103" s="244"/>
      <c r="Q103" s="244"/>
      <c r="R103" s="244"/>
      <c r="S103" s="244"/>
      <c r="T103" s="245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6" t="s">
        <v>236</v>
      </c>
      <c r="AU103" s="246" t="s">
        <v>79</v>
      </c>
      <c r="AV103" s="13" t="s">
        <v>79</v>
      </c>
      <c r="AW103" s="13" t="s">
        <v>31</v>
      </c>
      <c r="AX103" s="13" t="s">
        <v>69</v>
      </c>
      <c r="AY103" s="246" t="s">
        <v>143</v>
      </c>
    </row>
    <row r="104" spans="1:51" s="13" customFormat="1" ht="12">
      <c r="A104" s="13"/>
      <c r="B104" s="235"/>
      <c r="C104" s="236"/>
      <c r="D104" s="237" t="s">
        <v>236</v>
      </c>
      <c r="E104" s="238" t="s">
        <v>19</v>
      </c>
      <c r="F104" s="239" t="s">
        <v>1648</v>
      </c>
      <c r="G104" s="236"/>
      <c r="H104" s="240">
        <v>0.7</v>
      </c>
      <c r="I104" s="241"/>
      <c r="J104" s="236"/>
      <c r="K104" s="236"/>
      <c r="L104" s="242"/>
      <c r="M104" s="243"/>
      <c r="N104" s="244"/>
      <c r="O104" s="244"/>
      <c r="P104" s="244"/>
      <c r="Q104" s="244"/>
      <c r="R104" s="244"/>
      <c r="S104" s="244"/>
      <c r="T104" s="24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6" t="s">
        <v>236</v>
      </c>
      <c r="AU104" s="246" t="s">
        <v>79</v>
      </c>
      <c r="AV104" s="13" t="s">
        <v>79</v>
      </c>
      <c r="AW104" s="13" t="s">
        <v>31</v>
      </c>
      <c r="AX104" s="13" t="s">
        <v>69</v>
      </c>
      <c r="AY104" s="246" t="s">
        <v>143</v>
      </c>
    </row>
    <row r="105" spans="1:51" s="14" customFormat="1" ht="12">
      <c r="A105" s="14"/>
      <c r="B105" s="247"/>
      <c r="C105" s="248"/>
      <c r="D105" s="237" t="s">
        <v>236</v>
      </c>
      <c r="E105" s="249" t="s">
        <v>19</v>
      </c>
      <c r="F105" s="250" t="s">
        <v>302</v>
      </c>
      <c r="G105" s="248"/>
      <c r="H105" s="251">
        <v>2.1</v>
      </c>
      <c r="I105" s="252"/>
      <c r="J105" s="248"/>
      <c r="K105" s="248"/>
      <c r="L105" s="253"/>
      <c r="M105" s="254"/>
      <c r="N105" s="255"/>
      <c r="O105" s="255"/>
      <c r="P105" s="255"/>
      <c r="Q105" s="255"/>
      <c r="R105" s="255"/>
      <c r="S105" s="255"/>
      <c r="T105" s="256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7" t="s">
        <v>236</v>
      </c>
      <c r="AU105" s="257" t="s">
        <v>79</v>
      </c>
      <c r="AV105" s="14" t="s">
        <v>142</v>
      </c>
      <c r="AW105" s="14" t="s">
        <v>31</v>
      </c>
      <c r="AX105" s="14" t="s">
        <v>77</v>
      </c>
      <c r="AY105" s="257" t="s">
        <v>143</v>
      </c>
    </row>
    <row r="106" spans="1:65" s="2" customFormat="1" ht="16.5" customHeight="1">
      <c r="A106" s="38"/>
      <c r="B106" s="39"/>
      <c r="C106" s="197" t="s">
        <v>159</v>
      </c>
      <c r="D106" s="197" t="s">
        <v>144</v>
      </c>
      <c r="E106" s="198" t="s">
        <v>1650</v>
      </c>
      <c r="F106" s="199" t="s">
        <v>1651</v>
      </c>
      <c r="G106" s="200" t="s">
        <v>244</v>
      </c>
      <c r="H106" s="201">
        <v>42</v>
      </c>
      <c r="I106" s="202"/>
      <c r="J106" s="203">
        <f>ROUND(I106*H106,2)</f>
        <v>0</v>
      </c>
      <c r="K106" s="204"/>
      <c r="L106" s="44"/>
      <c r="M106" s="205" t="s">
        <v>19</v>
      </c>
      <c r="N106" s="206" t="s">
        <v>40</v>
      </c>
      <c r="O106" s="84"/>
      <c r="P106" s="207">
        <f>O106*H106</f>
        <v>0</v>
      </c>
      <c r="Q106" s="207">
        <v>0</v>
      </c>
      <c r="R106" s="207">
        <f>Q106*H106</f>
        <v>0</v>
      </c>
      <c r="S106" s="207">
        <v>0</v>
      </c>
      <c r="T106" s="208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09" t="s">
        <v>142</v>
      </c>
      <c r="AT106" s="209" t="s">
        <v>144</v>
      </c>
      <c r="AU106" s="209" t="s">
        <v>79</v>
      </c>
      <c r="AY106" s="17" t="s">
        <v>143</v>
      </c>
      <c r="BE106" s="210">
        <f>IF(N106="základní",J106,0)</f>
        <v>0</v>
      </c>
      <c r="BF106" s="210">
        <f>IF(N106="snížená",J106,0)</f>
        <v>0</v>
      </c>
      <c r="BG106" s="210">
        <f>IF(N106="zákl. přenesená",J106,0)</f>
        <v>0</v>
      </c>
      <c r="BH106" s="210">
        <f>IF(N106="sníž. přenesená",J106,0)</f>
        <v>0</v>
      </c>
      <c r="BI106" s="210">
        <f>IF(N106="nulová",J106,0)</f>
        <v>0</v>
      </c>
      <c r="BJ106" s="17" t="s">
        <v>77</v>
      </c>
      <c r="BK106" s="210">
        <f>ROUND(I106*H106,2)</f>
        <v>0</v>
      </c>
      <c r="BL106" s="17" t="s">
        <v>142</v>
      </c>
      <c r="BM106" s="209" t="s">
        <v>1652</v>
      </c>
    </row>
    <row r="107" spans="1:51" s="13" customFormat="1" ht="12">
      <c r="A107" s="13"/>
      <c r="B107" s="235"/>
      <c r="C107" s="236"/>
      <c r="D107" s="237" t="s">
        <v>236</v>
      </c>
      <c r="E107" s="238" t="s">
        <v>19</v>
      </c>
      <c r="F107" s="239" t="s">
        <v>1653</v>
      </c>
      <c r="G107" s="236"/>
      <c r="H107" s="240">
        <v>14</v>
      </c>
      <c r="I107" s="241"/>
      <c r="J107" s="236"/>
      <c r="K107" s="236"/>
      <c r="L107" s="242"/>
      <c r="M107" s="243"/>
      <c r="N107" s="244"/>
      <c r="O107" s="244"/>
      <c r="P107" s="244"/>
      <c r="Q107" s="244"/>
      <c r="R107" s="244"/>
      <c r="S107" s="244"/>
      <c r="T107" s="245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6" t="s">
        <v>236</v>
      </c>
      <c r="AU107" s="246" t="s">
        <v>79</v>
      </c>
      <c r="AV107" s="13" t="s">
        <v>79</v>
      </c>
      <c r="AW107" s="13" t="s">
        <v>31</v>
      </c>
      <c r="AX107" s="13" t="s">
        <v>69</v>
      </c>
      <c r="AY107" s="246" t="s">
        <v>143</v>
      </c>
    </row>
    <row r="108" spans="1:51" s="13" customFormat="1" ht="12">
      <c r="A108" s="13"/>
      <c r="B108" s="235"/>
      <c r="C108" s="236"/>
      <c r="D108" s="237" t="s">
        <v>236</v>
      </c>
      <c r="E108" s="238" t="s">
        <v>19</v>
      </c>
      <c r="F108" s="239" t="s">
        <v>1654</v>
      </c>
      <c r="G108" s="236"/>
      <c r="H108" s="240">
        <v>14</v>
      </c>
      <c r="I108" s="241"/>
      <c r="J108" s="236"/>
      <c r="K108" s="236"/>
      <c r="L108" s="242"/>
      <c r="M108" s="243"/>
      <c r="N108" s="244"/>
      <c r="O108" s="244"/>
      <c r="P108" s="244"/>
      <c r="Q108" s="244"/>
      <c r="R108" s="244"/>
      <c r="S108" s="244"/>
      <c r="T108" s="245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6" t="s">
        <v>236</v>
      </c>
      <c r="AU108" s="246" t="s">
        <v>79</v>
      </c>
      <c r="AV108" s="13" t="s">
        <v>79</v>
      </c>
      <c r="AW108" s="13" t="s">
        <v>31</v>
      </c>
      <c r="AX108" s="13" t="s">
        <v>69</v>
      </c>
      <c r="AY108" s="246" t="s">
        <v>143</v>
      </c>
    </row>
    <row r="109" spans="1:51" s="13" customFormat="1" ht="12">
      <c r="A109" s="13"/>
      <c r="B109" s="235"/>
      <c r="C109" s="236"/>
      <c r="D109" s="237" t="s">
        <v>236</v>
      </c>
      <c r="E109" s="238" t="s">
        <v>19</v>
      </c>
      <c r="F109" s="239" t="s">
        <v>1655</v>
      </c>
      <c r="G109" s="236"/>
      <c r="H109" s="240">
        <v>14</v>
      </c>
      <c r="I109" s="241"/>
      <c r="J109" s="236"/>
      <c r="K109" s="236"/>
      <c r="L109" s="242"/>
      <c r="M109" s="243"/>
      <c r="N109" s="244"/>
      <c r="O109" s="244"/>
      <c r="P109" s="244"/>
      <c r="Q109" s="244"/>
      <c r="R109" s="244"/>
      <c r="S109" s="244"/>
      <c r="T109" s="245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6" t="s">
        <v>236</v>
      </c>
      <c r="AU109" s="246" t="s">
        <v>79</v>
      </c>
      <c r="AV109" s="13" t="s">
        <v>79</v>
      </c>
      <c r="AW109" s="13" t="s">
        <v>31</v>
      </c>
      <c r="AX109" s="13" t="s">
        <v>69</v>
      </c>
      <c r="AY109" s="246" t="s">
        <v>143</v>
      </c>
    </row>
    <row r="110" spans="1:51" s="14" customFormat="1" ht="12">
      <c r="A110" s="14"/>
      <c r="B110" s="247"/>
      <c r="C110" s="248"/>
      <c r="D110" s="237" t="s">
        <v>236</v>
      </c>
      <c r="E110" s="249" t="s">
        <v>19</v>
      </c>
      <c r="F110" s="250" t="s">
        <v>302</v>
      </c>
      <c r="G110" s="248"/>
      <c r="H110" s="251">
        <v>42</v>
      </c>
      <c r="I110" s="252"/>
      <c r="J110" s="248"/>
      <c r="K110" s="248"/>
      <c r="L110" s="253"/>
      <c r="M110" s="254"/>
      <c r="N110" s="255"/>
      <c r="O110" s="255"/>
      <c r="P110" s="255"/>
      <c r="Q110" s="255"/>
      <c r="R110" s="255"/>
      <c r="S110" s="255"/>
      <c r="T110" s="256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7" t="s">
        <v>236</v>
      </c>
      <c r="AU110" s="257" t="s">
        <v>79</v>
      </c>
      <c r="AV110" s="14" t="s">
        <v>142</v>
      </c>
      <c r="AW110" s="14" t="s">
        <v>31</v>
      </c>
      <c r="AX110" s="14" t="s">
        <v>77</v>
      </c>
      <c r="AY110" s="257" t="s">
        <v>143</v>
      </c>
    </row>
    <row r="111" spans="1:65" s="2" customFormat="1" ht="16.5" customHeight="1">
      <c r="A111" s="38"/>
      <c r="B111" s="39"/>
      <c r="C111" s="197" t="s">
        <v>163</v>
      </c>
      <c r="D111" s="197" t="s">
        <v>144</v>
      </c>
      <c r="E111" s="198" t="s">
        <v>1375</v>
      </c>
      <c r="F111" s="199" t="s">
        <v>1376</v>
      </c>
      <c r="G111" s="200" t="s">
        <v>244</v>
      </c>
      <c r="H111" s="201">
        <v>270</v>
      </c>
      <c r="I111" s="202"/>
      <c r="J111" s="203">
        <f>ROUND(I111*H111,2)</f>
        <v>0</v>
      </c>
      <c r="K111" s="204"/>
      <c r="L111" s="44"/>
      <c r="M111" s="205" t="s">
        <v>19</v>
      </c>
      <c r="N111" s="206" t="s">
        <v>40</v>
      </c>
      <c r="O111" s="84"/>
      <c r="P111" s="207">
        <f>O111*H111</f>
        <v>0</v>
      </c>
      <c r="Q111" s="207">
        <v>0</v>
      </c>
      <c r="R111" s="207">
        <f>Q111*H111</f>
        <v>0</v>
      </c>
      <c r="S111" s="207">
        <v>0</v>
      </c>
      <c r="T111" s="208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09" t="s">
        <v>142</v>
      </c>
      <c r="AT111" s="209" t="s">
        <v>144</v>
      </c>
      <c r="AU111" s="209" t="s">
        <v>79</v>
      </c>
      <c r="AY111" s="17" t="s">
        <v>143</v>
      </c>
      <c r="BE111" s="210">
        <f>IF(N111="základní",J111,0)</f>
        <v>0</v>
      </c>
      <c r="BF111" s="210">
        <f>IF(N111="snížená",J111,0)</f>
        <v>0</v>
      </c>
      <c r="BG111" s="210">
        <f>IF(N111="zákl. přenesená",J111,0)</f>
        <v>0</v>
      </c>
      <c r="BH111" s="210">
        <f>IF(N111="sníž. přenesená",J111,0)</f>
        <v>0</v>
      </c>
      <c r="BI111" s="210">
        <f>IF(N111="nulová",J111,0)</f>
        <v>0</v>
      </c>
      <c r="BJ111" s="17" t="s">
        <v>77</v>
      </c>
      <c r="BK111" s="210">
        <f>ROUND(I111*H111,2)</f>
        <v>0</v>
      </c>
      <c r="BL111" s="17" t="s">
        <v>142</v>
      </c>
      <c r="BM111" s="209" t="s">
        <v>1656</v>
      </c>
    </row>
    <row r="112" spans="1:51" s="13" customFormat="1" ht="12">
      <c r="A112" s="13"/>
      <c r="B112" s="235"/>
      <c r="C112" s="236"/>
      <c r="D112" s="237" t="s">
        <v>236</v>
      </c>
      <c r="E112" s="238" t="s">
        <v>19</v>
      </c>
      <c r="F112" s="239" t="s">
        <v>1657</v>
      </c>
      <c r="G112" s="236"/>
      <c r="H112" s="240">
        <v>90</v>
      </c>
      <c r="I112" s="241"/>
      <c r="J112" s="236"/>
      <c r="K112" s="236"/>
      <c r="L112" s="242"/>
      <c r="M112" s="243"/>
      <c r="N112" s="244"/>
      <c r="O112" s="244"/>
      <c r="P112" s="244"/>
      <c r="Q112" s="244"/>
      <c r="R112" s="244"/>
      <c r="S112" s="244"/>
      <c r="T112" s="245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6" t="s">
        <v>236</v>
      </c>
      <c r="AU112" s="246" t="s">
        <v>79</v>
      </c>
      <c r="AV112" s="13" t="s">
        <v>79</v>
      </c>
      <c r="AW112" s="13" t="s">
        <v>31</v>
      </c>
      <c r="AX112" s="13" t="s">
        <v>69</v>
      </c>
      <c r="AY112" s="246" t="s">
        <v>143</v>
      </c>
    </row>
    <row r="113" spans="1:51" s="13" customFormat="1" ht="12">
      <c r="A113" s="13"/>
      <c r="B113" s="235"/>
      <c r="C113" s="236"/>
      <c r="D113" s="237" t="s">
        <v>236</v>
      </c>
      <c r="E113" s="238" t="s">
        <v>19</v>
      </c>
      <c r="F113" s="239" t="s">
        <v>1658</v>
      </c>
      <c r="G113" s="236"/>
      <c r="H113" s="240">
        <v>90</v>
      </c>
      <c r="I113" s="241"/>
      <c r="J113" s="236"/>
      <c r="K113" s="236"/>
      <c r="L113" s="242"/>
      <c r="M113" s="243"/>
      <c r="N113" s="244"/>
      <c r="O113" s="244"/>
      <c r="P113" s="244"/>
      <c r="Q113" s="244"/>
      <c r="R113" s="244"/>
      <c r="S113" s="244"/>
      <c r="T113" s="24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6" t="s">
        <v>236</v>
      </c>
      <c r="AU113" s="246" t="s">
        <v>79</v>
      </c>
      <c r="AV113" s="13" t="s">
        <v>79</v>
      </c>
      <c r="AW113" s="13" t="s">
        <v>31</v>
      </c>
      <c r="AX113" s="13" t="s">
        <v>69</v>
      </c>
      <c r="AY113" s="246" t="s">
        <v>143</v>
      </c>
    </row>
    <row r="114" spans="1:51" s="13" customFormat="1" ht="12">
      <c r="A114" s="13"/>
      <c r="B114" s="235"/>
      <c r="C114" s="236"/>
      <c r="D114" s="237" t="s">
        <v>236</v>
      </c>
      <c r="E114" s="238" t="s">
        <v>19</v>
      </c>
      <c r="F114" s="239" t="s">
        <v>1659</v>
      </c>
      <c r="G114" s="236"/>
      <c r="H114" s="240">
        <v>90</v>
      </c>
      <c r="I114" s="241"/>
      <c r="J114" s="236"/>
      <c r="K114" s="236"/>
      <c r="L114" s="242"/>
      <c r="M114" s="243"/>
      <c r="N114" s="244"/>
      <c r="O114" s="244"/>
      <c r="P114" s="244"/>
      <c r="Q114" s="244"/>
      <c r="R114" s="244"/>
      <c r="S114" s="244"/>
      <c r="T114" s="245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6" t="s">
        <v>236</v>
      </c>
      <c r="AU114" s="246" t="s">
        <v>79</v>
      </c>
      <c r="AV114" s="13" t="s">
        <v>79</v>
      </c>
      <c r="AW114" s="13" t="s">
        <v>31</v>
      </c>
      <c r="AX114" s="13" t="s">
        <v>69</v>
      </c>
      <c r="AY114" s="246" t="s">
        <v>143</v>
      </c>
    </row>
    <row r="115" spans="1:51" s="14" customFormat="1" ht="12">
      <c r="A115" s="14"/>
      <c r="B115" s="247"/>
      <c r="C115" s="248"/>
      <c r="D115" s="237" t="s">
        <v>236</v>
      </c>
      <c r="E115" s="249" t="s">
        <v>19</v>
      </c>
      <c r="F115" s="250" t="s">
        <v>302</v>
      </c>
      <c r="G115" s="248"/>
      <c r="H115" s="251">
        <v>270</v>
      </c>
      <c r="I115" s="252"/>
      <c r="J115" s="248"/>
      <c r="K115" s="248"/>
      <c r="L115" s="253"/>
      <c r="M115" s="254"/>
      <c r="N115" s="255"/>
      <c r="O115" s="255"/>
      <c r="P115" s="255"/>
      <c r="Q115" s="255"/>
      <c r="R115" s="255"/>
      <c r="S115" s="255"/>
      <c r="T115" s="256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7" t="s">
        <v>236</v>
      </c>
      <c r="AU115" s="257" t="s">
        <v>79</v>
      </c>
      <c r="AV115" s="14" t="s">
        <v>142</v>
      </c>
      <c r="AW115" s="14" t="s">
        <v>31</v>
      </c>
      <c r="AX115" s="14" t="s">
        <v>77</v>
      </c>
      <c r="AY115" s="257" t="s">
        <v>143</v>
      </c>
    </row>
    <row r="116" spans="1:65" s="2" customFormat="1" ht="21.75" customHeight="1">
      <c r="A116" s="38"/>
      <c r="B116" s="39"/>
      <c r="C116" s="197" t="s">
        <v>167</v>
      </c>
      <c r="D116" s="197" t="s">
        <v>144</v>
      </c>
      <c r="E116" s="198" t="s">
        <v>1378</v>
      </c>
      <c r="F116" s="199" t="s">
        <v>1379</v>
      </c>
      <c r="G116" s="200" t="s">
        <v>244</v>
      </c>
      <c r="H116" s="201">
        <v>2.1</v>
      </c>
      <c r="I116" s="202"/>
      <c r="J116" s="203">
        <f>ROUND(I116*H116,2)</f>
        <v>0</v>
      </c>
      <c r="K116" s="204"/>
      <c r="L116" s="44"/>
      <c r="M116" s="205" t="s">
        <v>19</v>
      </c>
      <c r="N116" s="206" t="s">
        <v>40</v>
      </c>
      <c r="O116" s="84"/>
      <c r="P116" s="207">
        <f>O116*H116</f>
        <v>0</v>
      </c>
      <c r="Q116" s="207">
        <v>0.00208</v>
      </c>
      <c r="R116" s="207">
        <f>Q116*H116</f>
        <v>0.0043679999999999995</v>
      </c>
      <c r="S116" s="207">
        <v>0</v>
      </c>
      <c r="T116" s="208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09" t="s">
        <v>142</v>
      </c>
      <c r="AT116" s="209" t="s">
        <v>144</v>
      </c>
      <c r="AU116" s="209" t="s">
        <v>79</v>
      </c>
      <c r="AY116" s="17" t="s">
        <v>143</v>
      </c>
      <c r="BE116" s="210">
        <f>IF(N116="základní",J116,0)</f>
        <v>0</v>
      </c>
      <c r="BF116" s="210">
        <f>IF(N116="snížená",J116,0)</f>
        <v>0</v>
      </c>
      <c r="BG116" s="210">
        <f>IF(N116="zákl. přenesená",J116,0)</f>
        <v>0</v>
      </c>
      <c r="BH116" s="210">
        <f>IF(N116="sníž. přenesená",J116,0)</f>
        <v>0</v>
      </c>
      <c r="BI116" s="210">
        <f>IF(N116="nulová",J116,0)</f>
        <v>0</v>
      </c>
      <c r="BJ116" s="17" t="s">
        <v>77</v>
      </c>
      <c r="BK116" s="210">
        <f>ROUND(I116*H116,2)</f>
        <v>0</v>
      </c>
      <c r="BL116" s="17" t="s">
        <v>142</v>
      </c>
      <c r="BM116" s="209" t="s">
        <v>1660</v>
      </c>
    </row>
    <row r="117" spans="1:51" s="13" customFormat="1" ht="12">
      <c r="A117" s="13"/>
      <c r="B117" s="235"/>
      <c r="C117" s="236"/>
      <c r="D117" s="237" t="s">
        <v>236</v>
      </c>
      <c r="E117" s="238" t="s">
        <v>19</v>
      </c>
      <c r="F117" s="239" t="s">
        <v>1646</v>
      </c>
      <c r="G117" s="236"/>
      <c r="H117" s="240">
        <v>0.7</v>
      </c>
      <c r="I117" s="241"/>
      <c r="J117" s="236"/>
      <c r="K117" s="236"/>
      <c r="L117" s="242"/>
      <c r="M117" s="243"/>
      <c r="N117" s="244"/>
      <c r="O117" s="244"/>
      <c r="P117" s="244"/>
      <c r="Q117" s="244"/>
      <c r="R117" s="244"/>
      <c r="S117" s="244"/>
      <c r="T117" s="245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6" t="s">
        <v>236</v>
      </c>
      <c r="AU117" s="246" t="s">
        <v>79</v>
      </c>
      <c r="AV117" s="13" t="s">
        <v>79</v>
      </c>
      <c r="AW117" s="13" t="s">
        <v>31</v>
      </c>
      <c r="AX117" s="13" t="s">
        <v>69</v>
      </c>
      <c r="AY117" s="246" t="s">
        <v>143</v>
      </c>
    </row>
    <row r="118" spans="1:51" s="13" customFormat="1" ht="12">
      <c r="A118" s="13"/>
      <c r="B118" s="235"/>
      <c r="C118" s="236"/>
      <c r="D118" s="237" t="s">
        <v>236</v>
      </c>
      <c r="E118" s="238" t="s">
        <v>19</v>
      </c>
      <c r="F118" s="239" t="s">
        <v>1647</v>
      </c>
      <c r="G118" s="236"/>
      <c r="H118" s="240">
        <v>0.7</v>
      </c>
      <c r="I118" s="241"/>
      <c r="J118" s="236"/>
      <c r="K118" s="236"/>
      <c r="L118" s="242"/>
      <c r="M118" s="243"/>
      <c r="N118" s="244"/>
      <c r="O118" s="244"/>
      <c r="P118" s="244"/>
      <c r="Q118" s="244"/>
      <c r="R118" s="244"/>
      <c r="S118" s="244"/>
      <c r="T118" s="245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6" t="s">
        <v>236</v>
      </c>
      <c r="AU118" s="246" t="s">
        <v>79</v>
      </c>
      <c r="AV118" s="13" t="s">
        <v>79</v>
      </c>
      <c r="AW118" s="13" t="s">
        <v>31</v>
      </c>
      <c r="AX118" s="13" t="s">
        <v>69</v>
      </c>
      <c r="AY118" s="246" t="s">
        <v>143</v>
      </c>
    </row>
    <row r="119" spans="1:51" s="13" customFormat="1" ht="12">
      <c r="A119" s="13"/>
      <c r="B119" s="235"/>
      <c r="C119" s="236"/>
      <c r="D119" s="237" t="s">
        <v>236</v>
      </c>
      <c r="E119" s="238" t="s">
        <v>19</v>
      </c>
      <c r="F119" s="239" t="s">
        <v>1648</v>
      </c>
      <c r="G119" s="236"/>
      <c r="H119" s="240">
        <v>0.7</v>
      </c>
      <c r="I119" s="241"/>
      <c r="J119" s="236"/>
      <c r="K119" s="236"/>
      <c r="L119" s="242"/>
      <c r="M119" s="243"/>
      <c r="N119" s="244"/>
      <c r="O119" s="244"/>
      <c r="P119" s="244"/>
      <c r="Q119" s="244"/>
      <c r="R119" s="244"/>
      <c r="S119" s="244"/>
      <c r="T119" s="245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6" t="s">
        <v>236</v>
      </c>
      <c r="AU119" s="246" t="s">
        <v>79</v>
      </c>
      <c r="AV119" s="13" t="s">
        <v>79</v>
      </c>
      <c r="AW119" s="13" t="s">
        <v>31</v>
      </c>
      <c r="AX119" s="13" t="s">
        <v>69</v>
      </c>
      <c r="AY119" s="246" t="s">
        <v>143</v>
      </c>
    </row>
    <row r="120" spans="1:51" s="14" customFormat="1" ht="12">
      <c r="A120" s="14"/>
      <c r="B120" s="247"/>
      <c r="C120" s="248"/>
      <c r="D120" s="237" t="s">
        <v>236</v>
      </c>
      <c r="E120" s="249" t="s">
        <v>19</v>
      </c>
      <c r="F120" s="250" t="s">
        <v>302</v>
      </c>
      <c r="G120" s="248"/>
      <c r="H120" s="251">
        <v>2.1</v>
      </c>
      <c r="I120" s="252"/>
      <c r="J120" s="248"/>
      <c r="K120" s="248"/>
      <c r="L120" s="253"/>
      <c r="M120" s="254"/>
      <c r="N120" s="255"/>
      <c r="O120" s="255"/>
      <c r="P120" s="255"/>
      <c r="Q120" s="255"/>
      <c r="R120" s="255"/>
      <c r="S120" s="255"/>
      <c r="T120" s="256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7" t="s">
        <v>236</v>
      </c>
      <c r="AU120" s="257" t="s">
        <v>79</v>
      </c>
      <c r="AV120" s="14" t="s">
        <v>142</v>
      </c>
      <c r="AW120" s="14" t="s">
        <v>31</v>
      </c>
      <c r="AX120" s="14" t="s">
        <v>77</v>
      </c>
      <c r="AY120" s="257" t="s">
        <v>143</v>
      </c>
    </row>
    <row r="121" spans="1:65" s="2" customFormat="1" ht="16.5" customHeight="1">
      <c r="A121" s="38"/>
      <c r="B121" s="39"/>
      <c r="C121" s="197" t="s">
        <v>171</v>
      </c>
      <c r="D121" s="197" t="s">
        <v>144</v>
      </c>
      <c r="E121" s="198" t="s">
        <v>1661</v>
      </c>
      <c r="F121" s="199" t="s">
        <v>1662</v>
      </c>
      <c r="G121" s="200" t="s">
        <v>244</v>
      </c>
      <c r="H121" s="201">
        <v>312</v>
      </c>
      <c r="I121" s="202"/>
      <c r="J121" s="203">
        <f>ROUND(I121*H121,2)</f>
        <v>0</v>
      </c>
      <c r="K121" s="204"/>
      <c r="L121" s="44"/>
      <c r="M121" s="205" t="s">
        <v>19</v>
      </c>
      <c r="N121" s="206" t="s">
        <v>40</v>
      </c>
      <c r="O121" s="84"/>
      <c r="P121" s="207">
        <f>O121*H121</f>
        <v>0</v>
      </c>
      <c r="Q121" s="207">
        <v>0</v>
      </c>
      <c r="R121" s="207">
        <f>Q121*H121</f>
        <v>0</v>
      </c>
      <c r="S121" s="207">
        <v>0</v>
      </c>
      <c r="T121" s="208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09" t="s">
        <v>142</v>
      </c>
      <c r="AT121" s="209" t="s">
        <v>144</v>
      </c>
      <c r="AU121" s="209" t="s">
        <v>79</v>
      </c>
      <c r="AY121" s="17" t="s">
        <v>143</v>
      </c>
      <c r="BE121" s="210">
        <f>IF(N121="základní",J121,0)</f>
        <v>0</v>
      </c>
      <c r="BF121" s="210">
        <f>IF(N121="snížená",J121,0)</f>
        <v>0</v>
      </c>
      <c r="BG121" s="210">
        <f>IF(N121="zákl. přenesená",J121,0)</f>
        <v>0</v>
      </c>
      <c r="BH121" s="210">
        <f>IF(N121="sníž. přenesená",J121,0)</f>
        <v>0</v>
      </c>
      <c r="BI121" s="210">
        <f>IF(N121="nulová",J121,0)</f>
        <v>0</v>
      </c>
      <c r="BJ121" s="17" t="s">
        <v>77</v>
      </c>
      <c r="BK121" s="210">
        <f>ROUND(I121*H121,2)</f>
        <v>0</v>
      </c>
      <c r="BL121" s="17" t="s">
        <v>142</v>
      </c>
      <c r="BM121" s="209" t="s">
        <v>1663</v>
      </c>
    </row>
    <row r="122" spans="1:51" s="13" customFormat="1" ht="12">
      <c r="A122" s="13"/>
      <c r="B122" s="235"/>
      <c r="C122" s="236"/>
      <c r="D122" s="237" t="s">
        <v>236</v>
      </c>
      <c r="E122" s="238" t="s">
        <v>19</v>
      </c>
      <c r="F122" s="239" t="s">
        <v>1664</v>
      </c>
      <c r="G122" s="236"/>
      <c r="H122" s="240">
        <v>104</v>
      </c>
      <c r="I122" s="241"/>
      <c r="J122" s="236"/>
      <c r="K122" s="236"/>
      <c r="L122" s="242"/>
      <c r="M122" s="243"/>
      <c r="N122" s="244"/>
      <c r="O122" s="244"/>
      <c r="P122" s="244"/>
      <c r="Q122" s="244"/>
      <c r="R122" s="244"/>
      <c r="S122" s="244"/>
      <c r="T122" s="245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6" t="s">
        <v>236</v>
      </c>
      <c r="AU122" s="246" t="s">
        <v>79</v>
      </c>
      <c r="AV122" s="13" t="s">
        <v>79</v>
      </c>
      <c r="AW122" s="13" t="s">
        <v>31</v>
      </c>
      <c r="AX122" s="13" t="s">
        <v>69</v>
      </c>
      <c r="AY122" s="246" t="s">
        <v>143</v>
      </c>
    </row>
    <row r="123" spans="1:51" s="13" customFormat="1" ht="12">
      <c r="A123" s="13"/>
      <c r="B123" s="235"/>
      <c r="C123" s="236"/>
      <c r="D123" s="237" t="s">
        <v>236</v>
      </c>
      <c r="E123" s="238" t="s">
        <v>19</v>
      </c>
      <c r="F123" s="239" t="s">
        <v>1665</v>
      </c>
      <c r="G123" s="236"/>
      <c r="H123" s="240">
        <v>104</v>
      </c>
      <c r="I123" s="241"/>
      <c r="J123" s="236"/>
      <c r="K123" s="236"/>
      <c r="L123" s="242"/>
      <c r="M123" s="243"/>
      <c r="N123" s="244"/>
      <c r="O123" s="244"/>
      <c r="P123" s="244"/>
      <c r="Q123" s="244"/>
      <c r="R123" s="244"/>
      <c r="S123" s="244"/>
      <c r="T123" s="24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6" t="s">
        <v>236</v>
      </c>
      <c r="AU123" s="246" t="s">
        <v>79</v>
      </c>
      <c r="AV123" s="13" t="s">
        <v>79</v>
      </c>
      <c r="AW123" s="13" t="s">
        <v>31</v>
      </c>
      <c r="AX123" s="13" t="s">
        <v>69</v>
      </c>
      <c r="AY123" s="246" t="s">
        <v>143</v>
      </c>
    </row>
    <row r="124" spans="1:51" s="13" customFormat="1" ht="12">
      <c r="A124" s="13"/>
      <c r="B124" s="235"/>
      <c r="C124" s="236"/>
      <c r="D124" s="237" t="s">
        <v>236</v>
      </c>
      <c r="E124" s="238" t="s">
        <v>19</v>
      </c>
      <c r="F124" s="239" t="s">
        <v>1666</v>
      </c>
      <c r="G124" s="236"/>
      <c r="H124" s="240">
        <v>104</v>
      </c>
      <c r="I124" s="241"/>
      <c r="J124" s="236"/>
      <c r="K124" s="236"/>
      <c r="L124" s="242"/>
      <c r="M124" s="243"/>
      <c r="N124" s="244"/>
      <c r="O124" s="244"/>
      <c r="P124" s="244"/>
      <c r="Q124" s="244"/>
      <c r="R124" s="244"/>
      <c r="S124" s="244"/>
      <c r="T124" s="24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6" t="s">
        <v>236</v>
      </c>
      <c r="AU124" s="246" t="s">
        <v>79</v>
      </c>
      <c r="AV124" s="13" t="s">
        <v>79</v>
      </c>
      <c r="AW124" s="13" t="s">
        <v>31</v>
      </c>
      <c r="AX124" s="13" t="s">
        <v>69</v>
      </c>
      <c r="AY124" s="246" t="s">
        <v>143</v>
      </c>
    </row>
    <row r="125" spans="1:51" s="14" customFormat="1" ht="12">
      <c r="A125" s="14"/>
      <c r="B125" s="247"/>
      <c r="C125" s="248"/>
      <c r="D125" s="237" t="s">
        <v>236</v>
      </c>
      <c r="E125" s="249" t="s">
        <v>19</v>
      </c>
      <c r="F125" s="250" t="s">
        <v>302</v>
      </c>
      <c r="G125" s="248"/>
      <c r="H125" s="251">
        <v>312</v>
      </c>
      <c r="I125" s="252"/>
      <c r="J125" s="248"/>
      <c r="K125" s="248"/>
      <c r="L125" s="253"/>
      <c r="M125" s="254"/>
      <c r="N125" s="255"/>
      <c r="O125" s="255"/>
      <c r="P125" s="255"/>
      <c r="Q125" s="255"/>
      <c r="R125" s="255"/>
      <c r="S125" s="255"/>
      <c r="T125" s="256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7" t="s">
        <v>236</v>
      </c>
      <c r="AU125" s="257" t="s">
        <v>79</v>
      </c>
      <c r="AV125" s="14" t="s">
        <v>142</v>
      </c>
      <c r="AW125" s="14" t="s">
        <v>31</v>
      </c>
      <c r="AX125" s="14" t="s">
        <v>77</v>
      </c>
      <c r="AY125" s="257" t="s">
        <v>143</v>
      </c>
    </row>
    <row r="126" spans="1:65" s="2" customFormat="1" ht="16.5" customHeight="1">
      <c r="A126" s="38"/>
      <c r="B126" s="39"/>
      <c r="C126" s="197" t="s">
        <v>175</v>
      </c>
      <c r="D126" s="197" t="s">
        <v>144</v>
      </c>
      <c r="E126" s="198" t="s">
        <v>1381</v>
      </c>
      <c r="F126" s="199" t="s">
        <v>1382</v>
      </c>
      <c r="G126" s="200" t="s">
        <v>251</v>
      </c>
      <c r="H126" s="201">
        <v>1.86</v>
      </c>
      <c r="I126" s="202"/>
      <c r="J126" s="203">
        <f>ROUND(I126*H126,2)</f>
        <v>0</v>
      </c>
      <c r="K126" s="204"/>
      <c r="L126" s="44"/>
      <c r="M126" s="205" t="s">
        <v>19</v>
      </c>
      <c r="N126" s="206" t="s">
        <v>40</v>
      </c>
      <c r="O126" s="84"/>
      <c r="P126" s="207">
        <f>O126*H126</f>
        <v>0</v>
      </c>
      <c r="Q126" s="207">
        <v>0</v>
      </c>
      <c r="R126" s="207">
        <f>Q126*H126</f>
        <v>0</v>
      </c>
      <c r="S126" s="207">
        <v>0</v>
      </c>
      <c r="T126" s="208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09" t="s">
        <v>142</v>
      </c>
      <c r="AT126" s="209" t="s">
        <v>144</v>
      </c>
      <c r="AU126" s="209" t="s">
        <v>79</v>
      </c>
      <c r="AY126" s="17" t="s">
        <v>143</v>
      </c>
      <c r="BE126" s="210">
        <f>IF(N126="základní",J126,0)</f>
        <v>0</v>
      </c>
      <c r="BF126" s="210">
        <f>IF(N126="snížená",J126,0)</f>
        <v>0</v>
      </c>
      <c r="BG126" s="210">
        <f>IF(N126="zákl. přenesená",J126,0)</f>
        <v>0</v>
      </c>
      <c r="BH126" s="210">
        <f>IF(N126="sníž. přenesená",J126,0)</f>
        <v>0</v>
      </c>
      <c r="BI126" s="210">
        <f>IF(N126="nulová",J126,0)</f>
        <v>0</v>
      </c>
      <c r="BJ126" s="17" t="s">
        <v>77</v>
      </c>
      <c r="BK126" s="210">
        <f>ROUND(I126*H126,2)</f>
        <v>0</v>
      </c>
      <c r="BL126" s="17" t="s">
        <v>142</v>
      </c>
      <c r="BM126" s="209" t="s">
        <v>1667</v>
      </c>
    </row>
    <row r="127" spans="1:51" s="13" customFormat="1" ht="12">
      <c r="A127" s="13"/>
      <c r="B127" s="235"/>
      <c r="C127" s="236"/>
      <c r="D127" s="237" t="s">
        <v>236</v>
      </c>
      <c r="E127" s="238" t="s">
        <v>19</v>
      </c>
      <c r="F127" s="239" t="s">
        <v>1668</v>
      </c>
      <c r="G127" s="236"/>
      <c r="H127" s="240">
        <v>0.62</v>
      </c>
      <c r="I127" s="241"/>
      <c r="J127" s="236"/>
      <c r="K127" s="236"/>
      <c r="L127" s="242"/>
      <c r="M127" s="243"/>
      <c r="N127" s="244"/>
      <c r="O127" s="244"/>
      <c r="P127" s="244"/>
      <c r="Q127" s="244"/>
      <c r="R127" s="244"/>
      <c r="S127" s="244"/>
      <c r="T127" s="24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6" t="s">
        <v>236</v>
      </c>
      <c r="AU127" s="246" t="s">
        <v>79</v>
      </c>
      <c r="AV127" s="13" t="s">
        <v>79</v>
      </c>
      <c r="AW127" s="13" t="s">
        <v>31</v>
      </c>
      <c r="AX127" s="13" t="s">
        <v>69</v>
      </c>
      <c r="AY127" s="246" t="s">
        <v>143</v>
      </c>
    </row>
    <row r="128" spans="1:51" s="13" customFormat="1" ht="12">
      <c r="A128" s="13"/>
      <c r="B128" s="235"/>
      <c r="C128" s="236"/>
      <c r="D128" s="237" t="s">
        <v>236</v>
      </c>
      <c r="E128" s="238" t="s">
        <v>19</v>
      </c>
      <c r="F128" s="239" t="s">
        <v>1669</v>
      </c>
      <c r="G128" s="236"/>
      <c r="H128" s="240">
        <v>0.62</v>
      </c>
      <c r="I128" s="241"/>
      <c r="J128" s="236"/>
      <c r="K128" s="236"/>
      <c r="L128" s="242"/>
      <c r="M128" s="243"/>
      <c r="N128" s="244"/>
      <c r="O128" s="244"/>
      <c r="P128" s="244"/>
      <c r="Q128" s="244"/>
      <c r="R128" s="244"/>
      <c r="S128" s="244"/>
      <c r="T128" s="24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6" t="s">
        <v>236</v>
      </c>
      <c r="AU128" s="246" t="s">
        <v>79</v>
      </c>
      <c r="AV128" s="13" t="s">
        <v>79</v>
      </c>
      <c r="AW128" s="13" t="s">
        <v>31</v>
      </c>
      <c r="AX128" s="13" t="s">
        <v>69</v>
      </c>
      <c r="AY128" s="246" t="s">
        <v>143</v>
      </c>
    </row>
    <row r="129" spans="1:51" s="13" customFormat="1" ht="12">
      <c r="A129" s="13"/>
      <c r="B129" s="235"/>
      <c r="C129" s="236"/>
      <c r="D129" s="237" t="s">
        <v>236</v>
      </c>
      <c r="E129" s="238" t="s">
        <v>19</v>
      </c>
      <c r="F129" s="239" t="s">
        <v>1670</v>
      </c>
      <c r="G129" s="236"/>
      <c r="H129" s="240">
        <v>0.62</v>
      </c>
      <c r="I129" s="241"/>
      <c r="J129" s="236"/>
      <c r="K129" s="236"/>
      <c r="L129" s="242"/>
      <c r="M129" s="243"/>
      <c r="N129" s="244"/>
      <c r="O129" s="244"/>
      <c r="P129" s="244"/>
      <c r="Q129" s="244"/>
      <c r="R129" s="244"/>
      <c r="S129" s="244"/>
      <c r="T129" s="24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6" t="s">
        <v>236</v>
      </c>
      <c r="AU129" s="246" t="s">
        <v>79</v>
      </c>
      <c r="AV129" s="13" t="s">
        <v>79</v>
      </c>
      <c r="AW129" s="13" t="s">
        <v>31</v>
      </c>
      <c r="AX129" s="13" t="s">
        <v>69</v>
      </c>
      <c r="AY129" s="246" t="s">
        <v>143</v>
      </c>
    </row>
    <row r="130" spans="1:51" s="14" customFormat="1" ht="12">
      <c r="A130" s="14"/>
      <c r="B130" s="247"/>
      <c r="C130" s="248"/>
      <c r="D130" s="237" t="s">
        <v>236</v>
      </c>
      <c r="E130" s="249" t="s">
        <v>19</v>
      </c>
      <c r="F130" s="250" t="s">
        <v>302</v>
      </c>
      <c r="G130" s="248"/>
      <c r="H130" s="251">
        <v>1.86</v>
      </c>
      <c r="I130" s="252"/>
      <c r="J130" s="248"/>
      <c r="K130" s="248"/>
      <c r="L130" s="253"/>
      <c r="M130" s="254"/>
      <c r="N130" s="255"/>
      <c r="O130" s="255"/>
      <c r="P130" s="255"/>
      <c r="Q130" s="255"/>
      <c r="R130" s="255"/>
      <c r="S130" s="255"/>
      <c r="T130" s="256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7" t="s">
        <v>236</v>
      </c>
      <c r="AU130" s="257" t="s">
        <v>79</v>
      </c>
      <c r="AV130" s="14" t="s">
        <v>142</v>
      </c>
      <c r="AW130" s="14" t="s">
        <v>31</v>
      </c>
      <c r="AX130" s="14" t="s">
        <v>77</v>
      </c>
      <c r="AY130" s="257" t="s">
        <v>143</v>
      </c>
    </row>
    <row r="131" spans="1:65" s="2" customFormat="1" ht="16.5" customHeight="1">
      <c r="A131" s="38"/>
      <c r="B131" s="39"/>
      <c r="C131" s="224" t="s">
        <v>179</v>
      </c>
      <c r="D131" s="224" t="s">
        <v>231</v>
      </c>
      <c r="E131" s="225" t="s">
        <v>1385</v>
      </c>
      <c r="F131" s="226" t="s">
        <v>1386</v>
      </c>
      <c r="G131" s="227" t="s">
        <v>287</v>
      </c>
      <c r="H131" s="228">
        <v>0.243</v>
      </c>
      <c r="I131" s="229"/>
      <c r="J131" s="230">
        <f>ROUND(I131*H131,2)</f>
        <v>0</v>
      </c>
      <c r="K131" s="231"/>
      <c r="L131" s="232"/>
      <c r="M131" s="233" t="s">
        <v>19</v>
      </c>
      <c r="N131" s="234" t="s">
        <v>40</v>
      </c>
      <c r="O131" s="84"/>
      <c r="P131" s="207">
        <f>O131*H131</f>
        <v>0</v>
      </c>
      <c r="Q131" s="207">
        <v>0.2</v>
      </c>
      <c r="R131" s="207">
        <f>Q131*H131</f>
        <v>0.048600000000000004</v>
      </c>
      <c r="S131" s="207">
        <v>0</v>
      </c>
      <c r="T131" s="208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09" t="s">
        <v>171</v>
      </c>
      <c r="AT131" s="209" t="s">
        <v>231</v>
      </c>
      <c r="AU131" s="209" t="s">
        <v>79</v>
      </c>
      <c r="AY131" s="17" t="s">
        <v>143</v>
      </c>
      <c r="BE131" s="210">
        <f>IF(N131="základní",J131,0)</f>
        <v>0</v>
      </c>
      <c r="BF131" s="210">
        <f>IF(N131="snížená",J131,0)</f>
        <v>0</v>
      </c>
      <c r="BG131" s="210">
        <f>IF(N131="zákl. přenesená",J131,0)</f>
        <v>0</v>
      </c>
      <c r="BH131" s="210">
        <f>IF(N131="sníž. přenesená",J131,0)</f>
        <v>0</v>
      </c>
      <c r="BI131" s="210">
        <f>IF(N131="nulová",J131,0)</f>
        <v>0</v>
      </c>
      <c r="BJ131" s="17" t="s">
        <v>77</v>
      </c>
      <c r="BK131" s="210">
        <f>ROUND(I131*H131,2)</f>
        <v>0</v>
      </c>
      <c r="BL131" s="17" t="s">
        <v>142</v>
      </c>
      <c r="BM131" s="209" t="s">
        <v>1671</v>
      </c>
    </row>
    <row r="132" spans="1:51" s="13" customFormat="1" ht="12">
      <c r="A132" s="13"/>
      <c r="B132" s="235"/>
      <c r="C132" s="236"/>
      <c r="D132" s="237" t="s">
        <v>236</v>
      </c>
      <c r="E132" s="238" t="s">
        <v>19</v>
      </c>
      <c r="F132" s="239" t="s">
        <v>1672</v>
      </c>
      <c r="G132" s="236"/>
      <c r="H132" s="240">
        <v>0.081</v>
      </c>
      <c r="I132" s="241"/>
      <c r="J132" s="236"/>
      <c r="K132" s="236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236</v>
      </c>
      <c r="AU132" s="246" t="s">
        <v>79</v>
      </c>
      <c r="AV132" s="13" t="s">
        <v>79</v>
      </c>
      <c r="AW132" s="13" t="s">
        <v>31</v>
      </c>
      <c r="AX132" s="13" t="s">
        <v>69</v>
      </c>
      <c r="AY132" s="246" t="s">
        <v>143</v>
      </c>
    </row>
    <row r="133" spans="1:51" s="13" customFormat="1" ht="12">
      <c r="A133" s="13"/>
      <c r="B133" s="235"/>
      <c r="C133" s="236"/>
      <c r="D133" s="237" t="s">
        <v>236</v>
      </c>
      <c r="E133" s="238" t="s">
        <v>19</v>
      </c>
      <c r="F133" s="239" t="s">
        <v>1673</v>
      </c>
      <c r="G133" s="236"/>
      <c r="H133" s="240">
        <v>0.081</v>
      </c>
      <c r="I133" s="241"/>
      <c r="J133" s="236"/>
      <c r="K133" s="236"/>
      <c r="L133" s="242"/>
      <c r="M133" s="243"/>
      <c r="N133" s="244"/>
      <c r="O133" s="244"/>
      <c r="P133" s="244"/>
      <c r="Q133" s="244"/>
      <c r="R133" s="244"/>
      <c r="S133" s="244"/>
      <c r="T133" s="24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6" t="s">
        <v>236</v>
      </c>
      <c r="AU133" s="246" t="s">
        <v>79</v>
      </c>
      <c r="AV133" s="13" t="s">
        <v>79</v>
      </c>
      <c r="AW133" s="13" t="s">
        <v>31</v>
      </c>
      <c r="AX133" s="13" t="s">
        <v>69</v>
      </c>
      <c r="AY133" s="246" t="s">
        <v>143</v>
      </c>
    </row>
    <row r="134" spans="1:51" s="13" customFormat="1" ht="12">
      <c r="A134" s="13"/>
      <c r="B134" s="235"/>
      <c r="C134" s="236"/>
      <c r="D134" s="237" t="s">
        <v>236</v>
      </c>
      <c r="E134" s="238" t="s">
        <v>19</v>
      </c>
      <c r="F134" s="239" t="s">
        <v>1674</v>
      </c>
      <c r="G134" s="236"/>
      <c r="H134" s="240">
        <v>0.081</v>
      </c>
      <c r="I134" s="241"/>
      <c r="J134" s="236"/>
      <c r="K134" s="236"/>
      <c r="L134" s="242"/>
      <c r="M134" s="243"/>
      <c r="N134" s="244"/>
      <c r="O134" s="244"/>
      <c r="P134" s="244"/>
      <c r="Q134" s="244"/>
      <c r="R134" s="244"/>
      <c r="S134" s="244"/>
      <c r="T134" s="24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6" t="s">
        <v>236</v>
      </c>
      <c r="AU134" s="246" t="s">
        <v>79</v>
      </c>
      <c r="AV134" s="13" t="s">
        <v>79</v>
      </c>
      <c r="AW134" s="13" t="s">
        <v>31</v>
      </c>
      <c r="AX134" s="13" t="s">
        <v>69</v>
      </c>
      <c r="AY134" s="246" t="s">
        <v>143</v>
      </c>
    </row>
    <row r="135" spans="1:51" s="14" customFormat="1" ht="12">
      <c r="A135" s="14"/>
      <c r="B135" s="247"/>
      <c r="C135" s="248"/>
      <c r="D135" s="237" t="s">
        <v>236</v>
      </c>
      <c r="E135" s="249" t="s">
        <v>19</v>
      </c>
      <c r="F135" s="250" t="s">
        <v>302</v>
      </c>
      <c r="G135" s="248"/>
      <c r="H135" s="251">
        <v>0.243</v>
      </c>
      <c r="I135" s="252"/>
      <c r="J135" s="248"/>
      <c r="K135" s="248"/>
      <c r="L135" s="253"/>
      <c r="M135" s="254"/>
      <c r="N135" s="255"/>
      <c r="O135" s="255"/>
      <c r="P135" s="255"/>
      <c r="Q135" s="255"/>
      <c r="R135" s="255"/>
      <c r="S135" s="255"/>
      <c r="T135" s="256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7" t="s">
        <v>236</v>
      </c>
      <c r="AU135" s="257" t="s">
        <v>79</v>
      </c>
      <c r="AV135" s="14" t="s">
        <v>142</v>
      </c>
      <c r="AW135" s="14" t="s">
        <v>31</v>
      </c>
      <c r="AX135" s="14" t="s">
        <v>77</v>
      </c>
      <c r="AY135" s="257" t="s">
        <v>143</v>
      </c>
    </row>
    <row r="136" spans="1:65" s="2" customFormat="1" ht="16.5" customHeight="1">
      <c r="A136" s="38"/>
      <c r="B136" s="39"/>
      <c r="C136" s="197" t="s">
        <v>183</v>
      </c>
      <c r="D136" s="197" t="s">
        <v>144</v>
      </c>
      <c r="E136" s="198" t="s">
        <v>1390</v>
      </c>
      <c r="F136" s="199" t="s">
        <v>1391</v>
      </c>
      <c r="G136" s="200" t="s">
        <v>251</v>
      </c>
      <c r="H136" s="201">
        <v>1.62</v>
      </c>
      <c r="I136" s="202"/>
      <c r="J136" s="203">
        <f>ROUND(I136*H136,2)</f>
        <v>0</v>
      </c>
      <c r="K136" s="204"/>
      <c r="L136" s="44"/>
      <c r="M136" s="205" t="s">
        <v>19</v>
      </c>
      <c r="N136" s="206" t="s">
        <v>40</v>
      </c>
      <c r="O136" s="84"/>
      <c r="P136" s="207">
        <f>O136*H136</f>
        <v>0</v>
      </c>
      <c r="Q136" s="207">
        <v>0</v>
      </c>
      <c r="R136" s="207">
        <f>Q136*H136</f>
        <v>0</v>
      </c>
      <c r="S136" s="207">
        <v>0</v>
      </c>
      <c r="T136" s="208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09" t="s">
        <v>142</v>
      </c>
      <c r="AT136" s="209" t="s">
        <v>144</v>
      </c>
      <c r="AU136" s="209" t="s">
        <v>79</v>
      </c>
      <c r="AY136" s="17" t="s">
        <v>143</v>
      </c>
      <c r="BE136" s="210">
        <f>IF(N136="základní",J136,0)</f>
        <v>0</v>
      </c>
      <c r="BF136" s="210">
        <f>IF(N136="snížená",J136,0)</f>
        <v>0</v>
      </c>
      <c r="BG136" s="210">
        <f>IF(N136="zákl. přenesená",J136,0)</f>
        <v>0</v>
      </c>
      <c r="BH136" s="210">
        <f>IF(N136="sníž. přenesená",J136,0)</f>
        <v>0</v>
      </c>
      <c r="BI136" s="210">
        <f>IF(N136="nulová",J136,0)</f>
        <v>0</v>
      </c>
      <c r="BJ136" s="17" t="s">
        <v>77</v>
      </c>
      <c r="BK136" s="210">
        <f>ROUND(I136*H136,2)</f>
        <v>0</v>
      </c>
      <c r="BL136" s="17" t="s">
        <v>142</v>
      </c>
      <c r="BM136" s="209" t="s">
        <v>1675</v>
      </c>
    </row>
    <row r="137" spans="1:51" s="13" customFormat="1" ht="12">
      <c r="A137" s="13"/>
      <c r="B137" s="235"/>
      <c r="C137" s="236"/>
      <c r="D137" s="237" t="s">
        <v>236</v>
      </c>
      <c r="E137" s="238" t="s">
        <v>19</v>
      </c>
      <c r="F137" s="239" t="s">
        <v>1676</v>
      </c>
      <c r="G137" s="236"/>
      <c r="H137" s="240">
        <v>0.54</v>
      </c>
      <c r="I137" s="241"/>
      <c r="J137" s="236"/>
      <c r="K137" s="236"/>
      <c r="L137" s="242"/>
      <c r="M137" s="243"/>
      <c r="N137" s="244"/>
      <c r="O137" s="244"/>
      <c r="P137" s="244"/>
      <c r="Q137" s="244"/>
      <c r="R137" s="244"/>
      <c r="S137" s="244"/>
      <c r="T137" s="24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6" t="s">
        <v>236</v>
      </c>
      <c r="AU137" s="246" t="s">
        <v>79</v>
      </c>
      <c r="AV137" s="13" t="s">
        <v>79</v>
      </c>
      <c r="AW137" s="13" t="s">
        <v>31</v>
      </c>
      <c r="AX137" s="13" t="s">
        <v>69</v>
      </c>
      <c r="AY137" s="246" t="s">
        <v>143</v>
      </c>
    </row>
    <row r="138" spans="1:51" s="13" customFormat="1" ht="12">
      <c r="A138" s="13"/>
      <c r="B138" s="235"/>
      <c r="C138" s="236"/>
      <c r="D138" s="237" t="s">
        <v>236</v>
      </c>
      <c r="E138" s="238" t="s">
        <v>19</v>
      </c>
      <c r="F138" s="239" t="s">
        <v>1677</v>
      </c>
      <c r="G138" s="236"/>
      <c r="H138" s="240">
        <v>0.54</v>
      </c>
      <c r="I138" s="241"/>
      <c r="J138" s="236"/>
      <c r="K138" s="236"/>
      <c r="L138" s="242"/>
      <c r="M138" s="243"/>
      <c r="N138" s="244"/>
      <c r="O138" s="244"/>
      <c r="P138" s="244"/>
      <c r="Q138" s="244"/>
      <c r="R138" s="244"/>
      <c r="S138" s="244"/>
      <c r="T138" s="24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6" t="s">
        <v>236</v>
      </c>
      <c r="AU138" s="246" t="s">
        <v>79</v>
      </c>
      <c r="AV138" s="13" t="s">
        <v>79</v>
      </c>
      <c r="AW138" s="13" t="s">
        <v>31</v>
      </c>
      <c r="AX138" s="13" t="s">
        <v>69</v>
      </c>
      <c r="AY138" s="246" t="s">
        <v>143</v>
      </c>
    </row>
    <row r="139" spans="1:51" s="13" customFormat="1" ht="12">
      <c r="A139" s="13"/>
      <c r="B139" s="235"/>
      <c r="C139" s="236"/>
      <c r="D139" s="237" t="s">
        <v>236</v>
      </c>
      <c r="E139" s="238" t="s">
        <v>19</v>
      </c>
      <c r="F139" s="239" t="s">
        <v>1678</v>
      </c>
      <c r="G139" s="236"/>
      <c r="H139" s="240">
        <v>0.54</v>
      </c>
      <c r="I139" s="241"/>
      <c r="J139" s="236"/>
      <c r="K139" s="236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236</v>
      </c>
      <c r="AU139" s="246" t="s">
        <v>79</v>
      </c>
      <c r="AV139" s="13" t="s">
        <v>79</v>
      </c>
      <c r="AW139" s="13" t="s">
        <v>31</v>
      </c>
      <c r="AX139" s="13" t="s">
        <v>69</v>
      </c>
      <c r="AY139" s="246" t="s">
        <v>143</v>
      </c>
    </row>
    <row r="140" spans="1:51" s="14" customFormat="1" ht="12">
      <c r="A140" s="14"/>
      <c r="B140" s="247"/>
      <c r="C140" s="248"/>
      <c r="D140" s="237" t="s">
        <v>236</v>
      </c>
      <c r="E140" s="249" t="s">
        <v>19</v>
      </c>
      <c r="F140" s="250" t="s">
        <v>302</v>
      </c>
      <c r="G140" s="248"/>
      <c r="H140" s="251">
        <v>1.62</v>
      </c>
      <c r="I140" s="252"/>
      <c r="J140" s="248"/>
      <c r="K140" s="248"/>
      <c r="L140" s="253"/>
      <c r="M140" s="254"/>
      <c r="N140" s="255"/>
      <c r="O140" s="255"/>
      <c r="P140" s="255"/>
      <c r="Q140" s="255"/>
      <c r="R140" s="255"/>
      <c r="S140" s="255"/>
      <c r="T140" s="256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7" t="s">
        <v>236</v>
      </c>
      <c r="AU140" s="257" t="s">
        <v>79</v>
      </c>
      <c r="AV140" s="14" t="s">
        <v>142</v>
      </c>
      <c r="AW140" s="14" t="s">
        <v>31</v>
      </c>
      <c r="AX140" s="14" t="s">
        <v>77</v>
      </c>
      <c r="AY140" s="257" t="s">
        <v>143</v>
      </c>
    </row>
    <row r="141" spans="1:65" s="2" customFormat="1" ht="21.75" customHeight="1">
      <c r="A141" s="38"/>
      <c r="B141" s="39"/>
      <c r="C141" s="197" t="s">
        <v>187</v>
      </c>
      <c r="D141" s="197" t="s">
        <v>144</v>
      </c>
      <c r="E141" s="198" t="s">
        <v>1394</v>
      </c>
      <c r="F141" s="199" t="s">
        <v>1395</v>
      </c>
      <c r="G141" s="200" t="s">
        <v>418</v>
      </c>
      <c r="H141" s="201">
        <v>0.003</v>
      </c>
      <c r="I141" s="202"/>
      <c r="J141" s="203">
        <f>ROUND(I141*H141,2)</f>
        <v>0</v>
      </c>
      <c r="K141" s="204"/>
      <c r="L141" s="44"/>
      <c r="M141" s="205" t="s">
        <v>19</v>
      </c>
      <c r="N141" s="206" t="s">
        <v>40</v>
      </c>
      <c r="O141" s="84"/>
      <c r="P141" s="207">
        <f>O141*H141</f>
        <v>0</v>
      </c>
      <c r="Q141" s="207">
        <v>0</v>
      </c>
      <c r="R141" s="207">
        <f>Q141*H141</f>
        <v>0</v>
      </c>
      <c r="S141" s="207">
        <v>0</v>
      </c>
      <c r="T141" s="208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09" t="s">
        <v>142</v>
      </c>
      <c r="AT141" s="209" t="s">
        <v>144</v>
      </c>
      <c r="AU141" s="209" t="s">
        <v>79</v>
      </c>
      <c r="AY141" s="17" t="s">
        <v>143</v>
      </c>
      <c r="BE141" s="210">
        <f>IF(N141="základní",J141,0)</f>
        <v>0</v>
      </c>
      <c r="BF141" s="210">
        <f>IF(N141="snížená",J141,0)</f>
        <v>0</v>
      </c>
      <c r="BG141" s="210">
        <f>IF(N141="zákl. přenesená",J141,0)</f>
        <v>0</v>
      </c>
      <c r="BH141" s="210">
        <f>IF(N141="sníž. přenesená",J141,0)</f>
        <v>0</v>
      </c>
      <c r="BI141" s="210">
        <f>IF(N141="nulová",J141,0)</f>
        <v>0</v>
      </c>
      <c r="BJ141" s="17" t="s">
        <v>77</v>
      </c>
      <c r="BK141" s="210">
        <f>ROUND(I141*H141,2)</f>
        <v>0</v>
      </c>
      <c r="BL141" s="17" t="s">
        <v>142</v>
      </c>
      <c r="BM141" s="209" t="s">
        <v>1679</v>
      </c>
    </row>
    <row r="142" spans="1:51" s="13" customFormat="1" ht="12">
      <c r="A142" s="13"/>
      <c r="B142" s="235"/>
      <c r="C142" s="236"/>
      <c r="D142" s="237" t="s">
        <v>236</v>
      </c>
      <c r="E142" s="238" t="s">
        <v>19</v>
      </c>
      <c r="F142" s="239" t="s">
        <v>1680</v>
      </c>
      <c r="G142" s="236"/>
      <c r="H142" s="240">
        <v>0.001</v>
      </c>
      <c r="I142" s="241"/>
      <c r="J142" s="236"/>
      <c r="K142" s="236"/>
      <c r="L142" s="242"/>
      <c r="M142" s="243"/>
      <c r="N142" s="244"/>
      <c r="O142" s="244"/>
      <c r="P142" s="244"/>
      <c r="Q142" s="244"/>
      <c r="R142" s="244"/>
      <c r="S142" s="244"/>
      <c r="T142" s="24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6" t="s">
        <v>236</v>
      </c>
      <c r="AU142" s="246" t="s">
        <v>79</v>
      </c>
      <c r="AV142" s="13" t="s">
        <v>79</v>
      </c>
      <c r="AW142" s="13" t="s">
        <v>31</v>
      </c>
      <c r="AX142" s="13" t="s">
        <v>69</v>
      </c>
      <c r="AY142" s="246" t="s">
        <v>143</v>
      </c>
    </row>
    <row r="143" spans="1:51" s="13" customFormat="1" ht="12">
      <c r="A143" s="13"/>
      <c r="B143" s="235"/>
      <c r="C143" s="236"/>
      <c r="D143" s="237" t="s">
        <v>236</v>
      </c>
      <c r="E143" s="238" t="s">
        <v>19</v>
      </c>
      <c r="F143" s="239" t="s">
        <v>1681</v>
      </c>
      <c r="G143" s="236"/>
      <c r="H143" s="240">
        <v>0.001</v>
      </c>
      <c r="I143" s="241"/>
      <c r="J143" s="236"/>
      <c r="K143" s="236"/>
      <c r="L143" s="242"/>
      <c r="M143" s="243"/>
      <c r="N143" s="244"/>
      <c r="O143" s="244"/>
      <c r="P143" s="244"/>
      <c r="Q143" s="244"/>
      <c r="R143" s="244"/>
      <c r="S143" s="244"/>
      <c r="T143" s="24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6" t="s">
        <v>236</v>
      </c>
      <c r="AU143" s="246" t="s">
        <v>79</v>
      </c>
      <c r="AV143" s="13" t="s">
        <v>79</v>
      </c>
      <c r="AW143" s="13" t="s">
        <v>31</v>
      </c>
      <c r="AX143" s="13" t="s">
        <v>69</v>
      </c>
      <c r="AY143" s="246" t="s">
        <v>143</v>
      </c>
    </row>
    <row r="144" spans="1:51" s="13" customFormat="1" ht="12">
      <c r="A144" s="13"/>
      <c r="B144" s="235"/>
      <c r="C144" s="236"/>
      <c r="D144" s="237" t="s">
        <v>236</v>
      </c>
      <c r="E144" s="238" t="s">
        <v>19</v>
      </c>
      <c r="F144" s="239" t="s">
        <v>1682</v>
      </c>
      <c r="G144" s="236"/>
      <c r="H144" s="240">
        <v>0.001</v>
      </c>
      <c r="I144" s="241"/>
      <c r="J144" s="236"/>
      <c r="K144" s="236"/>
      <c r="L144" s="242"/>
      <c r="M144" s="243"/>
      <c r="N144" s="244"/>
      <c r="O144" s="244"/>
      <c r="P144" s="244"/>
      <c r="Q144" s="244"/>
      <c r="R144" s="244"/>
      <c r="S144" s="244"/>
      <c r="T144" s="24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6" t="s">
        <v>236</v>
      </c>
      <c r="AU144" s="246" t="s">
        <v>79</v>
      </c>
      <c r="AV144" s="13" t="s">
        <v>79</v>
      </c>
      <c r="AW144" s="13" t="s">
        <v>31</v>
      </c>
      <c r="AX144" s="13" t="s">
        <v>69</v>
      </c>
      <c r="AY144" s="246" t="s">
        <v>143</v>
      </c>
    </row>
    <row r="145" spans="1:51" s="14" customFormat="1" ht="12">
      <c r="A145" s="14"/>
      <c r="B145" s="247"/>
      <c r="C145" s="248"/>
      <c r="D145" s="237" t="s">
        <v>236</v>
      </c>
      <c r="E145" s="249" t="s">
        <v>19</v>
      </c>
      <c r="F145" s="250" t="s">
        <v>302</v>
      </c>
      <c r="G145" s="248"/>
      <c r="H145" s="251">
        <v>0.003</v>
      </c>
      <c r="I145" s="252"/>
      <c r="J145" s="248"/>
      <c r="K145" s="248"/>
      <c r="L145" s="253"/>
      <c r="M145" s="254"/>
      <c r="N145" s="255"/>
      <c r="O145" s="255"/>
      <c r="P145" s="255"/>
      <c r="Q145" s="255"/>
      <c r="R145" s="255"/>
      <c r="S145" s="255"/>
      <c r="T145" s="256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7" t="s">
        <v>236</v>
      </c>
      <c r="AU145" s="257" t="s">
        <v>79</v>
      </c>
      <c r="AV145" s="14" t="s">
        <v>142</v>
      </c>
      <c r="AW145" s="14" t="s">
        <v>31</v>
      </c>
      <c r="AX145" s="14" t="s">
        <v>77</v>
      </c>
      <c r="AY145" s="257" t="s">
        <v>143</v>
      </c>
    </row>
    <row r="146" spans="1:65" s="2" customFormat="1" ht="16.5" customHeight="1">
      <c r="A146" s="38"/>
      <c r="B146" s="39"/>
      <c r="C146" s="224" t="s">
        <v>191</v>
      </c>
      <c r="D146" s="224" t="s">
        <v>231</v>
      </c>
      <c r="E146" s="225" t="s">
        <v>1398</v>
      </c>
      <c r="F146" s="226" t="s">
        <v>1399</v>
      </c>
      <c r="G146" s="227" t="s">
        <v>234</v>
      </c>
      <c r="H146" s="228">
        <v>4.8</v>
      </c>
      <c r="I146" s="229"/>
      <c r="J146" s="230">
        <f>ROUND(I146*H146,2)</f>
        <v>0</v>
      </c>
      <c r="K146" s="231"/>
      <c r="L146" s="232"/>
      <c r="M146" s="233" t="s">
        <v>19</v>
      </c>
      <c r="N146" s="234" t="s">
        <v>40</v>
      </c>
      <c r="O146" s="84"/>
      <c r="P146" s="207">
        <f>O146*H146</f>
        <v>0</v>
      </c>
      <c r="Q146" s="207">
        <v>0.001</v>
      </c>
      <c r="R146" s="207">
        <f>Q146*H146</f>
        <v>0.0048</v>
      </c>
      <c r="S146" s="207">
        <v>0</v>
      </c>
      <c r="T146" s="208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09" t="s">
        <v>171</v>
      </c>
      <c r="AT146" s="209" t="s">
        <v>231</v>
      </c>
      <c r="AU146" s="209" t="s">
        <v>79</v>
      </c>
      <c r="AY146" s="17" t="s">
        <v>143</v>
      </c>
      <c r="BE146" s="210">
        <f>IF(N146="základní",J146,0)</f>
        <v>0</v>
      </c>
      <c r="BF146" s="210">
        <f>IF(N146="snížená",J146,0)</f>
        <v>0</v>
      </c>
      <c r="BG146" s="210">
        <f>IF(N146="zákl. přenesená",J146,0)</f>
        <v>0</v>
      </c>
      <c r="BH146" s="210">
        <f>IF(N146="sníž. přenesená",J146,0)</f>
        <v>0</v>
      </c>
      <c r="BI146" s="210">
        <f>IF(N146="nulová",J146,0)</f>
        <v>0</v>
      </c>
      <c r="BJ146" s="17" t="s">
        <v>77</v>
      </c>
      <c r="BK146" s="210">
        <f>ROUND(I146*H146,2)</f>
        <v>0</v>
      </c>
      <c r="BL146" s="17" t="s">
        <v>142</v>
      </c>
      <c r="BM146" s="209" t="s">
        <v>1683</v>
      </c>
    </row>
    <row r="147" spans="1:51" s="13" customFormat="1" ht="12">
      <c r="A147" s="13"/>
      <c r="B147" s="235"/>
      <c r="C147" s="236"/>
      <c r="D147" s="237" t="s">
        <v>236</v>
      </c>
      <c r="E147" s="238" t="s">
        <v>19</v>
      </c>
      <c r="F147" s="239" t="s">
        <v>1684</v>
      </c>
      <c r="G147" s="236"/>
      <c r="H147" s="240">
        <v>1.6</v>
      </c>
      <c r="I147" s="241"/>
      <c r="J147" s="236"/>
      <c r="K147" s="236"/>
      <c r="L147" s="242"/>
      <c r="M147" s="243"/>
      <c r="N147" s="244"/>
      <c r="O147" s="244"/>
      <c r="P147" s="244"/>
      <c r="Q147" s="244"/>
      <c r="R147" s="244"/>
      <c r="S147" s="244"/>
      <c r="T147" s="24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6" t="s">
        <v>236</v>
      </c>
      <c r="AU147" s="246" t="s">
        <v>79</v>
      </c>
      <c r="AV147" s="13" t="s">
        <v>79</v>
      </c>
      <c r="AW147" s="13" t="s">
        <v>31</v>
      </c>
      <c r="AX147" s="13" t="s">
        <v>69</v>
      </c>
      <c r="AY147" s="246" t="s">
        <v>143</v>
      </c>
    </row>
    <row r="148" spans="1:51" s="13" customFormat="1" ht="12">
      <c r="A148" s="13"/>
      <c r="B148" s="235"/>
      <c r="C148" s="236"/>
      <c r="D148" s="237" t="s">
        <v>236</v>
      </c>
      <c r="E148" s="238" t="s">
        <v>19</v>
      </c>
      <c r="F148" s="239" t="s">
        <v>1685</v>
      </c>
      <c r="G148" s="236"/>
      <c r="H148" s="240">
        <v>1.6</v>
      </c>
      <c r="I148" s="241"/>
      <c r="J148" s="236"/>
      <c r="K148" s="236"/>
      <c r="L148" s="242"/>
      <c r="M148" s="243"/>
      <c r="N148" s="244"/>
      <c r="O148" s="244"/>
      <c r="P148" s="244"/>
      <c r="Q148" s="244"/>
      <c r="R148" s="244"/>
      <c r="S148" s="244"/>
      <c r="T148" s="24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6" t="s">
        <v>236</v>
      </c>
      <c r="AU148" s="246" t="s">
        <v>79</v>
      </c>
      <c r="AV148" s="13" t="s">
        <v>79</v>
      </c>
      <c r="AW148" s="13" t="s">
        <v>31</v>
      </c>
      <c r="AX148" s="13" t="s">
        <v>69</v>
      </c>
      <c r="AY148" s="246" t="s">
        <v>143</v>
      </c>
    </row>
    <row r="149" spans="1:51" s="13" customFormat="1" ht="12">
      <c r="A149" s="13"/>
      <c r="B149" s="235"/>
      <c r="C149" s="236"/>
      <c r="D149" s="237" t="s">
        <v>236</v>
      </c>
      <c r="E149" s="238" t="s">
        <v>19</v>
      </c>
      <c r="F149" s="239" t="s">
        <v>1686</v>
      </c>
      <c r="G149" s="236"/>
      <c r="H149" s="240">
        <v>1.6</v>
      </c>
      <c r="I149" s="241"/>
      <c r="J149" s="236"/>
      <c r="K149" s="236"/>
      <c r="L149" s="242"/>
      <c r="M149" s="243"/>
      <c r="N149" s="244"/>
      <c r="O149" s="244"/>
      <c r="P149" s="244"/>
      <c r="Q149" s="244"/>
      <c r="R149" s="244"/>
      <c r="S149" s="244"/>
      <c r="T149" s="24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6" t="s">
        <v>236</v>
      </c>
      <c r="AU149" s="246" t="s">
        <v>79</v>
      </c>
      <c r="AV149" s="13" t="s">
        <v>79</v>
      </c>
      <c r="AW149" s="13" t="s">
        <v>31</v>
      </c>
      <c r="AX149" s="13" t="s">
        <v>69</v>
      </c>
      <c r="AY149" s="246" t="s">
        <v>143</v>
      </c>
    </row>
    <row r="150" spans="1:51" s="14" customFormat="1" ht="12">
      <c r="A150" s="14"/>
      <c r="B150" s="247"/>
      <c r="C150" s="248"/>
      <c r="D150" s="237" t="s">
        <v>236</v>
      </c>
      <c r="E150" s="249" t="s">
        <v>19</v>
      </c>
      <c r="F150" s="250" t="s">
        <v>302</v>
      </c>
      <c r="G150" s="248"/>
      <c r="H150" s="251">
        <v>4.8</v>
      </c>
      <c r="I150" s="252"/>
      <c r="J150" s="248"/>
      <c r="K150" s="248"/>
      <c r="L150" s="253"/>
      <c r="M150" s="254"/>
      <c r="N150" s="255"/>
      <c r="O150" s="255"/>
      <c r="P150" s="255"/>
      <c r="Q150" s="255"/>
      <c r="R150" s="255"/>
      <c r="S150" s="255"/>
      <c r="T150" s="256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7" t="s">
        <v>236</v>
      </c>
      <c r="AU150" s="257" t="s">
        <v>79</v>
      </c>
      <c r="AV150" s="14" t="s">
        <v>142</v>
      </c>
      <c r="AW150" s="14" t="s">
        <v>31</v>
      </c>
      <c r="AX150" s="14" t="s">
        <v>77</v>
      </c>
      <c r="AY150" s="257" t="s">
        <v>143</v>
      </c>
    </row>
    <row r="151" spans="1:65" s="2" customFormat="1" ht="21.75" customHeight="1">
      <c r="A151" s="38"/>
      <c r="B151" s="39"/>
      <c r="C151" s="197" t="s">
        <v>195</v>
      </c>
      <c r="D151" s="197" t="s">
        <v>144</v>
      </c>
      <c r="E151" s="198" t="s">
        <v>1402</v>
      </c>
      <c r="F151" s="199" t="s">
        <v>1403</v>
      </c>
      <c r="G151" s="200" t="s">
        <v>418</v>
      </c>
      <c r="H151" s="201">
        <v>0.003</v>
      </c>
      <c r="I151" s="202"/>
      <c r="J151" s="203">
        <f>ROUND(I151*H151,2)</f>
        <v>0</v>
      </c>
      <c r="K151" s="204"/>
      <c r="L151" s="44"/>
      <c r="M151" s="205" t="s">
        <v>19</v>
      </c>
      <c r="N151" s="206" t="s">
        <v>40</v>
      </c>
      <c r="O151" s="84"/>
      <c r="P151" s="207">
        <f>O151*H151</f>
        <v>0</v>
      </c>
      <c r="Q151" s="207">
        <v>0</v>
      </c>
      <c r="R151" s="207">
        <f>Q151*H151</f>
        <v>0</v>
      </c>
      <c r="S151" s="207">
        <v>0</v>
      </c>
      <c r="T151" s="208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09" t="s">
        <v>142</v>
      </c>
      <c r="AT151" s="209" t="s">
        <v>144</v>
      </c>
      <c r="AU151" s="209" t="s">
        <v>79</v>
      </c>
      <c r="AY151" s="17" t="s">
        <v>143</v>
      </c>
      <c r="BE151" s="210">
        <f>IF(N151="základní",J151,0)</f>
        <v>0</v>
      </c>
      <c r="BF151" s="210">
        <f>IF(N151="snížená",J151,0)</f>
        <v>0</v>
      </c>
      <c r="BG151" s="210">
        <f>IF(N151="zákl. přenesená",J151,0)</f>
        <v>0</v>
      </c>
      <c r="BH151" s="210">
        <f>IF(N151="sníž. přenesená",J151,0)</f>
        <v>0</v>
      </c>
      <c r="BI151" s="210">
        <f>IF(N151="nulová",J151,0)</f>
        <v>0</v>
      </c>
      <c r="BJ151" s="17" t="s">
        <v>77</v>
      </c>
      <c r="BK151" s="210">
        <f>ROUND(I151*H151,2)</f>
        <v>0</v>
      </c>
      <c r="BL151" s="17" t="s">
        <v>142</v>
      </c>
      <c r="BM151" s="209" t="s">
        <v>1687</v>
      </c>
    </row>
    <row r="152" spans="1:51" s="13" customFormat="1" ht="12">
      <c r="A152" s="13"/>
      <c r="B152" s="235"/>
      <c r="C152" s="236"/>
      <c r="D152" s="237" t="s">
        <v>236</v>
      </c>
      <c r="E152" s="238" t="s">
        <v>19</v>
      </c>
      <c r="F152" s="239" t="s">
        <v>1688</v>
      </c>
      <c r="G152" s="236"/>
      <c r="H152" s="240">
        <v>0.001</v>
      </c>
      <c r="I152" s="241"/>
      <c r="J152" s="236"/>
      <c r="K152" s="236"/>
      <c r="L152" s="242"/>
      <c r="M152" s="243"/>
      <c r="N152" s="244"/>
      <c r="O152" s="244"/>
      <c r="P152" s="244"/>
      <c r="Q152" s="244"/>
      <c r="R152" s="244"/>
      <c r="S152" s="244"/>
      <c r="T152" s="24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6" t="s">
        <v>236</v>
      </c>
      <c r="AU152" s="246" t="s">
        <v>79</v>
      </c>
      <c r="AV152" s="13" t="s">
        <v>79</v>
      </c>
      <c r="AW152" s="13" t="s">
        <v>31</v>
      </c>
      <c r="AX152" s="13" t="s">
        <v>69</v>
      </c>
      <c r="AY152" s="246" t="s">
        <v>143</v>
      </c>
    </row>
    <row r="153" spans="1:51" s="13" customFormat="1" ht="12">
      <c r="A153" s="13"/>
      <c r="B153" s="235"/>
      <c r="C153" s="236"/>
      <c r="D153" s="237" t="s">
        <v>236</v>
      </c>
      <c r="E153" s="238" t="s">
        <v>19</v>
      </c>
      <c r="F153" s="239" t="s">
        <v>1689</v>
      </c>
      <c r="G153" s="236"/>
      <c r="H153" s="240">
        <v>0.001</v>
      </c>
      <c r="I153" s="241"/>
      <c r="J153" s="236"/>
      <c r="K153" s="236"/>
      <c r="L153" s="242"/>
      <c r="M153" s="243"/>
      <c r="N153" s="244"/>
      <c r="O153" s="244"/>
      <c r="P153" s="244"/>
      <c r="Q153" s="244"/>
      <c r="R153" s="244"/>
      <c r="S153" s="244"/>
      <c r="T153" s="24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6" t="s">
        <v>236</v>
      </c>
      <c r="AU153" s="246" t="s">
        <v>79</v>
      </c>
      <c r="AV153" s="13" t="s">
        <v>79</v>
      </c>
      <c r="AW153" s="13" t="s">
        <v>31</v>
      </c>
      <c r="AX153" s="13" t="s">
        <v>69</v>
      </c>
      <c r="AY153" s="246" t="s">
        <v>143</v>
      </c>
    </row>
    <row r="154" spans="1:51" s="13" customFormat="1" ht="12">
      <c r="A154" s="13"/>
      <c r="B154" s="235"/>
      <c r="C154" s="236"/>
      <c r="D154" s="237" t="s">
        <v>236</v>
      </c>
      <c r="E154" s="238" t="s">
        <v>19</v>
      </c>
      <c r="F154" s="239" t="s">
        <v>1690</v>
      </c>
      <c r="G154" s="236"/>
      <c r="H154" s="240">
        <v>0.001</v>
      </c>
      <c r="I154" s="241"/>
      <c r="J154" s="236"/>
      <c r="K154" s="236"/>
      <c r="L154" s="242"/>
      <c r="M154" s="243"/>
      <c r="N154" s="244"/>
      <c r="O154" s="244"/>
      <c r="P154" s="244"/>
      <c r="Q154" s="244"/>
      <c r="R154" s="244"/>
      <c r="S154" s="244"/>
      <c r="T154" s="24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6" t="s">
        <v>236</v>
      </c>
      <c r="AU154" s="246" t="s">
        <v>79</v>
      </c>
      <c r="AV154" s="13" t="s">
        <v>79</v>
      </c>
      <c r="AW154" s="13" t="s">
        <v>31</v>
      </c>
      <c r="AX154" s="13" t="s">
        <v>69</v>
      </c>
      <c r="AY154" s="246" t="s">
        <v>143</v>
      </c>
    </row>
    <row r="155" spans="1:51" s="14" customFormat="1" ht="12">
      <c r="A155" s="14"/>
      <c r="B155" s="247"/>
      <c r="C155" s="248"/>
      <c r="D155" s="237" t="s">
        <v>236</v>
      </c>
      <c r="E155" s="249" t="s">
        <v>19</v>
      </c>
      <c r="F155" s="250" t="s">
        <v>302</v>
      </c>
      <c r="G155" s="248"/>
      <c r="H155" s="251">
        <v>0.003</v>
      </c>
      <c r="I155" s="252"/>
      <c r="J155" s="248"/>
      <c r="K155" s="248"/>
      <c r="L155" s="253"/>
      <c r="M155" s="254"/>
      <c r="N155" s="255"/>
      <c r="O155" s="255"/>
      <c r="P155" s="255"/>
      <c r="Q155" s="255"/>
      <c r="R155" s="255"/>
      <c r="S155" s="255"/>
      <c r="T155" s="256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7" t="s">
        <v>236</v>
      </c>
      <c r="AU155" s="257" t="s">
        <v>79</v>
      </c>
      <c r="AV155" s="14" t="s">
        <v>142</v>
      </c>
      <c r="AW155" s="14" t="s">
        <v>31</v>
      </c>
      <c r="AX155" s="14" t="s">
        <v>77</v>
      </c>
      <c r="AY155" s="257" t="s">
        <v>143</v>
      </c>
    </row>
    <row r="156" spans="1:65" s="2" customFormat="1" ht="16.5" customHeight="1">
      <c r="A156" s="38"/>
      <c r="B156" s="39"/>
      <c r="C156" s="197" t="s">
        <v>8</v>
      </c>
      <c r="D156" s="197" t="s">
        <v>144</v>
      </c>
      <c r="E156" s="198" t="s">
        <v>1413</v>
      </c>
      <c r="F156" s="199" t="s">
        <v>1414</v>
      </c>
      <c r="G156" s="200" t="s">
        <v>287</v>
      </c>
      <c r="H156" s="201">
        <v>8.28</v>
      </c>
      <c r="I156" s="202"/>
      <c r="J156" s="203">
        <f>ROUND(I156*H156,2)</f>
        <v>0</v>
      </c>
      <c r="K156" s="204"/>
      <c r="L156" s="44"/>
      <c r="M156" s="205" t="s">
        <v>19</v>
      </c>
      <c r="N156" s="206" t="s">
        <v>40</v>
      </c>
      <c r="O156" s="84"/>
      <c r="P156" s="207">
        <f>O156*H156</f>
        <v>0</v>
      </c>
      <c r="Q156" s="207">
        <v>0</v>
      </c>
      <c r="R156" s="207">
        <f>Q156*H156</f>
        <v>0</v>
      </c>
      <c r="S156" s="207">
        <v>0</v>
      </c>
      <c r="T156" s="208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09" t="s">
        <v>142</v>
      </c>
      <c r="AT156" s="209" t="s">
        <v>144</v>
      </c>
      <c r="AU156" s="209" t="s">
        <v>79</v>
      </c>
      <c r="AY156" s="17" t="s">
        <v>143</v>
      </c>
      <c r="BE156" s="210">
        <f>IF(N156="základní",J156,0)</f>
        <v>0</v>
      </c>
      <c r="BF156" s="210">
        <f>IF(N156="snížená",J156,0)</f>
        <v>0</v>
      </c>
      <c r="BG156" s="210">
        <f>IF(N156="zákl. přenesená",J156,0)</f>
        <v>0</v>
      </c>
      <c r="BH156" s="210">
        <f>IF(N156="sníž. přenesená",J156,0)</f>
        <v>0</v>
      </c>
      <c r="BI156" s="210">
        <f>IF(N156="nulová",J156,0)</f>
        <v>0</v>
      </c>
      <c r="BJ156" s="17" t="s">
        <v>77</v>
      </c>
      <c r="BK156" s="210">
        <f>ROUND(I156*H156,2)</f>
        <v>0</v>
      </c>
      <c r="BL156" s="17" t="s">
        <v>142</v>
      </c>
      <c r="BM156" s="209" t="s">
        <v>1691</v>
      </c>
    </row>
    <row r="157" spans="1:51" s="13" customFormat="1" ht="12">
      <c r="A157" s="13"/>
      <c r="B157" s="235"/>
      <c r="C157" s="236"/>
      <c r="D157" s="237" t="s">
        <v>236</v>
      </c>
      <c r="E157" s="238" t="s">
        <v>19</v>
      </c>
      <c r="F157" s="239" t="s">
        <v>1692</v>
      </c>
      <c r="G157" s="236"/>
      <c r="H157" s="240">
        <v>2.76</v>
      </c>
      <c r="I157" s="241"/>
      <c r="J157" s="236"/>
      <c r="K157" s="236"/>
      <c r="L157" s="242"/>
      <c r="M157" s="243"/>
      <c r="N157" s="244"/>
      <c r="O157" s="244"/>
      <c r="P157" s="244"/>
      <c r="Q157" s="244"/>
      <c r="R157" s="244"/>
      <c r="S157" s="244"/>
      <c r="T157" s="24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6" t="s">
        <v>236</v>
      </c>
      <c r="AU157" s="246" t="s">
        <v>79</v>
      </c>
      <c r="AV157" s="13" t="s">
        <v>79</v>
      </c>
      <c r="AW157" s="13" t="s">
        <v>31</v>
      </c>
      <c r="AX157" s="13" t="s">
        <v>69</v>
      </c>
      <c r="AY157" s="246" t="s">
        <v>143</v>
      </c>
    </row>
    <row r="158" spans="1:51" s="13" customFormat="1" ht="12">
      <c r="A158" s="13"/>
      <c r="B158" s="235"/>
      <c r="C158" s="236"/>
      <c r="D158" s="237" t="s">
        <v>236</v>
      </c>
      <c r="E158" s="238" t="s">
        <v>19</v>
      </c>
      <c r="F158" s="239" t="s">
        <v>1693</v>
      </c>
      <c r="G158" s="236"/>
      <c r="H158" s="240">
        <v>2.76</v>
      </c>
      <c r="I158" s="241"/>
      <c r="J158" s="236"/>
      <c r="K158" s="236"/>
      <c r="L158" s="242"/>
      <c r="M158" s="243"/>
      <c r="N158" s="244"/>
      <c r="O158" s="244"/>
      <c r="P158" s="244"/>
      <c r="Q158" s="244"/>
      <c r="R158" s="244"/>
      <c r="S158" s="244"/>
      <c r="T158" s="24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6" t="s">
        <v>236</v>
      </c>
      <c r="AU158" s="246" t="s">
        <v>79</v>
      </c>
      <c r="AV158" s="13" t="s">
        <v>79</v>
      </c>
      <c r="AW158" s="13" t="s">
        <v>31</v>
      </c>
      <c r="AX158" s="13" t="s">
        <v>69</v>
      </c>
      <c r="AY158" s="246" t="s">
        <v>143</v>
      </c>
    </row>
    <row r="159" spans="1:51" s="13" customFormat="1" ht="12">
      <c r="A159" s="13"/>
      <c r="B159" s="235"/>
      <c r="C159" s="236"/>
      <c r="D159" s="237" t="s">
        <v>236</v>
      </c>
      <c r="E159" s="238" t="s">
        <v>19</v>
      </c>
      <c r="F159" s="239" t="s">
        <v>1694</v>
      </c>
      <c r="G159" s="236"/>
      <c r="H159" s="240">
        <v>2.76</v>
      </c>
      <c r="I159" s="241"/>
      <c r="J159" s="236"/>
      <c r="K159" s="236"/>
      <c r="L159" s="242"/>
      <c r="M159" s="243"/>
      <c r="N159" s="244"/>
      <c r="O159" s="244"/>
      <c r="P159" s="244"/>
      <c r="Q159" s="244"/>
      <c r="R159" s="244"/>
      <c r="S159" s="244"/>
      <c r="T159" s="24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6" t="s">
        <v>236</v>
      </c>
      <c r="AU159" s="246" t="s">
        <v>79</v>
      </c>
      <c r="AV159" s="13" t="s">
        <v>79</v>
      </c>
      <c r="AW159" s="13" t="s">
        <v>31</v>
      </c>
      <c r="AX159" s="13" t="s">
        <v>69</v>
      </c>
      <c r="AY159" s="246" t="s">
        <v>143</v>
      </c>
    </row>
    <row r="160" spans="1:51" s="14" customFormat="1" ht="12">
      <c r="A160" s="14"/>
      <c r="B160" s="247"/>
      <c r="C160" s="248"/>
      <c r="D160" s="237" t="s">
        <v>236</v>
      </c>
      <c r="E160" s="249" t="s">
        <v>19</v>
      </c>
      <c r="F160" s="250" t="s">
        <v>302</v>
      </c>
      <c r="G160" s="248"/>
      <c r="H160" s="251">
        <v>8.28</v>
      </c>
      <c r="I160" s="252"/>
      <c r="J160" s="248"/>
      <c r="K160" s="248"/>
      <c r="L160" s="253"/>
      <c r="M160" s="254"/>
      <c r="N160" s="255"/>
      <c r="O160" s="255"/>
      <c r="P160" s="255"/>
      <c r="Q160" s="255"/>
      <c r="R160" s="255"/>
      <c r="S160" s="255"/>
      <c r="T160" s="256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7" t="s">
        <v>236</v>
      </c>
      <c r="AU160" s="257" t="s">
        <v>79</v>
      </c>
      <c r="AV160" s="14" t="s">
        <v>142</v>
      </c>
      <c r="AW160" s="14" t="s">
        <v>31</v>
      </c>
      <c r="AX160" s="14" t="s">
        <v>77</v>
      </c>
      <c r="AY160" s="257" t="s">
        <v>143</v>
      </c>
    </row>
    <row r="161" spans="1:65" s="2" customFormat="1" ht="16.5" customHeight="1">
      <c r="A161" s="38"/>
      <c r="B161" s="39"/>
      <c r="C161" s="197" t="s">
        <v>203</v>
      </c>
      <c r="D161" s="197" t="s">
        <v>144</v>
      </c>
      <c r="E161" s="198" t="s">
        <v>1417</v>
      </c>
      <c r="F161" s="199" t="s">
        <v>1418</v>
      </c>
      <c r="G161" s="200" t="s">
        <v>287</v>
      </c>
      <c r="H161" s="201">
        <v>8.28</v>
      </c>
      <c r="I161" s="202"/>
      <c r="J161" s="203">
        <f>ROUND(I161*H161,2)</f>
        <v>0</v>
      </c>
      <c r="K161" s="204"/>
      <c r="L161" s="44"/>
      <c r="M161" s="205" t="s">
        <v>19</v>
      </c>
      <c r="N161" s="206" t="s">
        <v>40</v>
      </c>
      <c r="O161" s="84"/>
      <c r="P161" s="207">
        <f>O161*H161</f>
        <v>0</v>
      </c>
      <c r="Q161" s="207">
        <v>0</v>
      </c>
      <c r="R161" s="207">
        <f>Q161*H161</f>
        <v>0</v>
      </c>
      <c r="S161" s="207">
        <v>0</v>
      </c>
      <c r="T161" s="208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09" t="s">
        <v>142</v>
      </c>
      <c r="AT161" s="209" t="s">
        <v>144</v>
      </c>
      <c r="AU161" s="209" t="s">
        <v>79</v>
      </c>
      <c r="AY161" s="17" t="s">
        <v>143</v>
      </c>
      <c r="BE161" s="210">
        <f>IF(N161="základní",J161,0)</f>
        <v>0</v>
      </c>
      <c r="BF161" s="210">
        <f>IF(N161="snížená",J161,0)</f>
        <v>0</v>
      </c>
      <c r="BG161" s="210">
        <f>IF(N161="zákl. přenesená",J161,0)</f>
        <v>0</v>
      </c>
      <c r="BH161" s="210">
        <f>IF(N161="sníž. přenesená",J161,0)</f>
        <v>0</v>
      </c>
      <c r="BI161" s="210">
        <f>IF(N161="nulová",J161,0)</f>
        <v>0</v>
      </c>
      <c r="BJ161" s="17" t="s">
        <v>77</v>
      </c>
      <c r="BK161" s="210">
        <f>ROUND(I161*H161,2)</f>
        <v>0</v>
      </c>
      <c r="BL161" s="17" t="s">
        <v>142</v>
      </c>
      <c r="BM161" s="209" t="s">
        <v>1695</v>
      </c>
    </row>
    <row r="162" spans="1:51" s="13" customFormat="1" ht="12">
      <c r="A162" s="13"/>
      <c r="B162" s="235"/>
      <c r="C162" s="236"/>
      <c r="D162" s="237" t="s">
        <v>236</v>
      </c>
      <c r="E162" s="238" t="s">
        <v>19</v>
      </c>
      <c r="F162" s="239" t="s">
        <v>1692</v>
      </c>
      <c r="G162" s="236"/>
      <c r="H162" s="240">
        <v>2.76</v>
      </c>
      <c r="I162" s="241"/>
      <c r="J162" s="236"/>
      <c r="K162" s="236"/>
      <c r="L162" s="242"/>
      <c r="M162" s="243"/>
      <c r="N162" s="244"/>
      <c r="O162" s="244"/>
      <c r="P162" s="244"/>
      <c r="Q162" s="244"/>
      <c r="R162" s="244"/>
      <c r="S162" s="244"/>
      <c r="T162" s="24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6" t="s">
        <v>236</v>
      </c>
      <c r="AU162" s="246" t="s">
        <v>79</v>
      </c>
      <c r="AV162" s="13" t="s">
        <v>79</v>
      </c>
      <c r="AW162" s="13" t="s">
        <v>31</v>
      </c>
      <c r="AX162" s="13" t="s">
        <v>69</v>
      </c>
      <c r="AY162" s="246" t="s">
        <v>143</v>
      </c>
    </row>
    <row r="163" spans="1:51" s="13" customFormat="1" ht="12">
      <c r="A163" s="13"/>
      <c r="B163" s="235"/>
      <c r="C163" s="236"/>
      <c r="D163" s="237" t="s">
        <v>236</v>
      </c>
      <c r="E163" s="238" t="s">
        <v>19</v>
      </c>
      <c r="F163" s="239" t="s">
        <v>1693</v>
      </c>
      <c r="G163" s="236"/>
      <c r="H163" s="240">
        <v>2.76</v>
      </c>
      <c r="I163" s="241"/>
      <c r="J163" s="236"/>
      <c r="K163" s="236"/>
      <c r="L163" s="242"/>
      <c r="M163" s="243"/>
      <c r="N163" s="244"/>
      <c r="O163" s="244"/>
      <c r="P163" s="244"/>
      <c r="Q163" s="244"/>
      <c r="R163" s="244"/>
      <c r="S163" s="244"/>
      <c r="T163" s="24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6" t="s">
        <v>236</v>
      </c>
      <c r="AU163" s="246" t="s">
        <v>79</v>
      </c>
      <c r="AV163" s="13" t="s">
        <v>79</v>
      </c>
      <c r="AW163" s="13" t="s">
        <v>31</v>
      </c>
      <c r="AX163" s="13" t="s">
        <v>69</v>
      </c>
      <c r="AY163" s="246" t="s">
        <v>143</v>
      </c>
    </row>
    <row r="164" spans="1:51" s="13" customFormat="1" ht="12">
      <c r="A164" s="13"/>
      <c r="B164" s="235"/>
      <c r="C164" s="236"/>
      <c r="D164" s="237" t="s">
        <v>236</v>
      </c>
      <c r="E164" s="238" t="s">
        <v>19</v>
      </c>
      <c r="F164" s="239" t="s">
        <v>1694</v>
      </c>
      <c r="G164" s="236"/>
      <c r="H164" s="240">
        <v>2.76</v>
      </c>
      <c r="I164" s="241"/>
      <c r="J164" s="236"/>
      <c r="K164" s="236"/>
      <c r="L164" s="242"/>
      <c r="M164" s="243"/>
      <c r="N164" s="244"/>
      <c r="O164" s="244"/>
      <c r="P164" s="244"/>
      <c r="Q164" s="244"/>
      <c r="R164" s="244"/>
      <c r="S164" s="244"/>
      <c r="T164" s="24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6" t="s">
        <v>236</v>
      </c>
      <c r="AU164" s="246" t="s">
        <v>79</v>
      </c>
      <c r="AV164" s="13" t="s">
        <v>79</v>
      </c>
      <c r="AW164" s="13" t="s">
        <v>31</v>
      </c>
      <c r="AX164" s="13" t="s">
        <v>69</v>
      </c>
      <c r="AY164" s="246" t="s">
        <v>143</v>
      </c>
    </row>
    <row r="165" spans="1:51" s="14" customFormat="1" ht="12">
      <c r="A165" s="14"/>
      <c r="B165" s="247"/>
      <c r="C165" s="248"/>
      <c r="D165" s="237" t="s">
        <v>236</v>
      </c>
      <c r="E165" s="249" t="s">
        <v>19</v>
      </c>
      <c r="F165" s="250" t="s">
        <v>302</v>
      </c>
      <c r="G165" s="248"/>
      <c r="H165" s="251">
        <v>8.28</v>
      </c>
      <c r="I165" s="252"/>
      <c r="J165" s="248"/>
      <c r="K165" s="248"/>
      <c r="L165" s="253"/>
      <c r="M165" s="254"/>
      <c r="N165" s="255"/>
      <c r="O165" s="255"/>
      <c r="P165" s="255"/>
      <c r="Q165" s="255"/>
      <c r="R165" s="255"/>
      <c r="S165" s="255"/>
      <c r="T165" s="256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7" t="s">
        <v>236</v>
      </c>
      <c r="AU165" s="257" t="s">
        <v>79</v>
      </c>
      <c r="AV165" s="14" t="s">
        <v>142</v>
      </c>
      <c r="AW165" s="14" t="s">
        <v>31</v>
      </c>
      <c r="AX165" s="14" t="s">
        <v>77</v>
      </c>
      <c r="AY165" s="257" t="s">
        <v>143</v>
      </c>
    </row>
    <row r="166" spans="1:63" s="11" customFormat="1" ht="22.8" customHeight="1">
      <c r="A166" s="11"/>
      <c r="B166" s="183"/>
      <c r="C166" s="184"/>
      <c r="D166" s="185" t="s">
        <v>68</v>
      </c>
      <c r="E166" s="222" t="s">
        <v>152</v>
      </c>
      <c r="F166" s="222" t="s">
        <v>572</v>
      </c>
      <c r="G166" s="184"/>
      <c r="H166" s="184"/>
      <c r="I166" s="187"/>
      <c r="J166" s="223">
        <f>BK166</f>
        <v>0</v>
      </c>
      <c r="K166" s="184"/>
      <c r="L166" s="189"/>
      <c r="M166" s="190"/>
      <c r="N166" s="191"/>
      <c r="O166" s="191"/>
      <c r="P166" s="192">
        <f>SUM(P167:P171)</f>
        <v>0</v>
      </c>
      <c r="Q166" s="191"/>
      <c r="R166" s="192">
        <f>SUM(R167:R171)</f>
        <v>0.312015</v>
      </c>
      <c r="S166" s="191"/>
      <c r="T166" s="193">
        <f>SUM(T167:T171)</f>
        <v>0</v>
      </c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R166" s="194" t="s">
        <v>77</v>
      </c>
      <c r="AT166" s="195" t="s">
        <v>68</v>
      </c>
      <c r="AU166" s="195" t="s">
        <v>77</v>
      </c>
      <c r="AY166" s="194" t="s">
        <v>143</v>
      </c>
      <c r="BK166" s="196">
        <f>SUM(BK167:BK171)</f>
        <v>0</v>
      </c>
    </row>
    <row r="167" spans="1:65" s="2" customFormat="1" ht="33" customHeight="1">
      <c r="A167" s="38"/>
      <c r="B167" s="39"/>
      <c r="C167" s="197" t="s">
        <v>207</v>
      </c>
      <c r="D167" s="197" t="s">
        <v>144</v>
      </c>
      <c r="E167" s="198" t="s">
        <v>1448</v>
      </c>
      <c r="F167" s="199" t="s">
        <v>1449</v>
      </c>
      <c r="G167" s="200" t="s">
        <v>396</v>
      </c>
      <c r="H167" s="201">
        <v>45.75</v>
      </c>
      <c r="I167" s="202"/>
      <c r="J167" s="203">
        <f>ROUND(I167*H167,2)</f>
        <v>0</v>
      </c>
      <c r="K167" s="204"/>
      <c r="L167" s="44"/>
      <c r="M167" s="205" t="s">
        <v>19</v>
      </c>
      <c r="N167" s="206" t="s">
        <v>40</v>
      </c>
      <c r="O167" s="84"/>
      <c r="P167" s="207">
        <f>O167*H167</f>
        <v>0</v>
      </c>
      <c r="Q167" s="207">
        <v>0.00682</v>
      </c>
      <c r="R167" s="207">
        <f>Q167*H167</f>
        <v>0.312015</v>
      </c>
      <c r="S167" s="207">
        <v>0</v>
      </c>
      <c r="T167" s="208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09" t="s">
        <v>142</v>
      </c>
      <c r="AT167" s="209" t="s">
        <v>144</v>
      </c>
      <c r="AU167" s="209" t="s">
        <v>79</v>
      </c>
      <c r="AY167" s="17" t="s">
        <v>143</v>
      </c>
      <c r="BE167" s="210">
        <f>IF(N167="základní",J167,0)</f>
        <v>0</v>
      </c>
      <c r="BF167" s="210">
        <f>IF(N167="snížená",J167,0)</f>
        <v>0</v>
      </c>
      <c r="BG167" s="210">
        <f>IF(N167="zákl. přenesená",J167,0)</f>
        <v>0</v>
      </c>
      <c r="BH167" s="210">
        <f>IF(N167="sníž. přenesená",J167,0)</f>
        <v>0</v>
      </c>
      <c r="BI167" s="210">
        <f>IF(N167="nulová",J167,0)</f>
        <v>0</v>
      </c>
      <c r="BJ167" s="17" t="s">
        <v>77</v>
      </c>
      <c r="BK167" s="210">
        <f>ROUND(I167*H167,2)</f>
        <v>0</v>
      </c>
      <c r="BL167" s="17" t="s">
        <v>142</v>
      </c>
      <c r="BM167" s="209" t="s">
        <v>1696</v>
      </c>
    </row>
    <row r="168" spans="1:51" s="13" customFormat="1" ht="12">
      <c r="A168" s="13"/>
      <c r="B168" s="235"/>
      <c r="C168" s="236"/>
      <c r="D168" s="237" t="s">
        <v>236</v>
      </c>
      <c r="E168" s="238" t="s">
        <v>19</v>
      </c>
      <c r="F168" s="239" t="s">
        <v>1697</v>
      </c>
      <c r="G168" s="236"/>
      <c r="H168" s="240">
        <v>15.25</v>
      </c>
      <c r="I168" s="241"/>
      <c r="J168" s="236"/>
      <c r="K168" s="236"/>
      <c r="L168" s="242"/>
      <c r="M168" s="243"/>
      <c r="N168" s="244"/>
      <c r="O168" s="244"/>
      <c r="P168" s="244"/>
      <c r="Q168" s="244"/>
      <c r="R168" s="244"/>
      <c r="S168" s="244"/>
      <c r="T168" s="24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6" t="s">
        <v>236</v>
      </c>
      <c r="AU168" s="246" t="s">
        <v>79</v>
      </c>
      <c r="AV168" s="13" t="s">
        <v>79</v>
      </c>
      <c r="AW168" s="13" t="s">
        <v>31</v>
      </c>
      <c r="AX168" s="13" t="s">
        <v>69</v>
      </c>
      <c r="AY168" s="246" t="s">
        <v>143</v>
      </c>
    </row>
    <row r="169" spans="1:51" s="13" customFormat="1" ht="12">
      <c r="A169" s="13"/>
      <c r="B169" s="235"/>
      <c r="C169" s="236"/>
      <c r="D169" s="237" t="s">
        <v>236</v>
      </c>
      <c r="E169" s="238" t="s">
        <v>19</v>
      </c>
      <c r="F169" s="239" t="s">
        <v>1698</v>
      </c>
      <c r="G169" s="236"/>
      <c r="H169" s="240">
        <v>15.25</v>
      </c>
      <c r="I169" s="241"/>
      <c r="J169" s="236"/>
      <c r="K169" s="236"/>
      <c r="L169" s="242"/>
      <c r="M169" s="243"/>
      <c r="N169" s="244"/>
      <c r="O169" s="244"/>
      <c r="P169" s="244"/>
      <c r="Q169" s="244"/>
      <c r="R169" s="244"/>
      <c r="S169" s="244"/>
      <c r="T169" s="24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6" t="s">
        <v>236</v>
      </c>
      <c r="AU169" s="246" t="s">
        <v>79</v>
      </c>
      <c r="AV169" s="13" t="s">
        <v>79</v>
      </c>
      <c r="AW169" s="13" t="s">
        <v>31</v>
      </c>
      <c r="AX169" s="13" t="s">
        <v>69</v>
      </c>
      <c r="AY169" s="246" t="s">
        <v>143</v>
      </c>
    </row>
    <row r="170" spans="1:51" s="13" customFormat="1" ht="12">
      <c r="A170" s="13"/>
      <c r="B170" s="235"/>
      <c r="C170" s="236"/>
      <c r="D170" s="237" t="s">
        <v>236</v>
      </c>
      <c r="E170" s="238" t="s">
        <v>19</v>
      </c>
      <c r="F170" s="239" t="s">
        <v>1699</v>
      </c>
      <c r="G170" s="236"/>
      <c r="H170" s="240">
        <v>15.25</v>
      </c>
      <c r="I170" s="241"/>
      <c r="J170" s="236"/>
      <c r="K170" s="236"/>
      <c r="L170" s="242"/>
      <c r="M170" s="243"/>
      <c r="N170" s="244"/>
      <c r="O170" s="244"/>
      <c r="P170" s="244"/>
      <c r="Q170" s="244"/>
      <c r="R170" s="244"/>
      <c r="S170" s="244"/>
      <c r="T170" s="24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6" t="s">
        <v>236</v>
      </c>
      <c r="AU170" s="246" t="s">
        <v>79</v>
      </c>
      <c r="AV170" s="13" t="s">
        <v>79</v>
      </c>
      <c r="AW170" s="13" t="s">
        <v>31</v>
      </c>
      <c r="AX170" s="13" t="s">
        <v>69</v>
      </c>
      <c r="AY170" s="246" t="s">
        <v>143</v>
      </c>
    </row>
    <row r="171" spans="1:51" s="14" customFormat="1" ht="12">
      <c r="A171" s="14"/>
      <c r="B171" s="247"/>
      <c r="C171" s="248"/>
      <c r="D171" s="237" t="s">
        <v>236</v>
      </c>
      <c r="E171" s="249" t="s">
        <v>19</v>
      </c>
      <c r="F171" s="250" t="s">
        <v>302</v>
      </c>
      <c r="G171" s="248"/>
      <c r="H171" s="251">
        <v>45.75</v>
      </c>
      <c r="I171" s="252"/>
      <c r="J171" s="248"/>
      <c r="K171" s="248"/>
      <c r="L171" s="253"/>
      <c r="M171" s="254"/>
      <c r="N171" s="255"/>
      <c r="O171" s="255"/>
      <c r="P171" s="255"/>
      <c r="Q171" s="255"/>
      <c r="R171" s="255"/>
      <c r="S171" s="255"/>
      <c r="T171" s="256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7" t="s">
        <v>236</v>
      </c>
      <c r="AU171" s="257" t="s">
        <v>79</v>
      </c>
      <c r="AV171" s="14" t="s">
        <v>142</v>
      </c>
      <c r="AW171" s="14" t="s">
        <v>31</v>
      </c>
      <c r="AX171" s="14" t="s">
        <v>77</v>
      </c>
      <c r="AY171" s="257" t="s">
        <v>143</v>
      </c>
    </row>
    <row r="172" spans="1:63" s="11" customFormat="1" ht="22.8" customHeight="1">
      <c r="A172" s="11"/>
      <c r="B172" s="183"/>
      <c r="C172" s="184"/>
      <c r="D172" s="185" t="s">
        <v>68</v>
      </c>
      <c r="E172" s="222" t="s">
        <v>429</v>
      </c>
      <c r="F172" s="222" t="s">
        <v>430</v>
      </c>
      <c r="G172" s="184"/>
      <c r="H172" s="184"/>
      <c r="I172" s="187"/>
      <c r="J172" s="223">
        <f>BK172</f>
        <v>0</v>
      </c>
      <c r="K172" s="184"/>
      <c r="L172" s="189"/>
      <c r="M172" s="190"/>
      <c r="N172" s="191"/>
      <c r="O172" s="191"/>
      <c r="P172" s="192">
        <f>P173</f>
        <v>0</v>
      </c>
      <c r="Q172" s="191"/>
      <c r="R172" s="192">
        <f>R173</f>
        <v>0</v>
      </c>
      <c r="S172" s="191"/>
      <c r="T172" s="193">
        <f>T173</f>
        <v>0</v>
      </c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R172" s="194" t="s">
        <v>77</v>
      </c>
      <c r="AT172" s="195" t="s">
        <v>68</v>
      </c>
      <c r="AU172" s="195" t="s">
        <v>77</v>
      </c>
      <c r="AY172" s="194" t="s">
        <v>143</v>
      </c>
      <c r="BK172" s="196">
        <f>BK173</f>
        <v>0</v>
      </c>
    </row>
    <row r="173" spans="1:65" s="2" customFormat="1" ht="16.5" customHeight="1">
      <c r="A173" s="38"/>
      <c r="B173" s="39"/>
      <c r="C173" s="197" t="s">
        <v>211</v>
      </c>
      <c r="D173" s="197" t="s">
        <v>144</v>
      </c>
      <c r="E173" s="198" t="s">
        <v>1455</v>
      </c>
      <c r="F173" s="199" t="s">
        <v>1456</v>
      </c>
      <c r="G173" s="200" t="s">
        <v>418</v>
      </c>
      <c r="H173" s="201">
        <v>0.385</v>
      </c>
      <c r="I173" s="202"/>
      <c r="J173" s="203">
        <f>ROUND(I173*H173,2)</f>
        <v>0</v>
      </c>
      <c r="K173" s="204"/>
      <c r="L173" s="44"/>
      <c r="M173" s="211" t="s">
        <v>19</v>
      </c>
      <c r="N173" s="212" t="s">
        <v>40</v>
      </c>
      <c r="O173" s="213"/>
      <c r="P173" s="214">
        <f>O173*H173</f>
        <v>0</v>
      </c>
      <c r="Q173" s="214">
        <v>0</v>
      </c>
      <c r="R173" s="214">
        <f>Q173*H173</f>
        <v>0</v>
      </c>
      <c r="S173" s="214">
        <v>0</v>
      </c>
      <c r="T173" s="215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09" t="s">
        <v>142</v>
      </c>
      <c r="AT173" s="209" t="s">
        <v>144</v>
      </c>
      <c r="AU173" s="209" t="s">
        <v>79</v>
      </c>
      <c r="AY173" s="17" t="s">
        <v>143</v>
      </c>
      <c r="BE173" s="210">
        <f>IF(N173="základní",J173,0)</f>
        <v>0</v>
      </c>
      <c r="BF173" s="210">
        <f>IF(N173="snížená",J173,0)</f>
        <v>0</v>
      </c>
      <c r="BG173" s="210">
        <f>IF(N173="zákl. přenesená",J173,0)</f>
        <v>0</v>
      </c>
      <c r="BH173" s="210">
        <f>IF(N173="sníž. přenesená",J173,0)</f>
        <v>0</v>
      </c>
      <c r="BI173" s="210">
        <f>IF(N173="nulová",J173,0)</f>
        <v>0</v>
      </c>
      <c r="BJ173" s="17" t="s">
        <v>77</v>
      </c>
      <c r="BK173" s="210">
        <f>ROUND(I173*H173,2)</f>
        <v>0</v>
      </c>
      <c r="BL173" s="17" t="s">
        <v>142</v>
      </c>
      <c r="BM173" s="209" t="s">
        <v>1700</v>
      </c>
    </row>
    <row r="174" spans="1:31" s="2" customFormat="1" ht="6.95" customHeight="1">
      <c r="A174" s="38"/>
      <c r="B174" s="59"/>
      <c r="C174" s="60"/>
      <c r="D174" s="60"/>
      <c r="E174" s="60"/>
      <c r="F174" s="60"/>
      <c r="G174" s="60"/>
      <c r="H174" s="60"/>
      <c r="I174" s="60"/>
      <c r="J174" s="60"/>
      <c r="K174" s="60"/>
      <c r="L174" s="44"/>
      <c r="M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</row>
  </sheetData>
  <sheetProtection password="CC35" sheet="1" objects="1" scenarios="1" formatColumns="0" formatRows="0" autoFilter="0"/>
  <autoFilter ref="C82:K173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118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79</v>
      </c>
    </row>
    <row r="4" spans="2:46" s="1" customFormat="1" ht="24.95" customHeight="1">
      <c r="B4" s="20"/>
      <c r="D4" s="130" t="s">
        <v>119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Ochranná nádrž NO4 v k.ú. Hovorany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120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1701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22. 1. 2021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stavby'!E11="","",'Rekapitulace stavby'!E11)</f>
        <v xml:space="preserve"> </v>
      </c>
      <c r="F15" s="38"/>
      <c r="G15" s="38"/>
      <c r="H15" s="38"/>
      <c r="I15" s="132" t="s">
        <v>27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28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27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30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27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32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27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33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35</v>
      </c>
      <c r="E30" s="38"/>
      <c r="F30" s="38"/>
      <c r="G30" s="38"/>
      <c r="H30" s="38"/>
      <c r="I30" s="38"/>
      <c r="J30" s="144">
        <f>ROUND(J83,2)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37</v>
      </c>
      <c r="G32" s="38"/>
      <c r="H32" s="38"/>
      <c r="I32" s="145" t="s">
        <v>36</v>
      </c>
      <c r="J32" s="145" t="s">
        <v>38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39</v>
      </c>
      <c r="E33" s="132" t="s">
        <v>40</v>
      </c>
      <c r="F33" s="147">
        <f>ROUND((SUM(BE83:BE158)),2)</f>
        <v>0</v>
      </c>
      <c r="G33" s="38"/>
      <c r="H33" s="38"/>
      <c r="I33" s="148">
        <v>0.21</v>
      </c>
      <c r="J33" s="147">
        <f>ROUND(((SUM(BE83:BE158))*I33),2)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41</v>
      </c>
      <c r="F34" s="147">
        <f>ROUND((SUM(BF83:BF158)),2)</f>
        <v>0</v>
      </c>
      <c r="G34" s="38"/>
      <c r="H34" s="38"/>
      <c r="I34" s="148">
        <v>0.15</v>
      </c>
      <c r="J34" s="147">
        <f>ROUND(((SUM(BF83:BF158))*I34),2)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42</v>
      </c>
      <c r="F35" s="147">
        <f>ROUND((SUM(BG83:BG158)),2)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43</v>
      </c>
      <c r="F36" s="147">
        <f>ROUND((SUM(BH83:BH158)),2)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44</v>
      </c>
      <c r="F37" s="147">
        <f>ROUND((SUM(BI83:BI158)),2)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45</v>
      </c>
      <c r="E39" s="151"/>
      <c r="F39" s="151"/>
      <c r="G39" s="152" t="s">
        <v>46</v>
      </c>
      <c r="H39" s="153" t="s">
        <v>47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122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Ochranná nádrž NO4 v k.ú. Hovorany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120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Z4 - Ozelenění poldru-následná péče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22. 1. 2021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32" t="s">
        <v>30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28</v>
      </c>
      <c r="D55" s="40"/>
      <c r="E55" s="40"/>
      <c r="F55" s="27" t="str">
        <f>IF(E18="","",E18)</f>
        <v>Vyplň údaj</v>
      </c>
      <c r="G55" s="40"/>
      <c r="H55" s="40"/>
      <c r="I55" s="32" t="s">
        <v>32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123</v>
      </c>
      <c r="D57" s="162"/>
      <c r="E57" s="162"/>
      <c r="F57" s="162"/>
      <c r="G57" s="162"/>
      <c r="H57" s="162"/>
      <c r="I57" s="162"/>
      <c r="J57" s="163" t="s">
        <v>124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67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125</v>
      </c>
    </row>
    <row r="60" spans="1:31" s="9" customFormat="1" ht="24.95" customHeight="1">
      <c r="A60" s="9"/>
      <c r="B60" s="165"/>
      <c r="C60" s="166"/>
      <c r="D60" s="167" t="s">
        <v>220</v>
      </c>
      <c r="E60" s="168"/>
      <c r="F60" s="168"/>
      <c r="G60" s="168"/>
      <c r="H60" s="168"/>
      <c r="I60" s="168"/>
      <c r="J60" s="169">
        <f>J84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2" customFormat="1" ht="19.9" customHeight="1">
      <c r="A61" s="12"/>
      <c r="B61" s="216"/>
      <c r="C61" s="217"/>
      <c r="D61" s="218" t="s">
        <v>221</v>
      </c>
      <c r="E61" s="219"/>
      <c r="F61" s="219"/>
      <c r="G61" s="219"/>
      <c r="H61" s="219"/>
      <c r="I61" s="219"/>
      <c r="J61" s="220">
        <f>J85</f>
        <v>0</v>
      </c>
      <c r="K61" s="217"/>
      <c r="L61" s="221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 s="12" customFormat="1" ht="19.9" customHeight="1">
      <c r="A62" s="12"/>
      <c r="B62" s="216"/>
      <c r="C62" s="217"/>
      <c r="D62" s="218" t="s">
        <v>511</v>
      </c>
      <c r="E62" s="219"/>
      <c r="F62" s="219"/>
      <c r="G62" s="219"/>
      <c r="H62" s="219"/>
      <c r="I62" s="219"/>
      <c r="J62" s="220">
        <f>J151</f>
        <v>0</v>
      </c>
      <c r="K62" s="217"/>
      <c r="L62" s="221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 s="12" customFormat="1" ht="19.9" customHeight="1">
      <c r="A63" s="12"/>
      <c r="B63" s="216"/>
      <c r="C63" s="217"/>
      <c r="D63" s="218" t="s">
        <v>225</v>
      </c>
      <c r="E63" s="219"/>
      <c r="F63" s="219"/>
      <c r="G63" s="219"/>
      <c r="H63" s="219"/>
      <c r="I63" s="219"/>
      <c r="J63" s="220">
        <f>J157</f>
        <v>0</v>
      </c>
      <c r="K63" s="217"/>
      <c r="L63" s="221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127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160" t="str">
        <f>E7</f>
        <v>Ochranná nádrž NO4 v k.ú. Hovorany</v>
      </c>
      <c r="F73" s="32"/>
      <c r="G73" s="32"/>
      <c r="H73" s="32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120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69" t="str">
        <f>E9</f>
        <v>Z4 - Ozelenění poldru-následná péče</v>
      </c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 xml:space="preserve"> </v>
      </c>
      <c r="G77" s="40"/>
      <c r="H77" s="40"/>
      <c r="I77" s="32" t="s">
        <v>23</v>
      </c>
      <c r="J77" s="72" t="str">
        <f>IF(J12="","",J12)</f>
        <v>22. 1. 2021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15" customHeight="1">
      <c r="A79" s="38"/>
      <c r="B79" s="39"/>
      <c r="C79" s="32" t="s">
        <v>25</v>
      </c>
      <c r="D79" s="40"/>
      <c r="E79" s="40"/>
      <c r="F79" s="27" t="str">
        <f>E15</f>
        <v xml:space="preserve"> </v>
      </c>
      <c r="G79" s="40"/>
      <c r="H79" s="40"/>
      <c r="I79" s="32" t="s">
        <v>30</v>
      </c>
      <c r="J79" s="36" t="str">
        <f>E21</f>
        <v xml:space="preserve"> 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28</v>
      </c>
      <c r="D80" s="40"/>
      <c r="E80" s="40"/>
      <c r="F80" s="27" t="str">
        <f>IF(E18="","",E18)</f>
        <v>Vyplň údaj</v>
      </c>
      <c r="G80" s="40"/>
      <c r="H80" s="40"/>
      <c r="I80" s="32" t="s">
        <v>32</v>
      </c>
      <c r="J80" s="36" t="str">
        <f>E24</f>
        <v xml:space="preserve"> 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0" customFormat="1" ht="29.25" customHeight="1">
      <c r="A82" s="171"/>
      <c r="B82" s="172"/>
      <c r="C82" s="173" t="s">
        <v>128</v>
      </c>
      <c r="D82" s="174" t="s">
        <v>54</v>
      </c>
      <c r="E82" s="174" t="s">
        <v>50</v>
      </c>
      <c r="F82" s="174" t="s">
        <v>51</v>
      </c>
      <c r="G82" s="174" t="s">
        <v>129</v>
      </c>
      <c r="H82" s="174" t="s">
        <v>130</v>
      </c>
      <c r="I82" s="174" t="s">
        <v>131</v>
      </c>
      <c r="J82" s="175" t="s">
        <v>124</v>
      </c>
      <c r="K82" s="176" t="s">
        <v>132</v>
      </c>
      <c r="L82" s="177"/>
      <c r="M82" s="92" t="s">
        <v>19</v>
      </c>
      <c r="N82" s="93" t="s">
        <v>39</v>
      </c>
      <c r="O82" s="93" t="s">
        <v>133</v>
      </c>
      <c r="P82" s="93" t="s">
        <v>134</v>
      </c>
      <c r="Q82" s="93" t="s">
        <v>135</v>
      </c>
      <c r="R82" s="93" t="s">
        <v>136</v>
      </c>
      <c r="S82" s="93" t="s">
        <v>137</v>
      </c>
      <c r="T82" s="94" t="s">
        <v>138</v>
      </c>
      <c r="U82" s="171"/>
      <c r="V82" s="171"/>
      <c r="W82" s="171"/>
      <c r="X82" s="171"/>
      <c r="Y82" s="171"/>
      <c r="Z82" s="171"/>
      <c r="AA82" s="171"/>
      <c r="AB82" s="171"/>
      <c r="AC82" s="171"/>
      <c r="AD82" s="171"/>
      <c r="AE82" s="171"/>
    </row>
    <row r="83" spans="1:63" s="2" customFormat="1" ht="22.8" customHeight="1">
      <c r="A83" s="38"/>
      <c r="B83" s="39"/>
      <c r="C83" s="99" t="s">
        <v>139</v>
      </c>
      <c r="D83" s="40"/>
      <c r="E83" s="40"/>
      <c r="F83" s="40"/>
      <c r="G83" s="40"/>
      <c r="H83" s="40"/>
      <c r="I83" s="40"/>
      <c r="J83" s="178">
        <f>BK83</f>
        <v>0</v>
      </c>
      <c r="K83" s="40"/>
      <c r="L83" s="44"/>
      <c r="M83" s="95"/>
      <c r="N83" s="179"/>
      <c r="O83" s="96"/>
      <c r="P83" s="180">
        <f>P84</f>
        <v>0</v>
      </c>
      <c r="Q83" s="96"/>
      <c r="R83" s="180">
        <f>R84</f>
        <v>0.459363</v>
      </c>
      <c r="S83" s="96"/>
      <c r="T83" s="181">
        <f>T84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68</v>
      </c>
      <c r="AU83" s="17" t="s">
        <v>125</v>
      </c>
      <c r="BK83" s="182">
        <f>BK84</f>
        <v>0</v>
      </c>
    </row>
    <row r="84" spans="1:63" s="11" customFormat="1" ht="25.9" customHeight="1">
      <c r="A84" s="11"/>
      <c r="B84" s="183"/>
      <c r="C84" s="184"/>
      <c r="D84" s="185" t="s">
        <v>68</v>
      </c>
      <c r="E84" s="186" t="s">
        <v>228</v>
      </c>
      <c r="F84" s="186" t="s">
        <v>229</v>
      </c>
      <c r="G84" s="184"/>
      <c r="H84" s="184"/>
      <c r="I84" s="187"/>
      <c r="J84" s="188">
        <f>BK84</f>
        <v>0</v>
      </c>
      <c r="K84" s="184"/>
      <c r="L84" s="189"/>
      <c r="M84" s="190"/>
      <c r="N84" s="191"/>
      <c r="O84" s="191"/>
      <c r="P84" s="192">
        <f>P85+P151+P157</f>
        <v>0</v>
      </c>
      <c r="Q84" s="191"/>
      <c r="R84" s="192">
        <f>R85+R151+R157</f>
        <v>0.459363</v>
      </c>
      <c r="S84" s="191"/>
      <c r="T84" s="193">
        <f>T85+T151+T157</f>
        <v>0</v>
      </c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R84" s="194" t="s">
        <v>77</v>
      </c>
      <c r="AT84" s="195" t="s">
        <v>68</v>
      </c>
      <c r="AU84" s="195" t="s">
        <v>69</v>
      </c>
      <c r="AY84" s="194" t="s">
        <v>143</v>
      </c>
      <c r="BK84" s="196">
        <f>BK85+BK151+BK157</f>
        <v>0</v>
      </c>
    </row>
    <row r="85" spans="1:63" s="11" customFormat="1" ht="22.8" customHeight="1">
      <c r="A85" s="11"/>
      <c r="B85" s="183"/>
      <c r="C85" s="184"/>
      <c r="D85" s="185" t="s">
        <v>68</v>
      </c>
      <c r="E85" s="222" t="s">
        <v>77</v>
      </c>
      <c r="F85" s="222" t="s">
        <v>230</v>
      </c>
      <c r="G85" s="184"/>
      <c r="H85" s="184"/>
      <c r="I85" s="187"/>
      <c r="J85" s="223">
        <f>BK85</f>
        <v>0</v>
      </c>
      <c r="K85" s="184"/>
      <c r="L85" s="189"/>
      <c r="M85" s="190"/>
      <c r="N85" s="191"/>
      <c r="O85" s="191"/>
      <c r="P85" s="192">
        <f>SUM(P86:P150)</f>
        <v>0</v>
      </c>
      <c r="Q85" s="191"/>
      <c r="R85" s="192">
        <f>SUM(R86:R150)</f>
        <v>0.15246300000000002</v>
      </c>
      <c r="S85" s="191"/>
      <c r="T85" s="193">
        <f>SUM(T86:T150)</f>
        <v>0</v>
      </c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R85" s="194" t="s">
        <v>77</v>
      </c>
      <c r="AT85" s="195" t="s">
        <v>68</v>
      </c>
      <c r="AU85" s="195" t="s">
        <v>77</v>
      </c>
      <c r="AY85" s="194" t="s">
        <v>143</v>
      </c>
      <c r="BK85" s="196">
        <f>SUM(BK86:BK150)</f>
        <v>0</v>
      </c>
    </row>
    <row r="86" spans="1:65" s="2" customFormat="1" ht="16.5" customHeight="1">
      <c r="A86" s="38"/>
      <c r="B86" s="39"/>
      <c r="C86" s="197" t="s">
        <v>77</v>
      </c>
      <c r="D86" s="197" t="s">
        <v>144</v>
      </c>
      <c r="E86" s="198" t="s">
        <v>1702</v>
      </c>
      <c r="F86" s="199" t="s">
        <v>1703</v>
      </c>
      <c r="G86" s="200" t="s">
        <v>251</v>
      </c>
      <c r="H86" s="201">
        <v>2412</v>
      </c>
      <c r="I86" s="202"/>
      <c r="J86" s="203">
        <f>ROUND(I86*H86,2)</f>
        <v>0</v>
      </c>
      <c r="K86" s="204"/>
      <c r="L86" s="44"/>
      <c r="M86" s="205" t="s">
        <v>19</v>
      </c>
      <c r="N86" s="206" t="s">
        <v>40</v>
      </c>
      <c r="O86" s="84"/>
      <c r="P86" s="207">
        <f>O86*H86</f>
        <v>0</v>
      </c>
      <c r="Q86" s="207">
        <v>0</v>
      </c>
      <c r="R86" s="207">
        <f>Q86*H86</f>
        <v>0</v>
      </c>
      <c r="S86" s="207">
        <v>0</v>
      </c>
      <c r="T86" s="208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09" t="s">
        <v>142</v>
      </c>
      <c r="AT86" s="209" t="s">
        <v>144</v>
      </c>
      <c r="AU86" s="209" t="s">
        <v>79</v>
      </c>
      <c r="AY86" s="17" t="s">
        <v>143</v>
      </c>
      <c r="BE86" s="210">
        <f>IF(N86="základní",J86,0)</f>
        <v>0</v>
      </c>
      <c r="BF86" s="210">
        <f>IF(N86="snížená",J86,0)</f>
        <v>0</v>
      </c>
      <c r="BG86" s="210">
        <f>IF(N86="zákl. přenesená",J86,0)</f>
        <v>0</v>
      </c>
      <c r="BH86" s="210">
        <f>IF(N86="sníž. přenesená",J86,0)</f>
        <v>0</v>
      </c>
      <c r="BI86" s="210">
        <f>IF(N86="nulová",J86,0)</f>
        <v>0</v>
      </c>
      <c r="BJ86" s="17" t="s">
        <v>77</v>
      </c>
      <c r="BK86" s="210">
        <f>ROUND(I86*H86,2)</f>
        <v>0</v>
      </c>
      <c r="BL86" s="17" t="s">
        <v>142</v>
      </c>
      <c r="BM86" s="209" t="s">
        <v>1704</v>
      </c>
    </row>
    <row r="87" spans="1:51" s="13" customFormat="1" ht="12">
      <c r="A87" s="13"/>
      <c r="B87" s="235"/>
      <c r="C87" s="236"/>
      <c r="D87" s="237" t="s">
        <v>236</v>
      </c>
      <c r="E87" s="238" t="s">
        <v>19</v>
      </c>
      <c r="F87" s="239" t="s">
        <v>1705</v>
      </c>
      <c r="G87" s="236"/>
      <c r="H87" s="240">
        <v>804</v>
      </c>
      <c r="I87" s="241"/>
      <c r="J87" s="236"/>
      <c r="K87" s="236"/>
      <c r="L87" s="242"/>
      <c r="M87" s="243"/>
      <c r="N87" s="244"/>
      <c r="O87" s="244"/>
      <c r="P87" s="244"/>
      <c r="Q87" s="244"/>
      <c r="R87" s="244"/>
      <c r="S87" s="244"/>
      <c r="T87" s="245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46" t="s">
        <v>236</v>
      </c>
      <c r="AU87" s="246" t="s">
        <v>79</v>
      </c>
      <c r="AV87" s="13" t="s">
        <v>79</v>
      </c>
      <c r="AW87" s="13" t="s">
        <v>31</v>
      </c>
      <c r="AX87" s="13" t="s">
        <v>69</v>
      </c>
      <c r="AY87" s="246" t="s">
        <v>143</v>
      </c>
    </row>
    <row r="88" spans="1:51" s="13" customFormat="1" ht="12">
      <c r="A88" s="13"/>
      <c r="B88" s="235"/>
      <c r="C88" s="236"/>
      <c r="D88" s="237" t="s">
        <v>236</v>
      </c>
      <c r="E88" s="238" t="s">
        <v>19</v>
      </c>
      <c r="F88" s="239" t="s">
        <v>1706</v>
      </c>
      <c r="G88" s="236"/>
      <c r="H88" s="240">
        <v>804</v>
      </c>
      <c r="I88" s="241"/>
      <c r="J88" s="236"/>
      <c r="K88" s="236"/>
      <c r="L88" s="242"/>
      <c r="M88" s="243"/>
      <c r="N88" s="244"/>
      <c r="O88" s="244"/>
      <c r="P88" s="244"/>
      <c r="Q88" s="244"/>
      <c r="R88" s="244"/>
      <c r="S88" s="244"/>
      <c r="T88" s="245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46" t="s">
        <v>236</v>
      </c>
      <c r="AU88" s="246" t="s">
        <v>79</v>
      </c>
      <c r="AV88" s="13" t="s">
        <v>79</v>
      </c>
      <c r="AW88" s="13" t="s">
        <v>31</v>
      </c>
      <c r="AX88" s="13" t="s">
        <v>69</v>
      </c>
      <c r="AY88" s="246" t="s">
        <v>143</v>
      </c>
    </row>
    <row r="89" spans="1:51" s="13" customFormat="1" ht="12">
      <c r="A89" s="13"/>
      <c r="B89" s="235"/>
      <c r="C89" s="236"/>
      <c r="D89" s="237" t="s">
        <v>236</v>
      </c>
      <c r="E89" s="238" t="s">
        <v>19</v>
      </c>
      <c r="F89" s="239" t="s">
        <v>1707</v>
      </c>
      <c r="G89" s="236"/>
      <c r="H89" s="240">
        <v>804</v>
      </c>
      <c r="I89" s="241"/>
      <c r="J89" s="236"/>
      <c r="K89" s="236"/>
      <c r="L89" s="242"/>
      <c r="M89" s="243"/>
      <c r="N89" s="244"/>
      <c r="O89" s="244"/>
      <c r="P89" s="244"/>
      <c r="Q89" s="244"/>
      <c r="R89" s="244"/>
      <c r="S89" s="244"/>
      <c r="T89" s="245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46" t="s">
        <v>236</v>
      </c>
      <c r="AU89" s="246" t="s">
        <v>79</v>
      </c>
      <c r="AV89" s="13" t="s">
        <v>79</v>
      </c>
      <c r="AW89" s="13" t="s">
        <v>31</v>
      </c>
      <c r="AX89" s="13" t="s">
        <v>69</v>
      </c>
      <c r="AY89" s="246" t="s">
        <v>143</v>
      </c>
    </row>
    <row r="90" spans="1:51" s="14" customFormat="1" ht="12">
      <c r="A90" s="14"/>
      <c r="B90" s="247"/>
      <c r="C90" s="248"/>
      <c r="D90" s="237" t="s">
        <v>236</v>
      </c>
      <c r="E90" s="249" t="s">
        <v>19</v>
      </c>
      <c r="F90" s="250" t="s">
        <v>302</v>
      </c>
      <c r="G90" s="248"/>
      <c r="H90" s="251">
        <v>2412</v>
      </c>
      <c r="I90" s="252"/>
      <c r="J90" s="248"/>
      <c r="K90" s="248"/>
      <c r="L90" s="253"/>
      <c r="M90" s="254"/>
      <c r="N90" s="255"/>
      <c r="O90" s="255"/>
      <c r="P90" s="255"/>
      <c r="Q90" s="255"/>
      <c r="R90" s="255"/>
      <c r="S90" s="255"/>
      <c r="T90" s="256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57" t="s">
        <v>236</v>
      </c>
      <c r="AU90" s="257" t="s">
        <v>79</v>
      </c>
      <c r="AV90" s="14" t="s">
        <v>142</v>
      </c>
      <c r="AW90" s="14" t="s">
        <v>31</v>
      </c>
      <c r="AX90" s="14" t="s">
        <v>77</v>
      </c>
      <c r="AY90" s="257" t="s">
        <v>143</v>
      </c>
    </row>
    <row r="91" spans="1:65" s="2" customFormat="1" ht="16.5" customHeight="1">
      <c r="A91" s="38"/>
      <c r="B91" s="39"/>
      <c r="C91" s="197" t="s">
        <v>79</v>
      </c>
      <c r="D91" s="197" t="s">
        <v>144</v>
      </c>
      <c r="E91" s="198" t="s">
        <v>1362</v>
      </c>
      <c r="F91" s="199" t="s">
        <v>1363</v>
      </c>
      <c r="G91" s="200" t="s">
        <v>244</v>
      </c>
      <c r="H91" s="201">
        <v>2.1</v>
      </c>
      <c r="I91" s="202"/>
      <c r="J91" s="203">
        <f>ROUND(I91*H91,2)</f>
        <v>0</v>
      </c>
      <c r="K91" s="204"/>
      <c r="L91" s="44"/>
      <c r="M91" s="205" t="s">
        <v>19</v>
      </c>
      <c r="N91" s="206" t="s">
        <v>40</v>
      </c>
      <c r="O91" s="84"/>
      <c r="P91" s="207">
        <f>O91*H91</f>
        <v>0</v>
      </c>
      <c r="Q91" s="207">
        <v>6E-05</v>
      </c>
      <c r="R91" s="207">
        <f>Q91*H91</f>
        <v>0.000126</v>
      </c>
      <c r="S91" s="207">
        <v>0</v>
      </c>
      <c r="T91" s="208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09" t="s">
        <v>142</v>
      </c>
      <c r="AT91" s="209" t="s">
        <v>144</v>
      </c>
      <c r="AU91" s="209" t="s">
        <v>79</v>
      </c>
      <c r="AY91" s="17" t="s">
        <v>143</v>
      </c>
      <c r="BE91" s="210">
        <f>IF(N91="základní",J91,0)</f>
        <v>0</v>
      </c>
      <c r="BF91" s="210">
        <f>IF(N91="snížená",J91,0)</f>
        <v>0</v>
      </c>
      <c r="BG91" s="210">
        <f>IF(N91="zákl. přenesená",J91,0)</f>
        <v>0</v>
      </c>
      <c r="BH91" s="210">
        <f>IF(N91="sníž. přenesená",J91,0)</f>
        <v>0</v>
      </c>
      <c r="BI91" s="210">
        <f>IF(N91="nulová",J91,0)</f>
        <v>0</v>
      </c>
      <c r="BJ91" s="17" t="s">
        <v>77</v>
      </c>
      <c r="BK91" s="210">
        <f>ROUND(I91*H91,2)</f>
        <v>0</v>
      </c>
      <c r="BL91" s="17" t="s">
        <v>142</v>
      </c>
      <c r="BM91" s="209" t="s">
        <v>1708</v>
      </c>
    </row>
    <row r="92" spans="1:51" s="13" customFormat="1" ht="12">
      <c r="A92" s="13"/>
      <c r="B92" s="235"/>
      <c r="C92" s="236"/>
      <c r="D92" s="237" t="s">
        <v>236</v>
      </c>
      <c r="E92" s="238" t="s">
        <v>19</v>
      </c>
      <c r="F92" s="239" t="s">
        <v>1646</v>
      </c>
      <c r="G92" s="236"/>
      <c r="H92" s="240">
        <v>0.7</v>
      </c>
      <c r="I92" s="241"/>
      <c r="J92" s="236"/>
      <c r="K92" s="236"/>
      <c r="L92" s="242"/>
      <c r="M92" s="243"/>
      <c r="N92" s="244"/>
      <c r="O92" s="244"/>
      <c r="P92" s="244"/>
      <c r="Q92" s="244"/>
      <c r="R92" s="244"/>
      <c r="S92" s="244"/>
      <c r="T92" s="245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6" t="s">
        <v>236</v>
      </c>
      <c r="AU92" s="246" t="s">
        <v>79</v>
      </c>
      <c r="AV92" s="13" t="s">
        <v>79</v>
      </c>
      <c r="AW92" s="13" t="s">
        <v>31</v>
      </c>
      <c r="AX92" s="13" t="s">
        <v>69</v>
      </c>
      <c r="AY92" s="246" t="s">
        <v>143</v>
      </c>
    </row>
    <row r="93" spans="1:51" s="13" customFormat="1" ht="12">
      <c r="A93" s="13"/>
      <c r="B93" s="235"/>
      <c r="C93" s="236"/>
      <c r="D93" s="237" t="s">
        <v>236</v>
      </c>
      <c r="E93" s="238" t="s">
        <v>19</v>
      </c>
      <c r="F93" s="239" t="s">
        <v>1647</v>
      </c>
      <c r="G93" s="236"/>
      <c r="H93" s="240">
        <v>0.7</v>
      </c>
      <c r="I93" s="241"/>
      <c r="J93" s="236"/>
      <c r="K93" s="236"/>
      <c r="L93" s="242"/>
      <c r="M93" s="243"/>
      <c r="N93" s="244"/>
      <c r="O93" s="244"/>
      <c r="P93" s="244"/>
      <c r="Q93" s="244"/>
      <c r="R93" s="244"/>
      <c r="S93" s="244"/>
      <c r="T93" s="245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6" t="s">
        <v>236</v>
      </c>
      <c r="AU93" s="246" t="s">
        <v>79</v>
      </c>
      <c r="AV93" s="13" t="s">
        <v>79</v>
      </c>
      <c r="AW93" s="13" t="s">
        <v>31</v>
      </c>
      <c r="AX93" s="13" t="s">
        <v>69</v>
      </c>
      <c r="AY93" s="246" t="s">
        <v>143</v>
      </c>
    </row>
    <row r="94" spans="1:51" s="13" customFormat="1" ht="12">
      <c r="A94" s="13"/>
      <c r="B94" s="235"/>
      <c r="C94" s="236"/>
      <c r="D94" s="237" t="s">
        <v>236</v>
      </c>
      <c r="E94" s="238" t="s">
        <v>19</v>
      </c>
      <c r="F94" s="239" t="s">
        <v>1648</v>
      </c>
      <c r="G94" s="236"/>
      <c r="H94" s="240">
        <v>0.7</v>
      </c>
      <c r="I94" s="241"/>
      <c r="J94" s="236"/>
      <c r="K94" s="236"/>
      <c r="L94" s="242"/>
      <c r="M94" s="243"/>
      <c r="N94" s="244"/>
      <c r="O94" s="244"/>
      <c r="P94" s="244"/>
      <c r="Q94" s="244"/>
      <c r="R94" s="244"/>
      <c r="S94" s="244"/>
      <c r="T94" s="245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6" t="s">
        <v>236</v>
      </c>
      <c r="AU94" s="246" t="s">
        <v>79</v>
      </c>
      <c r="AV94" s="13" t="s">
        <v>79</v>
      </c>
      <c r="AW94" s="13" t="s">
        <v>31</v>
      </c>
      <c r="AX94" s="13" t="s">
        <v>69</v>
      </c>
      <c r="AY94" s="246" t="s">
        <v>143</v>
      </c>
    </row>
    <row r="95" spans="1:51" s="14" customFormat="1" ht="12">
      <c r="A95" s="14"/>
      <c r="B95" s="247"/>
      <c r="C95" s="248"/>
      <c r="D95" s="237" t="s">
        <v>236</v>
      </c>
      <c r="E95" s="249" t="s">
        <v>19</v>
      </c>
      <c r="F95" s="250" t="s">
        <v>302</v>
      </c>
      <c r="G95" s="248"/>
      <c r="H95" s="251">
        <v>2.1</v>
      </c>
      <c r="I95" s="252"/>
      <c r="J95" s="248"/>
      <c r="K95" s="248"/>
      <c r="L95" s="253"/>
      <c r="M95" s="254"/>
      <c r="N95" s="255"/>
      <c r="O95" s="255"/>
      <c r="P95" s="255"/>
      <c r="Q95" s="255"/>
      <c r="R95" s="255"/>
      <c r="S95" s="255"/>
      <c r="T95" s="256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57" t="s">
        <v>236</v>
      </c>
      <c r="AU95" s="257" t="s">
        <v>79</v>
      </c>
      <c r="AV95" s="14" t="s">
        <v>142</v>
      </c>
      <c r="AW95" s="14" t="s">
        <v>31</v>
      </c>
      <c r="AX95" s="14" t="s">
        <v>77</v>
      </c>
      <c r="AY95" s="257" t="s">
        <v>143</v>
      </c>
    </row>
    <row r="96" spans="1:65" s="2" customFormat="1" ht="16.5" customHeight="1">
      <c r="A96" s="38"/>
      <c r="B96" s="39"/>
      <c r="C96" s="224" t="s">
        <v>152</v>
      </c>
      <c r="D96" s="224" t="s">
        <v>231</v>
      </c>
      <c r="E96" s="225" t="s">
        <v>1365</v>
      </c>
      <c r="F96" s="226" t="s">
        <v>1366</v>
      </c>
      <c r="G96" s="227" t="s">
        <v>244</v>
      </c>
      <c r="H96" s="228">
        <v>2.1</v>
      </c>
      <c r="I96" s="229"/>
      <c r="J96" s="230">
        <f>ROUND(I96*H96,2)</f>
        <v>0</v>
      </c>
      <c r="K96" s="231"/>
      <c r="L96" s="232"/>
      <c r="M96" s="233" t="s">
        <v>19</v>
      </c>
      <c r="N96" s="234" t="s">
        <v>40</v>
      </c>
      <c r="O96" s="84"/>
      <c r="P96" s="207">
        <f>O96*H96</f>
        <v>0</v>
      </c>
      <c r="Q96" s="207">
        <v>0.00709</v>
      </c>
      <c r="R96" s="207">
        <f>Q96*H96</f>
        <v>0.014889000000000001</v>
      </c>
      <c r="S96" s="207">
        <v>0</v>
      </c>
      <c r="T96" s="208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09" t="s">
        <v>171</v>
      </c>
      <c r="AT96" s="209" t="s">
        <v>231</v>
      </c>
      <c r="AU96" s="209" t="s">
        <v>79</v>
      </c>
      <c r="AY96" s="17" t="s">
        <v>143</v>
      </c>
      <c r="BE96" s="210">
        <f>IF(N96="základní",J96,0)</f>
        <v>0</v>
      </c>
      <c r="BF96" s="210">
        <f>IF(N96="snížená",J96,0)</f>
        <v>0</v>
      </c>
      <c r="BG96" s="210">
        <f>IF(N96="zákl. přenesená",J96,0)</f>
        <v>0</v>
      </c>
      <c r="BH96" s="210">
        <f>IF(N96="sníž. přenesená",J96,0)</f>
        <v>0</v>
      </c>
      <c r="BI96" s="210">
        <f>IF(N96="nulová",J96,0)</f>
        <v>0</v>
      </c>
      <c r="BJ96" s="17" t="s">
        <v>77</v>
      </c>
      <c r="BK96" s="210">
        <f>ROUND(I96*H96,2)</f>
        <v>0</v>
      </c>
      <c r="BL96" s="17" t="s">
        <v>142</v>
      </c>
      <c r="BM96" s="209" t="s">
        <v>1709</v>
      </c>
    </row>
    <row r="97" spans="1:51" s="13" customFormat="1" ht="12">
      <c r="A97" s="13"/>
      <c r="B97" s="235"/>
      <c r="C97" s="236"/>
      <c r="D97" s="237" t="s">
        <v>236</v>
      </c>
      <c r="E97" s="238" t="s">
        <v>19</v>
      </c>
      <c r="F97" s="239" t="s">
        <v>1646</v>
      </c>
      <c r="G97" s="236"/>
      <c r="H97" s="240">
        <v>0.7</v>
      </c>
      <c r="I97" s="241"/>
      <c r="J97" s="236"/>
      <c r="K97" s="236"/>
      <c r="L97" s="242"/>
      <c r="M97" s="243"/>
      <c r="N97" s="244"/>
      <c r="O97" s="244"/>
      <c r="P97" s="244"/>
      <c r="Q97" s="244"/>
      <c r="R97" s="244"/>
      <c r="S97" s="244"/>
      <c r="T97" s="245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6" t="s">
        <v>236</v>
      </c>
      <c r="AU97" s="246" t="s">
        <v>79</v>
      </c>
      <c r="AV97" s="13" t="s">
        <v>79</v>
      </c>
      <c r="AW97" s="13" t="s">
        <v>31</v>
      </c>
      <c r="AX97" s="13" t="s">
        <v>69</v>
      </c>
      <c r="AY97" s="246" t="s">
        <v>143</v>
      </c>
    </row>
    <row r="98" spans="1:51" s="13" customFormat="1" ht="12">
      <c r="A98" s="13"/>
      <c r="B98" s="235"/>
      <c r="C98" s="236"/>
      <c r="D98" s="237" t="s">
        <v>236</v>
      </c>
      <c r="E98" s="238" t="s">
        <v>19</v>
      </c>
      <c r="F98" s="239" t="s">
        <v>1647</v>
      </c>
      <c r="G98" s="236"/>
      <c r="H98" s="240">
        <v>0.7</v>
      </c>
      <c r="I98" s="241"/>
      <c r="J98" s="236"/>
      <c r="K98" s="236"/>
      <c r="L98" s="242"/>
      <c r="M98" s="243"/>
      <c r="N98" s="244"/>
      <c r="O98" s="244"/>
      <c r="P98" s="244"/>
      <c r="Q98" s="244"/>
      <c r="R98" s="244"/>
      <c r="S98" s="244"/>
      <c r="T98" s="245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6" t="s">
        <v>236</v>
      </c>
      <c r="AU98" s="246" t="s">
        <v>79</v>
      </c>
      <c r="AV98" s="13" t="s">
        <v>79</v>
      </c>
      <c r="AW98" s="13" t="s">
        <v>31</v>
      </c>
      <c r="AX98" s="13" t="s">
        <v>69</v>
      </c>
      <c r="AY98" s="246" t="s">
        <v>143</v>
      </c>
    </row>
    <row r="99" spans="1:51" s="13" customFormat="1" ht="12">
      <c r="A99" s="13"/>
      <c r="B99" s="235"/>
      <c r="C99" s="236"/>
      <c r="D99" s="237" t="s">
        <v>236</v>
      </c>
      <c r="E99" s="238" t="s">
        <v>19</v>
      </c>
      <c r="F99" s="239" t="s">
        <v>1648</v>
      </c>
      <c r="G99" s="236"/>
      <c r="H99" s="240">
        <v>0.7</v>
      </c>
      <c r="I99" s="241"/>
      <c r="J99" s="236"/>
      <c r="K99" s="236"/>
      <c r="L99" s="242"/>
      <c r="M99" s="243"/>
      <c r="N99" s="244"/>
      <c r="O99" s="244"/>
      <c r="P99" s="244"/>
      <c r="Q99" s="244"/>
      <c r="R99" s="244"/>
      <c r="S99" s="244"/>
      <c r="T99" s="245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6" t="s">
        <v>236</v>
      </c>
      <c r="AU99" s="246" t="s">
        <v>79</v>
      </c>
      <c r="AV99" s="13" t="s">
        <v>79</v>
      </c>
      <c r="AW99" s="13" t="s">
        <v>31</v>
      </c>
      <c r="AX99" s="13" t="s">
        <v>69</v>
      </c>
      <c r="AY99" s="246" t="s">
        <v>143</v>
      </c>
    </row>
    <row r="100" spans="1:51" s="14" customFormat="1" ht="12">
      <c r="A100" s="14"/>
      <c r="B100" s="247"/>
      <c r="C100" s="248"/>
      <c r="D100" s="237" t="s">
        <v>236</v>
      </c>
      <c r="E100" s="249" t="s">
        <v>19</v>
      </c>
      <c r="F100" s="250" t="s">
        <v>302</v>
      </c>
      <c r="G100" s="248"/>
      <c r="H100" s="251">
        <v>2.1</v>
      </c>
      <c r="I100" s="252"/>
      <c r="J100" s="248"/>
      <c r="K100" s="248"/>
      <c r="L100" s="253"/>
      <c r="M100" s="254"/>
      <c r="N100" s="255"/>
      <c r="O100" s="255"/>
      <c r="P100" s="255"/>
      <c r="Q100" s="255"/>
      <c r="R100" s="255"/>
      <c r="S100" s="255"/>
      <c r="T100" s="256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7" t="s">
        <v>236</v>
      </c>
      <c r="AU100" s="257" t="s">
        <v>79</v>
      </c>
      <c r="AV100" s="14" t="s">
        <v>142</v>
      </c>
      <c r="AW100" s="14" t="s">
        <v>31</v>
      </c>
      <c r="AX100" s="14" t="s">
        <v>77</v>
      </c>
      <c r="AY100" s="257" t="s">
        <v>143</v>
      </c>
    </row>
    <row r="101" spans="1:65" s="2" customFormat="1" ht="16.5" customHeight="1">
      <c r="A101" s="38"/>
      <c r="B101" s="39"/>
      <c r="C101" s="197" t="s">
        <v>142</v>
      </c>
      <c r="D101" s="197" t="s">
        <v>144</v>
      </c>
      <c r="E101" s="198" t="s">
        <v>1650</v>
      </c>
      <c r="F101" s="199" t="s">
        <v>1651</v>
      </c>
      <c r="G101" s="200" t="s">
        <v>244</v>
      </c>
      <c r="H101" s="201">
        <v>42</v>
      </c>
      <c r="I101" s="202"/>
      <c r="J101" s="203">
        <f>ROUND(I101*H101,2)</f>
        <v>0</v>
      </c>
      <c r="K101" s="204"/>
      <c r="L101" s="44"/>
      <c r="M101" s="205" t="s">
        <v>19</v>
      </c>
      <c r="N101" s="206" t="s">
        <v>40</v>
      </c>
      <c r="O101" s="84"/>
      <c r="P101" s="207">
        <f>O101*H101</f>
        <v>0</v>
      </c>
      <c r="Q101" s="207">
        <v>0</v>
      </c>
      <c r="R101" s="207">
        <f>Q101*H101</f>
        <v>0</v>
      </c>
      <c r="S101" s="207">
        <v>0</v>
      </c>
      <c r="T101" s="208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09" t="s">
        <v>142</v>
      </c>
      <c r="AT101" s="209" t="s">
        <v>144</v>
      </c>
      <c r="AU101" s="209" t="s">
        <v>79</v>
      </c>
      <c r="AY101" s="17" t="s">
        <v>143</v>
      </c>
      <c r="BE101" s="210">
        <f>IF(N101="základní",J101,0)</f>
        <v>0</v>
      </c>
      <c r="BF101" s="210">
        <f>IF(N101="snížená",J101,0)</f>
        <v>0</v>
      </c>
      <c r="BG101" s="210">
        <f>IF(N101="zákl. přenesená",J101,0)</f>
        <v>0</v>
      </c>
      <c r="BH101" s="210">
        <f>IF(N101="sníž. přenesená",J101,0)</f>
        <v>0</v>
      </c>
      <c r="BI101" s="210">
        <f>IF(N101="nulová",J101,0)</f>
        <v>0</v>
      </c>
      <c r="BJ101" s="17" t="s">
        <v>77</v>
      </c>
      <c r="BK101" s="210">
        <f>ROUND(I101*H101,2)</f>
        <v>0</v>
      </c>
      <c r="BL101" s="17" t="s">
        <v>142</v>
      </c>
      <c r="BM101" s="209" t="s">
        <v>1710</v>
      </c>
    </row>
    <row r="102" spans="1:51" s="13" customFormat="1" ht="12">
      <c r="A102" s="13"/>
      <c r="B102" s="235"/>
      <c r="C102" s="236"/>
      <c r="D102" s="237" t="s">
        <v>236</v>
      </c>
      <c r="E102" s="238" t="s">
        <v>19</v>
      </c>
      <c r="F102" s="239" t="s">
        <v>1653</v>
      </c>
      <c r="G102" s="236"/>
      <c r="H102" s="240">
        <v>14</v>
      </c>
      <c r="I102" s="241"/>
      <c r="J102" s="236"/>
      <c r="K102" s="236"/>
      <c r="L102" s="242"/>
      <c r="M102" s="243"/>
      <c r="N102" s="244"/>
      <c r="O102" s="244"/>
      <c r="P102" s="244"/>
      <c r="Q102" s="244"/>
      <c r="R102" s="244"/>
      <c r="S102" s="244"/>
      <c r="T102" s="245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6" t="s">
        <v>236</v>
      </c>
      <c r="AU102" s="246" t="s">
        <v>79</v>
      </c>
      <c r="AV102" s="13" t="s">
        <v>79</v>
      </c>
      <c r="AW102" s="13" t="s">
        <v>31</v>
      </c>
      <c r="AX102" s="13" t="s">
        <v>69</v>
      </c>
      <c r="AY102" s="246" t="s">
        <v>143</v>
      </c>
    </row>
    <row r="103" spans="1:51" s="13" customFormat="1" ht="12">
      <c r="A103" s="13"/>
      <c r="B103" s="235"/>
      <c r="C103" s="236"/>
      <c r="D103" s="237" t="s">
        <v>236</v>
      </c>
      <c r="E103" s="238" t="s">
        <v>19</v>
      </c>
      <c r="F103" s="239" t="s">
        <v>1654</v>
      </c>
      <c r="G103" s="236"/>
      <c r="H103" s="240">
        <v>14</v>
      </c>
      <c r="I103" s="241"/>
      <c r="J103" s="236"/>
      <c r="K103" s="236"/>
      <c r="L103" s="242"/>
      <c r="M103" s="243"/>
      <c r="N103" s="244"/>
      <c r="O103" s="244"/>
      <c r="P103" s="244"/>
      <c r="Q103" s="244"/>
      <c r="R103" s="244"/>
      <c r="S103" s="244"/>
      <c r="T103" s="245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6" t="s">
        <v>236</v>
      </c>
      <c r="AU103" s="246" t="s">
        <v>79</v>
      </c>
      <c r="AV103" s="13" t="s">
        <v>79</v>
      </c>
      <c r="AW103" s="13" t="s">
        <v>31</v>
      </c>
      <c r="AX103" s="13" t="s">
        <v>69</v>
      </c>
      <c r="AY103" s="246" t="s">
        <v>143</v>
      </c>
    </row>
    <row r="104" spans="1:51" s="13" customFormat="1" ht="12">
      <c r="A104" s="13"/>
      <c r="B104" s="235"/>
      <c r="C104" s="236"/>
      <c r="D104" s="237" t="s">
        <v>236</v>
      </c>
      <c r="E104" s="238" t="s">
        <v>19</v>
      </c>
      <c r="F104" s="239" t="s">
        <v>1655</v>
      </c>
      <c r="G104" s="236"/>
      <c r="H104" s="240">
        <v>14</v>
      </c>
      <c r="I104" s="241"/>
      <c r="J104" s="236"/>
      <c r="K104" s="236"/>
      <c r="L104" s="242"/>
      <c r="M104" s="243"/>
      <c r="N104" s="244"/>
      <c r="O104" s="244"/>
      <c r="P104" s="244"/>
      <c r="Q104" s="244"/>
      <c r="R104" s="244"/>
      <c r="S104" s="244"/>
      <c r="T104" s="24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6" t="s">
        <v>236</v>
      </c>
      <c r="AU104" s="246" t="s">
        <v>79</v>
      </c>
      <c r="AV104" s="13" t="s">
        <v>79</v>
      </c>
      <c r="AW104" s="13" t="s">
        <v>31</v>
      </c>
      <c r="AX104" s="13" t="s">
        <v>69</v>
      </c>
      <c r="AY104" s="246" t="s">
        <v>143</v>
      </c>
    </row>
    <row r="105" spans="1:51" s="14" customFormat="1" ht="12">
      <c r="A105" s="14"/>
      <c r="B105" s="247"/>
      <c r="C105" s="248"/>
      <c r="D105" s="237" t="s">
        <v>236</v>
      </c>
      <c r="E105" s="249" t="s">
        <v>19</v>
      </c>
      <c r="F105" s="250" t="s">
        <v>302</v>
      </c>
      <c r="G105" s="248"/>
      <c r="H105" s="251">
        <v>42</v>
      </c>
      <c r="I105" s="252"/>
      <c r="J105" s="248"/>
      <c r="K105" s="248"/>
      <c r="L105" s="253"/>
      <c r="M105" s="254"/>
      <c r="N105" s="255"/>
      <c r="O105" s="255"/>
      <c r="P105" s="255"/>
      <c r="Q105" s="255"/>
      <c r="R105" s="255"/>
      <c r="S105" s="255"/>
      <c r="T105" s="256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7" t="s">
        <v>236</v>
      </c>
      <c r="AU105" s="257" t="s">
        <v>79</v>
      </c>
      <c r="AV105" s="14" t="s">
        <v>142</v>
      </c>
      <c r="AW105" s="14" t="s">
        <v>31</v>
      </c>
      <c r="AX105" s="14" t="s">
        <v>77</v>
      </c>
      <c r="AY105" s="257" t="s">
        <v>143</v>
      </c>
    </row>
    <row r="106" spans="1:65" s="2" customFormat="1" ht="16.5" customHeight="1">
      <c r="A106" s="38"/>
      <c r="B106" s="39"/>
      <c r="C106" s="197" t="s">
        <v>159</v>
      </c>
      <c r="D106" s="197" t="s">
        <v>144</v>
      </c>
      <c r="E106" s="198" t="s">
        <v>1375</v>
      </c>
      <c r="F106" s="199" t="s">
        <v>1376</v>
      </c>
      <c r="G106" s="200" t="s">
        <v>244</v>
      </c>
      <c r="H106" s="201">
        <v>858</v>
      </c>
      <c r="I106" s="202"/>
      <c r="J106" s="203">
        <f>ROUND(I106*H106,2)</f>
        <v>0</v>
      </c>
      <c r="K106" s="204"/>
      <c r="L106" s="44"/>
      <c r="M106" s="205" t="s">
        <v>19</v>
      </c>
      <c r="N106" s="206" t="s">
        <v>40</v>
      </c>
      <c r="O106" s="84"/>
      <c r="P106" s="207">
        <f>O106*H106</f>
        <v>0</v>
      </c>
      <c r="Q106" s="207">
        <v>0</v>
      </c>
      <c r="R106" s="207">
        <f>Q106*H106</f>
        <v>0</v>
      </c>
      <c r="S106" s="207">
        <v>0</v>
      </c>
      <c r="T106" s="208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09" t="s">
        <v>142</v>
      </c>
      <c r="AT106" s="209" t="s">
        <v>144</v>
      </c>
      <c r="AU106" s="209" t="s">
        <v>79</v>
      </c>
      <c r="AY106" s="17" t="s">
        <v>143</v>
      </c>
      <c r="BE106" s="210">
        <f>IF(N106="základní",J106,0)</f>
        <v>0</v>
      </c>
      <c r="BF106" s="210">
        <f>IF(N106="snížená",J106,0)</f>
        <v>0</v>
      </c>
      <c r="BG106" s="210">
        <f>IF(N106="zákl. přenesená",J106,0)</f>
        <v>0</v>
      </c>
      <c r="BH106" s="210">
        <f>IF(N106="sníž. přenesená",J106,0)</f>
        <v>0</v>
      </c>
      <c r="BI106" s="210">
        <f>IF(N106="nulová",J106,0)</f>
        <v>0</v>
      </c>
      <c r="BJ106" s="17" t="s">
        <v>77</v>
      </c>
      <c r="BK106" s="210">
        <f>ROUND(I106*H106,2)</f>
        <v>0</v>
      </c>
      <c r="BL106" s="17" t="s">
        <v>142</v>
      </c>
      <c r="BM106" s="209" t="s">
        <v>1711</v>
      </c>
    </row>
    <row r="107" spans="1:51" s="13" customFormat="1" ht="12">
      <c r="A107" s="13"/>
      <c r="B107" s="235"/>
      <c r="C107" s="236"/>
      <c r="D107" s="237" t="s">
        <v>236</v>
      </c>
      <c r="E107" s="238" t="s">
        <v>19</v>
      </c>
      <c r="F107" s="239" t="s">
        <v>1712</v>
      </c>
      <c r="G107" s="236"/>
      <c r="H107" s="240">
        <v>286</v>
      </c>
      <c r="I107" s="241"/>
      <c r="J107" s="236"/>
      <c r="K107" s="236"/>
      <c r="L107" s="242"/>
      <c r="M107" s="243"/>
      <c r="N107" s="244"/>
      <c r="O107" s="244"/>
      <c r="P107" s="244"/>
      <c r="Q107" s="244"/>
      <c r="R107" s="244"/>
      <c r="S107" s="244"/>
      <c r="T107" s="245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6" t="s">
        <v>236</v>
      </c>
      <c r="AU107" s="246" t="s">
        <v>79</v>
      </c>
      <c r="AV107" s="13" t="s">
        <v>79</v>
      </c>
      <c r="AW107" s="13" t="s">
        <v>31</v>
      </c>
      <c r="AX107" s="13" t="s">
        <v>69</v>
      </c>
      <c r="AY107" s="246" t="s">
        <v>143</v>
      </c>
    </row>
    <row r="108" spans="1:51" s="13" customFormat="1" ht="12">
      <c r="A108" s="13"/>
      <c r="B108" s="235"/>
      <c r="C108" s="236"/>
      <c r="D108" s="237" t="s">
        <v>236</v>
      </c>
      <c r="E108" s="238" t="s">
        <v>19</v>
      </c>
      <c r="F108" s="239" t="s">
        <v>1713</v>
      </c>
      <c r="G108" s="236"/>
      <c r="H108" s="240">
        <v>286</v>
      </c>
      <c r="I108" s="241"/>
      <c r="J108" s="236"/>
      <c r="K108" s="236"/>
      <c r="L108" s="242"/>
      <c r="M108" s="243"/>
      <c r="N108" s="244"/>
      <c r="O108" s="244"/>
      <c r="P108" s="244"/>
      <c r="Q108" s="244"/>
      <c r="R108" s="244"/>
      <c r="S108" s="244"/>
      <c r="T108" s="245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6" t="s">
        <v>236</v>
      </c>
      <c r="AU108" s="246" t="s">
        <v>79</v>
      </c>
      <c r="AV108" s="13" t="s">
        <v>79</v>
      </c>
      <c r="AW108" s="13" t="s">
        <v>31</v>
      </c>
      <c r="AX108" s="13" t="s">
        <v>69</v>
      </c>
      <c r="AY108" s="246" t="s">
        <v>143</v>
      </c>
    </row>
    <row r="109" spans="1:51" s="13" customFormat="1" ht="12">
      <c r="A109" s="13"/>
      <c r="B109" s="235"/>
      <c r="C109" s="236"/>
      <c r="D109" s="237" t="s">
        <v>236</v>
      </c>
      <c r="E109" s="238" t="s">
        <v>19</v>
      </c>
      <c r="F109" s="239" t="s">
        <v>1714</v>
      </c>
      <c r="G109" s="236"/>
      <c r="H109" s="240">
        <v>286</v>
      </c>
      <c r="I109" s="241"/>
      <c r="J109" s="236"/>
      <c r="K109" s="236"/>
      <c r="L109" s="242"/>
      <c r="M109" s="243"/>
      <c r="N109" s="244"/>
      <c r="O109" s="244"/>
      <c r="P109" s="244"/>
      <c r="Q109" s="244"/>
      <c r="R109" s="244"/>
      <c r="S109" s="244"/>
      <c r="T109" s="245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6" t="s">
        <v>236</v>
      </c>
      <c r="AU109" s="246" t="s">
        <v>79</v>
      </c>
      <c r="AV109" s="13" t="s">
        <v>79</v>
      </c>
      <c r="AW109" s="13" t="s">
        <v>31</v>
      </c>
      <c r="AX109" s="13" t="s">
        <v>69</v>
      </c>
      <c r="AY109" s="246" t="s">
        <v>143</v>
      </c>
    </row>
    <row r="110" spans="1:51" s="14" customFormat="1" ht="12">
      <c r="A110" s="14"/>
      <c r="B110" s="247"/>
      <c r="C110" s="248"/>
      <c r="D110" s="237" t="s">
        <v>236</v>
      </c>
      <c r="E110" s="249" t="s">
        <v>19</v>
      </c>
      <c r="F110" s="250" t="s">
        <v>302</v>
      </c>
      <c r="G110" s="248"/>
      <c r="H110" s="251">
        <v>858</v>
      </c>
      <c r="I110" s="252"/>
      <c r="J110" s="248"/>
      <c r="K110" s="248"/>
      <c r="L110" s="253"/>
      <c r="M110" s="254"/>
      <c r="N110" s="255"/>
      <c r="O110" s="255"/>
      <c r="P110" s="255"/>
      <c r="Q110" s="255"/>
      <c r="R110" s="255"/>
      <c r="S110" s="255"/>
      <c r="T110" s="256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7" t="s">
        <v>236</v>
      </c>
      <c r="AU110" s="257" t="s">
        <v>79</v>
      </c>
      <c r="AV110" s="14" t="s">
        <v>142</v>
      </c>
      <c r="AW110" s="14" t="s">
        <v>31</v>
      </c>
      <c r="AX110" s="14" t="s">
        <v>77</v>
      </c>
      <c r="AY110" s="257" t="s">
        <v>143</v>
      </c>
    </row>
    <row r="111" spans="1:65" s="2" customFormat="1" ht="21.75" customHeight="1">
      <c r="A111" s="38"/>
      <c r="B111" s="39"/>
      <c r="C111" s="197" t="s">
        <v>163</v>
      </c>
      <c r="D111" s="197" t="s">
        <v>144</v>
      </c>
      <c r="E111" s="198" t="s">
        <v>1378</v>
      </c>
      <c r="F111" s="199" t="s">
        <v>1379</v>
      </c>
      <c r="G111" s="200" t="s">
        <v>244</v>
      </c>
      <c r="H111" s="201">
        <v>2.1</v>
      </c>
      <c r="I111" s="202"/>
      <c r="J111" s="203">
        <f>ROUND(I111*H111,2)</f>
        <v>0</v>
      </c>
      <c r="K111" s="204"/>
      <c r="L111" s="44"/>
      <c r="M111" s="205" t="s">
        <v>19</v>
      </c>
      <c r="N111" s="206" t="s">
        <v>40</v>
      </c>
      <c r="O111" s="84"/>
      <c r="P111" s="207">
        <f>O111*H111</f>
        <v>0</v>
      </c>
      <c r="Q111" s="207">
        <v>0.00208</v>
      </c>
      <c r="R111" s="207">
        <f>Q111*H111</f>
        <v>0.0043679999999999995</v>
      </c>
      <c r="S111" s="207">
        <v>0</v>
      </c>
      <c r="T111" s="208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09" t="s">
        <v>142</v>
      </c>
      <c r="AT111" s="209" t="s">
        <v>144</v>
      </c>
      <c r="AU111" s="209" t="s">
        <v>79</v>
      </c>
      <c r="AY111" s="17" t="s">
        <v>143</v>
      </c>
      <c r="BE111" s="210">
        <f>IF(N111="základní",J111,0)</f>
        <v>0</v>
      </c>
      <c r="BF111" s="210">
        <f>IF(N111="snížená",J111,0)</f>
        <v>0</v>
      </c>
      <c r="BG111" s="210">
        <f>IF(N111="zákl. přenesená",J111,0)</f>
        <v>0</v>
      </c>
      <c r="BH111" s="210">
        <f>IF(N111="sníž. přenesená",J111,0)</f>
        <v>0</v>
      </c>
      <c r="BI111" s="210">
        <f>IF(N111="nulová",J111,0)</f>
        <v>0</v>
      </c>
      <c r="BJ111" s="17" t="s">
        <v>77</v>
      </c>
      <c r="BK111" s="210">
        <f>ROUND(I111*H111,2)</f>
        <v>0</v>
      </c>
      <c r="BL111" s="17" t="s">
        <v>142</v>
      </c>
      <c r="BM111" s="209" t="s">
        <v>1715</v>
      </c>
    </row>
    <row r="112" spans="1:51" s="13" customFormat="1" ht="12">
      <c r="A112" s="13"/>
      <c r="B112" s="235"/>
      <c r="C112" s="236"/>
      <c r="D112" s="237" t="s">
        <v>236</v>
      </c>
      <c r="E112" s="238" t="s">
        <v>19</v>
      </c>
      <c r="F112" s="239" t="s">
        <v>1646</v>
      </c>
      <c r="G112" s="236"/>
      <c r="H112" s="240">
        <v>0.7</v>
      </c>
      <c r="I112" s="241"/>
      <c r="J112" s="236"/>
      <c r="K112" s="236"/>
      <c r="L112" s="242"/>
      <c r="M112" s="243"/>
      <c r="N112" s="244"/>
      <c r="O112" s="244"/>
      <c r="P112" s="244"/>
      <c r="Q112" s="244"/>
      <c r="R112" s="244"/>
      <c r="S112" s="244"/>
      <c r="T112" s="245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6" t="s">
        <v>236</v>
      </c>
      <c r="AU112" s="246" t="s">
        <v>79</v>
      </c>
      <c r="AV112" s="13" t="s">
        <v>79</v>
      </c>
      <c r="AW112" s="13" t="s">
        <v>31</v>
      </c>
      <c r="AX112" s="13" t="s">
        <v>69</v>
      </c>
      <c r="AY112" s="246" t="s">
        <v>143</v>
      </c>
    </row>
    <row r="113" spans="1:51" s="13" customFormat="1" ht="12">
      <c r="A113" s="13"/>
      <c r="B113" s="235"/>
      <c r="C113" s="236"/>
      <c r="D113" s="237" t="s">
        <v>236</v>
      </c>
      <c r="E113" s="238" t="s">
        <v>19</v>
      </c>
      <c r="F113" s="239" t="s">
        <v>1647</v>
      </c>
      <c r="G113" s="236"/>
      <c r="H113" s="240">
        <v>0.7</v>
      </c>
      <c r="I113" s="241"/>
      <c r="J113" s="236"/>
      <c r="K113" s="236"/>
      <c r="L113" s="242"/>
      <c r="M113" s="243"/>
      <c r="N113" s="244"/>
      <c r="O113" s="244"/>
      <c r="P113" s="244"/>
      <c r="Q113" s="244"/>
      <c r="R113" s="244"/>
      <c r="S113" s="244"/>
      <c r="T113" s="24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6" t="s">
        <v>236</v>
      </c>
      <c r="AU113" s="246" t="s">
        <v>79</v>
      </c>
      <c r="AV113" s="13" t="s">
        <v>79</v>
      </c>
      <c r="AW113" s="13" t="s">
        <v>31</v>
      </c>
      <c r="AX113" s="13" t="s">
        <v>69</v>
      </c>
      <c r="AY113" s="246" t="s">
        <v>143</v>
      </c>
    </row>
    <row r="114" spans="1:51" s="13" customFormat="1" ht="12">
      <c r="A114" s="13"/>
      <c r="B114" s="235"/>
      <c r="C114" s="236"/>
      <c r="D114" s="237" t="s">
        <v>236</v>
      </c>
      <c r="E114" s="238" t="s">
        <v>19</v>
      </c>
      <c r="F114" s="239" t="s">
        <v>1648</v>
      </c>
      <c r="G114" s="236"/>
      <c r="H114" s="240">
        <v>0.7</v>
      </c>
      <c r="I114" s="241"/>
      <c r="J114" s="236"/>
      <c r="K114" s="236"/>
      <c r="L114" s="242"/>
      <c r="M114" s="243"/>
      <c r="N114" s="244"/>
      <c r="O114" s="244"/>
      <c r="P114" s="244"/>
      <c r="Q114" s="244"/>
      <c r="R114" s="244"/>
      <c r="S114" s="244"/>
      <c r="T114" s="245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6" t="s">
        <v>236</v>
      </c>
      <c r="AU114" s="246" t="s">
        <v>79</v>
      </c>
      <c r="AV114" s="13" t="s">
        <v>79</v>
      </c>
      <c r="AW114" s="13" t="s">
        <v>31</v>
      </c>
      <c r="AX114" s="13" t="s">
        <v>69</v>
      </c>
      <c r="AY114" s="246" t="s">
        <v>143</v>
      </c>
    </row>
    <row r="115" spans="1:51" s="14" customFormat="1" ht="12">
      <c r="A115" s="14"/>
      <c r="B115" s="247"/>
      <c r="C115" s="248"/>
      <c r="D115" s="237" t="s">
        <v>236</v>
      </c>
      <c r="E115" s="249" t="s">
        <v>19</v>
      </c>
      <c r="F115" s="250" t="s">
        <v>302</v>
      </c>
      <c r="G115" s="248"/>
      <c r="H115" s="251">
        <v>2.1</v>
      </c>
      <c r="I115" s="252"/>
      <c r="J115" s="248"/>
      <c r="K115" s="248"/>
      <c r="L115" s="253"/>
      <c r="M115" s="254"/>
      <c r="N115" s="255"/>
      <c r="O115" s="255"/>
      <c r="P115" s="255"/>
      <c r="Q115" s="255"/>
      <c r="R115" s="255"/>
      <c r="S115" s="255"/>
      <c r="T115" s="256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7" t="s">
        <v>236</v>
      </c>
      <c r="AU115" s="257" t="s">
        <v>79</v>
      </c>
      <c r="AV115" s="14" t="s">
        <v>142</v>
      </c>
      <c r="AW115" s="14" t="s">
        <v>31</v>
      </c>
      <c r="AX115" s="14" t="s">
        <v>77</v>
      </c>
      <c r="AY115" s="257" t="s">
        <v>143</v>
      </c>
    </row>
    <row r="116" spans="1:65" s="2" customFormat="1" ht="16.5" customHeight="1">
      <c r="A116" s="38"/>
      <c r="B116" s="39"/>
      <c r="C116" s="197" t="s">
        <v>167</v>
      </c>
      <c r="D116" s="197" t="s">
        <v>144</v>
      </c>
      <c r="E116" s="198" t="s">
        <v>1661</v>
      </c>
      <c r="F116" s="199" t="s">
        <v>1662</v>
      </c>
      <c r="G116" s="200" t="s">
        <v>244</v>
      </c>
      <c r="H116" s="201">
        <v>900</v>
      </c>
      <c r="I116" s="202"/>
      <c r="J116" s="203">
        <f>ROUND(I116*H116,2)</f>
        <v>0</v>
      </c>
      <c r="K116" s="204"/>
      <c r="L116" s="44"/>
      <c r="M116" s="205" t="s">
        <v>19</v>
      </c>
      <c r="N116" s="206" t="s">
        <v>40</v>
      </c>
      <c r="O116" s="84"/>
      <c r="P116" s="207">
        <f>O116*H116</f>
        <v>0</v>
      </c>
      <c r="Q116" s="207">
        <v>0</v>
      </c>
      <c r="R116" s="207">
        <f>Q116*H116</f>
        <v>0</v>
      </c>
      <c r="S116" s="207">
        <v>0</v>
      </c>
      <c r="T116" s="208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09" t="s">
        <v>142</v>
      </c>
      <c r="AT116" s="209" t="s">
        <v>144</v>
      </c>
      <c r="AU116" s="209" t="s">
        <v>79</v>
      </c>
      <c r="AY116" s="17" t="s">
        <v>143</v>
      </c>
      <c r="BE116" s="210">
        <f>IF(N116="základní",J116,0)</f>
        <v>0</v>
      </c>
      <c r="BF116" s="210">
        <f>IF(N116="snížená",J116,0)</f>
        <v>0</v>
      </c>
      <c r="BG116" s="210">
        <f>IF(N116="zákl. přenesená",J116,0)</f>
        <v>0</v>
      </c>
      <c r="BH116" s="210">
        <f>IF(N116="sníž. přenesená",J116,0)</f>
        <v>0</v>
      </c>
      <c r="BI116" s="210">
        <f>IF(N116="nulová",J116,0)</f>
        <v>0</v>
      </c>
      <c r="BJ116" s="17" t="s">
        <v>77</v>
      </c>
      <c r="BK116" s="210">
        <f>ROUND(I116*H116,2)</f>
        <v>0</v>
      </c>
      <c r="BL116" s="17" t="s">
        <v>142</v>
      </c>
      <c r="BM116" s="209" t="s">
        <v>1716</v>
      </c>
    </row>
    <row r="117" spans="1:51" s="13" customFormat="1" ht="12">
      <c r="A117" s="13"/>
      <c r="B117" s="235"/>
      <c r="C117" s="236"/>
      <c r="D117" s="237" t="s">
        <v>236</v>
      </c>
      <c r="E117" s="238" t="s">
        <v>19</v>
      </c>
      <c r="F117" s="239" t="s">
        <v>1717</v>
      </c>
      <c r="G117" s="236"/>
      <c r="H117" s="240">
        <v>300</v>
      </c>
      <c r="I117" s="241"/>
      <c r="J117" s="236"/>
      <c r="K117" s="236"/>
      <c r="L117" s="242"/>
      <c r="M117" s="243"/>
      <c r="N117" s="244"/>
      <c r="O117" s="244"/>
      <c r="P117" s="244"/>
      <c r="Q117" s="244"/>
      <c r="R117" s="244"/>
      <c r="S117" s="244"/>
      <c r="T117" s="245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6" t="s">
        <v>236</v>
      </c>
      <c r="AU117" s="246" t="s">
        <v>79</v>
      </c>
      <c r="AV117" s="13" t="s">
        <v>79</v>
      </c>
      <c r="AW117" s="13" t="s">
        <v>31</v>
      </c>
      <c r="AX117" s="13" t="s">
        <v>69</v>
      </c>
      <c r="AY117" s="246" t="s">
        <v>143</v>
      </c>
    </row>
    <row r="118" spans="1:51" s="13" customFormat="1" ht="12">
      <c r="A118" s="13"/>
      <c r="B118" s="235"/>
      <c r="C118" s="236"/>
      <c r="D118" s="237" t="s">
        <v>236</v>
      </c>
      <c r="E118" s="238" t="s">
        <v>19</v>
      </c>
      <c r="F118" s="239" t="s">
        <v>1718</v>
      </c>
      <c r="G118" s="236"/>
      <c r="H118" s="240">
        <v>300</v>
      </c>
      <c r="I118" s="241"/>
      <c r="J118" s="236"/>
      <c r="K118" s="236"/>
      <c r="L118" s="242"/>
      <c r="M118" s="243"/>
      <c r="N118" s="244"/>
      <c r="O118" s="244"/>
      <c r="P118" s="244"/>
      <c r="Q118" s="244"/>
      <c r="R118" s="244"/>
      <c r="S118" s="244"/>
      <c r="T118" s="245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6" t="s">
        <v>236</v>
      </c>
      <c r="AU118" s="246" t="s">
        <v>79</v>
      </c>
      <c r="AV118" s="13" t="s">
        <v>79</v>
      </c>
      <c r="AW118" s="13" t="s">
        <v>31</v>
      </c>
      <c r="AX118" s="13" t="s">
        <v>69</v>
      </c>
      <c r="AY118" s="246" t="s">
        <v>143</v>
      </c>
    </row>
    <row r="119" spans="1:51" s="13" customFormat="1" ht="12">
      <c r="A119" s="13"/>
      <c r="B119" s="235"/>
      <c r="C119" s="236"/>
      <c r="D119" s="237" t="s">
        <v>236</v>
      </c>
      <c r="E119" s="238" t="s">
        <v>19</v>
      </c>
      <c r="F119" s="239" t="s">
        <v>1719</v>
      </c>
      <c r="G119" s="236"/>
      <c r="H119" s="240">
        <v>300</v>
      </c>
      <c r="I119" s="241"/>
      <c r="J119" s="236"/>
      <c r="K119" s="236"/>
      <c r="L119" s="242"/>
      <c r="M119" s="243"/>
      <c r="N119" s="244"/>
      <c r="O119" s="244"/>
      <c r="P119" s="244"/>
      <c r="Q119" s="244"/>
      <c r="R119" s="244"/>
      <c r="S119" s="244"/>
      <c r="T119" s="245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6" t="s">
        <v>236</v>
      </c>
      <c r="AU119" s="246" t="s">
        <v>79</v>
      </c>
      <c r="AV119" s="13" t="s">
        <v>79</v>
      </c>
      <c r="AW119" s="13" t="s">
        <v>31</v>
      </c>
      <c r="AX119" s="13" t="s">
        <v>69</v>
      </c>
      <c r="AY119" s="246" t="s">
        <v>143</v>
      </c>
    </row>
    <row r="120" spans="1:51" s="14" customFormat="1" ht="12">
      <c r="A120" s="14"/>
      <c r="B120" s="247"/>
      <c r="C120" s="248"/>
      <c r="D120" s="237" t="s">
        <v>236</v>
      </c>
      <c r="E120" s="249" t="s">
        <v>19</v>
      </c>
      <c r="F120" s="250" t="s">
        <v>302</v>
      </c>
      <c r="G120" s="248"/>
      <c r="H120" s="251">
        <v>900</v>
      </c>
      <c r="I120" s="252"/>
      <c r="J120" s="248"/>
      <c r="K120" s="248"/>
      <c r="L120" s="253"/>
      <c r="M120" s="254"/>
      <c r="N120" s="255"/>
      <c r="O120" s="255"/>
      <c r="P120" s="255"/>
      <c r="Q120" s="255"/>
      <c r="R120" s="255"/>
      <c r="S120" s="255"/>
      <c r="T120" s="256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7" t="s">
        <v>236</v>
      </c>
      <c r="AU120" s="257" t="s">
        <v>79</v>
      </c>
      <c r="AV120" s="14" t="s">
        <v>142</v>
      </c>
      <c r="AW120" s="14" t="s">
        <v>31</v>
      </c>
      <c r="AX120" s="14" t="s">
        <v>77</v>
      </c>
      <c r="AY120" s="257" t="s">
        <v>143</v>
      </c>
    </row>
    <row r="121" spans="1:65" s="2" customFormat="1" ht="16.5" customHeight="1">
      <c r="A121" s="38"/>
      <c r="B121" s="39"/>
      <c r="C121" s="197" t="s">
        <v>171</v>
      </c>
      <c r="D121" s="197" t="s">
        <v>144</v>
      </c>
      <c r="E121" s="198" t="s">
        <v>1381</v>
      </c>
      <c r="F121" s="199" t="s">
        <v>1382</v>
      </c>
      <c r="G121" s="200" t="s">
        <v>251</v>
      </c>
      <c r="H121" s="201">
        <v>8.76</v>
      </c>
      <c r="I121" s="202"/>
      <c r="J121" s="203">
        <f>ROUND(I121*H121,2)</f>
        <v>0</v>
      </c>
      <c r="K121" s="204"/>
      <c r="L121" s="44"/>
      <c r="M121" s="205" t="s">
        <v>19</v>
      </c>
      <c r="N121" s="206" t="s">
        <v>40</v>
      </c>
      <c r="O121" s="84"/>
      <c r="P121" s="207">
        <f>O121*H121</f>
        <v>0</v>
      </c>
      <c r="Q121" s="207">
        <v>0</v>
      </c>
      <c r="R121" s="207">
        <f>Q121*H121</f>
        <v>0</v>
      </c>
      <c r="S121" s="207">
        <v>0</v>
      </c>
      <c r="T121" s="208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09" t="s">
        <v>142</v>
      </c>
      <c r="AT121" s="209" t="s">
        <v>144</v>
      </c>
      <c r="AU121" s="209" t="s">
        <v>79</v>
      </c>
      <c r="AY121" s="17" t="s">
        <v>143</v>
      </c>
      <c r="BE121" s="210">
        <f>IF(N121="základní",J121,0)</f>
        <v>0</v>
      </c>
      <c r="BF121" s="210">
        <f>IF(N121="snížená",J121,0)</f>
        <v>0</v>
      </c>
      <c r="BG121" s="210">
        <f>IF(N121="zákl. přenesená",J121,0)</f>
        <v>0</v>
      </c>
      <c r="BH121" s="210">
        <f>IF(N121="sníž. přenesená",J121,0)</f>
        <v>0</v>
      </c>
      <c r="BI121" s="210">
        <f>IF(N121="nulová",J121,0)</f>
        <v>0</v>
      </c>
      <c r="BJ121" s="17" t="s">
        <v>77</v>
      </c>
      <c r="BK121" s="210">
        <f>ROUND(I121*H121,2)</f>
        <v>0</v>
      </c>
      <c r="BL121" s="17" t="s">
        <v>142</v>
      </c>
      <c r="BM121" s="209" t="s">
        <v>1720</v>
      </c>
    </row>
    <row r="122" spans="1:51" s="13" customFormat="1" ht="12">
      <c r="A122" s="13"/>
      <c r="B122" s="235"/>
      <c r="C122" s="236"/>
      <c r="D122" s="237" t="s">
        <v>236</v>
      </c>
      <c r="E122" s="238" t="s">
        <v>19</v>
      </c>
      <c r="F122" s="239" t="s">
        <v>1721</v>
      </c>
      <c r="G122" s="236"/>
      <c r="H122" s="240">
        <v>2.92</v>
      </c>
      <c r="I122" s="241"/>
      <c r="J122" s="236"/>
      <c r="K122" s="236"/>
      <c r="L122" s="242"/>
      <c r="M122" s="243"/>
      <c r="N122" s="244"/>
      <c r="O122" s="244"/>
      <c r="P122" s="244"/>
      <c r="Q122" s="244"/>
      <c r="R122" s="244"/>
      <c r="S122" s="244"/>
      <c r="T122" s="245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6" t="s">
        <v>236</v>
      </c>
      <c r="AU122" s="246" t="s">
        <v>79</v>
      </c>
      <c r="AV122" s="13" t="s">
        <v>79</v>
      </c>
      <c r="AW122" s="13" t="s">
        <v>31</v>
      </c>
      <c r="AX122" s="13" t="s">
        <v>69</v>
      </c>
      <c r="AY122" s="246" t="s">
        <v>143</v>
      </c>
    </row>
    <row r="123" spans="1:51" s="13" customFormat="1" ht="12">
      <c r="A123" s="13"/>
      <c r="B123" s="235"/>
      <c r="C123" s="236"/>
      <c r="D123" s="237" t="s">
        <v>236</v>
      </c>
      <c r="E123" s="238" t="s">
        <v>19</v>
      </c>
      <c r="F123" s="239" t="s">
        <v>1722</v>
      </c>
      <c r="G123" s="236"/>
      <c r="H123" s="240">
        <v>2.92</v>
      </c>
      <c r="I123" s="241"/>
      <c r="J123" s="236"/>
      <c r="K123" s="236"/>
      <c r="L123" s="242"/>
      <c r="M123" s="243"/>
      <c r="N123" s="244"/>
      <c r="O123" s="244"/>
      <c r="P123" s="244"/>
      <c r="Q123" s="244"/>
      <c r="R123" s="244"/>
      <c r="S123" s="244"/>
      <c r="T123" s="24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6" t="s">
        <v>236</v>
      </c>
      <c r="AU123" s="246" t="s">
        <v>79</v>
      </c>
      <c r="AV123" s="13" t="s">
        <v>79</v>
      </c>
      <c r="AW123" s="13" t="s">
        <v>31</v>
      </c>
      <c r="AX123" s="13" t="s">
        <v>69</v>
      </c>
      <c r="AY123" s="246" t="s">
        <v>143</v>
      </c>
    </row>
    <row r="124" spans="1:51" s="13" customFormat="1" ht="12">
      <c r="A124" s="13"/>
      <c r="B124" s="235"/>
      <c r="C124" s="236"/>
      <c r="D124" s="237" t="s">
        <v>236</v>
      </c>
      <c r="E124" s="238" t="s">
        <v>19</v>
      </c>
      <c r="F124" s="239" t="s">
        <v>1723</v>
      </c>
      <c r="G124" s="236"/>
      <c r="H124" s="240">
        <v>2.92</v>
      </c>
      <c r="I124" s="241"/>
      <c r="J124" s="236"/>
      <c r="K124" s="236"/>
      <c r="L124" s="242"/>
      <c r="M124" s="243"/>
      <c r="N124" s="244"/>
      <c r="O124" s="244"/>
      <c r="P124" s="244"/>
      <c r="Q124" s="244"/>
      <c r="R124" s="244"/>
      <c r="S124" s="244"/>
      <c r="T124" s="24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6" t="s">
        <v>236</v>
      </c>
      <c r="AU124" s="246" t="s">
        <v>79</v>
      </c>
      <c r="AV124" s="13" t="s">
        <v>79</v>
      </c>
      <c r="AW124" s="13" t="s">
        <v>31</v>
      </c>
      <c r="AX124" s="13" t="s">
        <v>69</v>
      </c>
      <c r="AY124" s="246" t="s">
        <v>143</v>
      </c>
    </row>
    <row r="125" spans="1:51" s="14" customFormat="1" ht="12">
      <c r="A125" s="14"/>
      <c r="B125" s="247"/>
      <c r="C125" s="248"/>
      <c r="D125" s="237" t="s">
        <v>236</v>
      </c>
      <c r="E125" s="249" t="s">
        <v>19</v>
      </c>
      <c r="F125" s="250" t="s">
        <v>302</v>
      </c>
      <c r="G125" s="248"/>
      <c r="H125" s="251">
        <v>8.76</v>
      </c>
      <c r="I125" s="252"/>
      <c r="J125" s="248"/>
      <c r="K125" s="248"/>
      <c r="L125" s="253"/>
      <c r="M125" s="254"/>
      <c r="N125" s="255"/>
      <c r="O125" s="255"/>
      <c r="P125" s="255"/>
      <c r="Q125" s="255"/>
      <c r="R125" s="255"/>
      <c r="S125" s="255"/>
      <c r="T125" s="256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7" t="s">
        <v>236</v>
      </c>
      <c r="AU125" s="257" t="s">
        <v>79</v>
      </c>
      <c r="AV125" s="14" t="s">
        <v>142</v>
      </c>
      <c r="AW125" s="14" t="s">
        <v>31</v>
      </c>
      <c r="AX125" s="14" t="s">
        <v>77</v>
      </c>
      <c r="AY125" s="257" t="s">
        <v>143</v>
      </c>
    </row>
    <row r="126" spans="1:65" s="2" customFormat="1" ht="16.5" customHeight="1">
      <c r="A126" s="38"/>
      <c r="B126" s="39"/>
      <c r="C126" s="224" t="s">
        <v>175</v>
      </c>
      <c r="D126" s="224" t="s">
        <v>231</v>
      </c>
      <c r="E126" s="225" t="s">
        <v>1385</v>
      </c>
      <c r="F126" s="226" t="s">
        <v>1386</v>
      </c>
      <c r="G126" s="227" t="s">
        <v>287</v>
      </c>
      <c r="H126" s="228">
        <v>0.612</v>
      </c>
      <c r="I126" s="229"/>
      <c r="J126" s="230">
        <f>ROUND(I126*H126,2)</f>
        <v>0</v>
      </c>
      <c r="K126" s="231"/>
      <c r="L126" s="232"/>
      <c r="M126" s="233" t="s">
        <v>19</v>
      </c>
      <c r="N126" s="234" t="s">
        <v>40</v>
      </c>
      <c r="O126" s="84"/>
      <c r="P126" s="207">
        <f>O126*H126</f>
        <v>0</v>
      </c>
      <c r="Q126" s="207">
        <v>0.2</v>
      </c>
      <c r="R126" s="207">
        <f>Q126*H126</f>
        <v>0.12240000000000001</v>
      </c>
      <c r="S126" s="207">
        <v>0</v>
      </c>
      <c r="T126" s="208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09" t="s">
        <v>171</v>
      </c>
      <c r="AT126" s="209" t="s">
        <v>231</v>
      </c>
      <c r="AU126" s="209" t="s">
        <v>79</v>
      </c>
      <c r="AY126" s="17" t="s">
        <v>143</v>
      </c>
      <c r="BE126" s="210">
        <f>IF(N126="základní",J126,0)</f>
        <v>0</v>
      </c>
      <c r="BF126" s="210">
        <f>IF(N126="snížená",J126,0)</f>
        <v>0</v>
      </c>
      <c r="BG126" s="210">
        <f>IF(N126="zákl. přenesená",J126,0)</f>
        <v>0</v>
      </c>
      <c r="BH126" s="210">
        <f>IF(N126="sníž. přenesená",J126,0)</f>
        <v>0</v>
      </c>
      <c r="BI126" s="210">
        <f>IF(N126="nulová",J126,0)</f>
        <v>0</v>
      </c>
      <c r="BJ126" s="17" t="s">
        <v>77</v>
      </c>
      <c r="BK126" s="210">
        <f>ROUND(I126*H126,2)</f>
        <v>0</v>
      </c>
      <c r="BL126" s="17" t="s">
        <v>142</v>
      </c>
      <c r="BM126" s="209" t="s">
        <v>1724</v>
      </c>
    </row>
    <row r="127" spans="1:51" s="13" customFormat="1" ht="12">
      <c r="A127" s="13"/>
      <c r="B127" s="235"/>
      <c r="C127" s="236"/>
      <c r="D127" s="237" t="s">
        <v>236</v>
      </c>
      <c r="E127" s="238" t="s">
        <v>19</v>
      </c>
      <c r="F127" s="239" t="s">
        <v>1725</v>
      </c>
      <c r="G127" s="236"/>
      <c r="H127" s="240">
        <v>0.204</v>
      </c>
      <c r="I127" s="241"/>
      <c r="J127" s="236"/>
      <c r="K127" s="236"/>
      <c r="L127" s="242"/>
      <c r="M127" s="243"/>
      <c r="N127" s="244"/>
      <c r="O127" s="244"/>
      <c r="P127" s="244"/>
      <c r="Q127" s="244"/>
      <c r="R127" s="244"/>
      <c r="S127" s="244"/>
      <c r="T127" s="24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6" t="s">
        <v>236</v>
      </c>
      <c r="AU127" s="246" t="s">
        <v>79</v>
      </c>
      <c r="AV127" s="13" t="s">
        <v>79</v>
      </c>
      <c r="AW127" s="13" t="s">
        <v>31</v>
      </c>
      <c r="AX127" s="13" t="s">
        <v>69</v>
      </c>
      <c r="AY127" s="246" t="s">
        <v>143</v>
      </c>
    </row>
    <row r="128" spans="1:51" s="13" customFormat="1" ht="12">
      <c r="A128" s="13"/>
      <c r="B128" s="235"/>
      <c r="C128" s="236"/>
      <c r="D128" s="237" t="s">
        <v>236</v>
      </c>
      <c r="E128" s="238" t="s">
        <v>19</v>
      </c>
      <c r="F128" s="239" t="s">
        <v>1726</v>
      </c>
      <c r="G128" s="236"/>
      <c r="H128" s="240">
        <v>0.204</v>
      </c>
      <c r="I128" s="241"/>
      <c r="J128" s="236"/>
      <c r="K128" s="236"/>
      <c r="L128" s="242"/>
      <c r="M128" s="243"/>
      <c r="N128" s="244"/>
      <c r="O128" s="244"/>
      <c r="P128" s="244"/>
      <c r="Q128" s="244"/>
      <c r="R128" s="244"/>
      <c r="S128" s="244"/>
      <c r="T128" s="24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6" t="s">
        <v>236</v>
      </c>
      <c r="AU128" s="246" t="s">
        <v>79</v>
      </c>
      <c r="AV128" s="13" t="s">
        <v>79</v>
      </c>
      <c r="AW128" s="13" t="s">
        <v>31</v>
      </c>
      <c r="AX128" s="13" t="s">
        <v>69</v>
      </c>
      <c r="AY128" s="246" t="s">
        <v>143</v>
      </c>
    </row>
    <row r="129" spans="1:51" s="13" customFormat="1" ht="12">
      <c r="A129" s="13"/>
      <c r="B129" s="235"/>
      <c r="C129" s="236"/>
      <c r="D129" s="237" t="s">
        <v>236</v>
      </c>
      <c r="E129" s="238" t="s">
        <v>19</v>
      </c>
      <c r="F129" s="239" t="s">
        <v>1727</v>
      </c>
      <c r="G129" s="236"/>
      <c r="H129" s="240">
        <v>0.204</v>
      </c>
      <c r="I129" s="241"/>
      <c r="J129" s="236"/>
      <c r="K129" s="236"/>
      <c r="L129" s="242"/>
      <c r="M129" s="243"/>
      <c r="N129" s="244"/>
      <c r="O129" s="244"/>
      <c r="P129" s="244"/>
      <c r="Q129" s="244"/>
      <c r="R129" s="244"/>
      <c r="S129" s="244"/>
      <c r="T129" s="24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6" t="s">
        <v>236</v>
      </c>
      <c r="AU129" s="246" t="s">
        <v>79</v>
      </c>
      <c r="AV129" s="13" t="s">
        <v>79</v>
      </c>
      <c r="AW129" s="13" t="s">
        <v>31</v>
      </c>
      <c r="AX129" s="13" t="s">
        <v>69</v>
      </c>
      <c r="AY129" s="246" t="s">
        <v>143</v>
      </c>
    </row>
    <row r="130" spans="1:51" s="14" customFormat="1" ht="12">
      <c r="A130" s="14"/>
      <c r="B130" s="247"/>
      <c r="C130" s="248"/>
      <c r="D130" s="237" t="s">
        <v>236</v>
      </c>
      <c r="E130" s="249" t="s">
        <v>19</v>
      </c>
      <c r="F130" s="250" t="s">
        <v>302</v>
      </c>
      <c r="G130" s="248"/>
      <c r="H130" s="251">
        <v>0.612</v>
      </c>
      <c r="I130" s="252"/>
      <c r="J130" s="248"/>
      <c r="K130" s="248"/>
      <c r="L130" s="253"/>
      <c r="M130" s="254"/>
      <c r="N130" s="255"/>
      <c r="O130" s="255"/>
      <c r="P130" s="255"/>
      <c r="Q130" s="255"/>
      <c r="R130" s="255"/>
      <c r="S130" s="255"/>
      <c r="T130" s="256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7" t="s">
        <v>236</v>
      </c>
      <c r="AU130" s="257" t="s">
        <v>79</v>
      </c>
      <c r="AV130" s="14" t="s">
        <v>142</v>
      </c>
      <c r="AW130" s="14" t="s">
        <v>31</v>
      </c>
      <c r="AX130" s="14" t="s">
        <v>77</v>
      </c>
      <c r="AY130" s="257" t="s">
        <v>143</v>
      </c>
    </row>
    <row r="131" spans="1:65" s="2" customFormat="1" ht="21.75" customHeight="1">
      <c r="A131" s="38"/>
      <c r="B131" s="39"/>
      <c r="C131" s="197" t="s">
        <v>179</v>
      </c>
      <c r="D131" s="197" t="s">
        <v>144</v>
      </c>
      <c r="E131" s="198" t="s">
        <v>1394</v>
      </c>
      <c r="F131" s="199" t="s">
        <v>1395</v>
      </c>
      <c r="G131" s="200" t="s">
        <v>418</v>
      </c>
      <c r="H131" s="201">
        <v>0.012</v>
      </c>
      <c r="I131" s="202"/>
      <c r="J131" s="203">
        <f>ROUND(I131*H131,2)</f>
        <v>0</v>
      </c>
      <c r="K131" s="204"/>
      <c r="L131" s="44"/>
      <c r="M131" s="205" t="s">
        <v>19</v>
      </c>
      <c r="N131" s="206" t="s">
        <v>40</v>
      </c>
      <c r="O131" s="84"/>
      <c r="P131" s="207">
        <f>O131*H131</f>
        <v>0</v>
      </c>
      <c r="Q131" s="207">
        <v>0</v>
      </c>
      <c r="R131" s="207">
        <f>Q131*H131</f>
        <v>0</v>
      </c>
      <c r="S131" s="207">
        <v>0</v>
      </c>
      <c r="T131" s="208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09" t="s">
        <v>142</v>
      </c>
      <c r="AT131" s="209" t="s">
        <v>144</v>
      </c>
      <c r="AU131" s="209" t="s">
        <v>79</v>
      </c>
      <c r="AY131" s="17" t="s">
        <v>143</v>
      </c>
      <c r="BE131" s="210">
        <f>IF(N131="základní",J131,0)</f>
        <v>0</v>
      </c>
      <c r="BF131" s="210">
        <f>IF(N131="snížená",J131,0)</f>
        <v>0</v>
      </c>
      <c r="BG131" s="210">
        <f>IF(N131="zákl. přenesená",J131,0)</f>
        <v>0</v>
      </c>
      <c r="BH131" s="210">
        <f>IF(N131="sníž. přenesená",J131,0)</f>
        <v>0</v>
      </c>
      <c r="BI131" s="210">
        <f>IF(N131="nulová",J131,0)</f>
        <v>0</v>
      </c>
      <c r="BJ131" s="17" t="s">
        <v>77</v>
      </c>
      <c r="BK131" s="210">
        <f>ROUND(I131*H131,2)</f>
        <v>0</v>
      </c>
      <c r="BL131" s="17" t="s">
        <v>142</v>
      </c>
      <c r="BM131" s="209" t="s">
        <v>1728</v>
      </c>
    </row>
    <row r="132" spans="1:51" s="13" customFormat="1" ht="12">
      <c r="A132" s="13"/>
      <c r="B132" s="235"/>
      <c r="C132" s="236"/>
      <c r="D132" s="237" t="s">
        <v>236</v>
      </c>
      <c r="E132" s="238" t="s">
        <v>19</v>
      </c>
      <c r="F132" s="239" t="s">
        <v>1729</v>
      </c>
      <c r="G132" s="236"/>
      <c r="H132" s="240">
        <v>0.004</v>
      </c>
      <c r="I132" s="241"/>
      <c r="J132" s="236"/>
      <c r="K132" s="236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236</v>
      </c>
      <c r="AU132" s="246" t="s">
        <v>79</v>
      </c>
      <c r="AV132" s="13" t="s">
        <v>79</v>
      </c>
      <c r="AW132" s="13" t="s">
        <v>31</v>
      </c>
      <c r="AX132" s="13" t="s">
        <v>69</v>
      </c>
      <c r="AY132" s="246" t="s">
        <v>143</v>
      </c>
    </row>
    <row r="133" spans="1:51" s="13" customFormat="1" ht="12">
      <c r="A133" s="13"/>
      <c r="B133" s="235"/>
      <c r="C133" s="236"/>
      <c r="D133" s="237" t="s">
        <v>236</v>
      </c>
      <c r="E133" s="238" t="s">
        <v>19</v>
      </c>
      <c r="F133" s="239" t="s">
        <v>1730</v>
      </c>
      <c r="G133" s="236"/>
      <c r="H133" s="240">
        <v>0.004</v>
      </c>
      <c r="I133" s="241"/>
      <c r="J133" s="236"/>
      <c r="K133" s="236"/>
      <c r="L133" s="242"/>
      <c r="M133" s="243"/>
      <c r="N133" s="244"/>
      <c r="O133" s="244"/>
      <c r="P133" s="244"/>
      <c r="Q133" s="244"/>
      <c r="R133" s="244"/>
      <c r="S133" s="244"/>
      <c r="T133" s="24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6" t="s">
        <v>236</v>
      </c>
      <c r="AU133" s="246" t="s">
        <v>79</v>
      </c>
      <c r="AV133" s="13" t="s">
        <v>79</v>
      </c>
      <c r="AW133" s="13" t="s">
        <v>31</v>
      </c>
      <c r="AX133" s="13" t="s">
        <v>69</v>
      </c>
      <c r="AY133" s="246" t="s">
        <v>143</v>
      </c>
    </row>
    <row r="134" spans="1:51" s="13" customFormat="1" ht="12">
      <c r="A134" s="13"/>
      <c r="B134" s="235"/>
      <c r="C134" s="236"/>
      <c r="D134" s="237" t="s">
        <v>236</v>
      </c>
      <c r="E134" s="238" t="s">
        <v>19</v>
      </c>
      <c r="F134" s="239" t="s">
        <v>1731</v>
      </c>
      <c r="G134" s="236"/>
      <c r="H134" s="240">
        <v>0.004</v>
      </c>
      <c r="I134" s="241"/>
      <c r="J134" s="236"/>
      <c r="K134" s="236"/>
      <c r="L134" s="242"/>
      <c r="M134" s="243"/>
      <c r="N134" s="244"/>
      <c r="O134" s="244"/>
      <c r="P134" s="244"/>
      <c r="Q134" s="244"/>
      <c r="R134" s="244"/>
      <c r="S134" s="244"/>
      <c r="T134" s="24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6" t="s">
        <v>236</v>
      </c>
      <c r="AU134" s="246" t="s">
        <v>79</v>
      </c>
      <c r="AV134" s="13" t="s">
        <v>79</v>
      </c>
      <c r="AW134" s="13" t="s">
        <v>31</v>
      </c>
      <c r="AX134" s="13" t="s">
        <v>69</v>
      </c>
      <c r="AY134" s="246" t="s">
        <v>143</v>
      </c>
    </row>
    <row r="135" spans="1:51" s="14" customFormat="1" ht="12">
      <c r="A135" s="14"/>
      <c r="B135" s="247"/>
      <c r="C135" s="248"/>
      <c r="D135" s="237" t="s">
        <v>236</v>
      </c>
      <c r="E135" s="249" t="s">
        <v>19</v>
      </c>
      <c r="F135" s="250" t="s">
        <v>302</v>
      </c>
      <c r="G135" s="248"/>
      <c r="H135" s="251">
        <v>0.012</v>
      </c>
      <c r="I135" s="252"/>
      <c r="J135" s="248"/>
      <c r="K135" s="248"/>
      <c r="L135" s="253"/>
      <c r="M135" s="254"/>
      <c r="N135" s="255"/>
      <c r="O135" s="255"/>
      <c r="P135" s="255"/>
      <c r="Q135" s="255"/>
      <c r="R135" s="255"/>
      <c r="S135" s="255"/>
      <c r="T135" s="256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7" t="s">
        <v>236</v>
      </c>
      <c r="AU135" s="257" t="s">
        <v>79</v>
      </c>
      <c r="AV135" s="14" t="s">
        <v>142</v>
      </c>
      <c r="AW135" s="14" t="s">
        <v>31</v>
      </c>
      <c r="AX135" s="14" t="s">
        <v>77</v>
      </c>
      <c r="AY135" s="257" t="s">
        <v>143</v>
      </c>
    </row>
    <row r="136" spans="1:65" s="2" customFormat="1" ht="16.5" customHeight="1">
      <c r="A136" s="38"/>
      <c r="B136" s="39"/>
      <c r="C136" s="224" t="s">
        <v>183</v>
      </c>
      <c r="D136" s="224" t="s">
        <v>231</v>
      </c>
      <c r="E136" s="225" t="s">
        <v>1398</v>
      </c>
      <c r="F136" s="226" t="s">
        <v>1399</v>
      </c>
      <c r="G136" s="227" t="s">
        <v>234</v>
      </c>
      <c r="H136" s="228">
        <v>10.68</v>
      </c>
      <c r="I136" s="229"/>
      <c r="J136" s="230">
        <f>ROUND(I136*H136,2)</f>
        <v>0</v>
      </c>
      <c r="K136" s="231"/>
      <c r="L136" s="232"/>
      <c r="M136" s="233" t="s">
        <v>19</v>
      </c>
      <c r="N136" s="234" t="s">
        <v>40</v>
      </c>
      <c r="O136" s="84"/>
      <c r="P136" s="207">
        <f>O136*H136</f>
        <v>0</v>
      </c>
      <c r="Q136" s="207">
        <v>0.001</v>
      </c>
      <c r="R136" s="207">
        <f>Q136*H136</f>
        <v>0.01068</v>
      </c>
      <c r="S136" s="207">
        <v>0</v>
      </c>
      <c r="T136" s="208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09" t="s">
        <v>171</v>
      </c>
      <c r="AT136" s="209" t="s">
        <v>231</v>
      </c>
      <c r="AU136" s="209" t="s">
        <v>79</v>
      </c>
      <c r="AY136" s="17" t="s">
        <v>143</v>
      </c>
      <c r="BE136" s="210">
        <f>IF(N136="základní",J136,0)</f>
        <v>0</v>
      </c>
      <c r="BF136" s="210">
        <f>IF(N136="snížená",J136,0)</f>
        <v>0</v>
      </c>
      <c r="BG136" s="210">
        <f>IF(N136="zákl. přenesená",J136,0)</f>
        <v>0</v>
      </c>
      <c r="BH136" s="210">
        <f>IF(N136="sníž. přenesená",J136,0)</f>
        <v>0</v>
      </c>
      <c r="BI136" s="210">
        <f>IF(N136="nulová",J136,0)</f>
        <v>0</v>
      </c>
      <c r="BJ136" s="17" t="s">
        <v>77</v>
      </c>
      <c r="BK136" s="210">
        <f>ROUND(I136*H136,2)</f>
        <v>0</v>
      </c>
      <c r="BL136" s="17" t="s">
        <v>142</v>
      </c>
      <c r="BM136" s="209" t="s">
        <v>1732</v>
      </c>
    </row>
    <row r="137" spans="1:51" s="13" customFormat="1" ht="12">
      <c r="A137" s="13"/>
      <c r="B137" s="235"/>
      <c r="C137" s="236"/>
      <c r="D137" s="237" t="s">
        <v>236</v>
      </c>
      <c r="E137" s="238" t="s">
        <v>19</v>
      </c>
      <c r="F137" s="239" t="s">
        <v>1733</v>
      </c>
      <c r="G137" s="236"/>
      <c r="H137" s="240">
        <v>3.56</v>
      </c>
      <c r="I137" s="241"/>
      <c r="J137" s="236"/>
      <c r="K137" s="236"/>
      <c r="L137" s="242"/>
      <c r="M137" s="243"/>
      <c r="N137" s="244"/>
      <c r="O137" s="244"/>
      <c r="P137" s="244"/>
      <c r="Q137" s="244"/>
      <c r="R137" s="244"/>
      <c r="S137" s="244"/>
      <c r="T137" s="24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6" t="s">
        <v>236</v>
      </c>
      <c r="AU137" s="246" t="s">
        <v>79</v>
      </c>
      <c r="AV137" s="13" t="s">
        <v>79</v>
      </c>
      <c r="AW137" s="13" t="s">
        <v>31</v>
      </c>
      <c r="AX137" s="13" t="s">
        <v>69</v>
      </c>
      <c r="AY137" s="246" t="s">
        <v>143</v>
      </c>
    </row>
    <row r="138" spans="1:51" s="13" customFormat="1" ht="12">
      <c r="A138" s="13"/>
      <c r="B138" s="235"/>
      <c r="C138" s="236"/>
      <c r="D138" s="237" t="s">
        <v>236</v>
      </c>
      <c r="E138" s="238" t="s">
        <v>19</v>
      </c>
      <c r="F138" s="239" t="s">
        <v>1734</v>
      </c>
      <c r="G138" s="236"/>
      <c r="H138" s="240">
        <v>3.56</v>
      </c>
      <c r="I138" s="241"/>
      <c r="J138" s="236"/>
      <c r="K138" s="236"/>
      <c r="L138" s="242"/>
      <c r="M138" s="243"/>
      <c r="N138" s="244"/>
      <c r="O138" s="244"/>
      <c r="P138" s="244"/>
      <c r="Q138" s="244"/>
      <c r="R138" s="244"/>
      <c r="S138" s="244"/>
      <c r="T138" s="24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6" t="s">
        <v>236</v>
      </c>
      <c r="AU138" s="246" t="s">
        <v>79</v>
      </c>
      <c r="AV138" s="13" t="s">
        <v>79</v>
      </c>
      <c r="AW138" s="13" t="s">
        <v>31</v>
      </c>
      <c r="AX138" s="13" t="s">
        <v>69</v>
      </c>
      <c r="AY138" s="246" t="s">
        <v>143</v>
      </c>
    </row>
    <row r="139" spans="1:51" s="13" customFormat="1" ht="12">
      <c r="A139" s="13"/>
      <c r="B139" s="235"/>
      <c r="C139" s="236"/>
      <c r="D139" s="237" t="s">
        <v>236</v>
      </c>
      <c r="E139" s="238" t="s">
        <v>19</v>
      </c>
      <c r="F139" s="239" t="s">
        <v>1735</v>
      </c>
      <c r="G139" s="236"/>
      <c r="H139" s="240">
        <v>3.56</v>
      </c>
      <c r="I139" s="241"/>
      <c r="J139" s="236"/>
      <c r="K139" s="236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236</v>
      </c>
      <c r="AU139" s="246" t="s">
        <v>79</v>
      </c>
      <c r="AV139" s="13" t="s">
        <v>79</v>
      </c>
      <c r="AW139" s="13" t="s">
        <v>31</v>
      </c>
      <c r="AX139" s="13" t="s">
        <v>69</v>
      </c>
      <c r="AY139" s="246" t="s">
        <v>143</v>
      </c>
    </row>
    <row r="140" spans="1:51" s="14" customFormat="1" ht="12">
      <c r="A140" s="14"/>
      <c r="B140" s="247"/>
      <c r="C140" s="248"/>
      <c r="D140" s="237" t="s">
        <v>236</v>
      </c>
      <c r="E140" s="249" t="s">
        <v>19</v>
      </c>
      <c r="F140" s="250" t="s">
        <v>302</v>
      </c>
      <c r="G140" s="248"/>
      <c r="H140" s="251">
        <v>10.68</v>
      </c>
      <c r="I140" s="252"/>
      <c r="J140" s="248"/>
      <c r="K140" s="248"/>
      <c r="L140" s="253"/>
      <c r="M140" s="254"/>
      <c r="N140" s="255"/>
      <c r="O140" s="255"/>
      <c r="P140" s="255"/>
      <c r="Q140" s="255"/>
      <c r="R140" s="255"/>
      <c r="S140" s="255"/>
      <c r="T140" s="256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7" t="s">
        <v>236</v>
      </c>
      <c r="AU140" s="257" t="s">
        <v>79</v>
      </c>
      <c r="AV140" s="14" t="s">
        <v>142</v>
      </c>
      <c r="AW140" s="14" t="s">
        <v>31</v>
      </c>
      <c r="AX140" s="14" t="s">
        <v>77</v>
      </c>
      <c r="AY140" s="257" t="s">
        <v>143</v>
      </c>
    </row>
    <row r="141" spans="1:65" s="2" customFormat="1" ht="16.5" customHeight="1">
      <c r="A141" s="38"/>
      <c r="B141" s="39"/>
      <c r="C141" s="197" t="s">
        <v>187</v>
      </c>
      <c r="D141" s="197" t="s">
        <v>144</v>
      </c>
      <c r="E141" s="198" t="s">
        <v>1413</v>
      </c>
      <c r="F141" s="199" t="s">
        <v>1414</v>
      </c>
      <c r="G141" s="200" t="s">
        <v>287</v>
      </c>
      <c r="H141" s="201">
        <v>15.336</v>
      </c>
      <c r="I141" s="202"/>
      <c r="J141" s="203">
        <f>ROUND(I141*H141,2)</f>
        <v>0</v>
      </c>
      <c r="K141" s="204"/>
      <c r="L141" s="44"/>
      <c r="M141" s="205" t="s">
        <v>19</v>
      </c>
      <c r="N141" s="206" t="s">
        <v>40</v>
      </c>
      <c r="O141" s="84"/>
      <c r="P141" s="207">
        <f>O141*H141</f>
        <v>0</v>
      </c>
      <c r="Q141" s="207">
        <v>0</v>
      </c>
      <c r="R141" s="207">
        <f>Q141*H141</f>
        <v>0</v>
      </c>
      <c r="S141" s="207">
        <v>0</v>
      </c>
      <c r="T141" s="208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09" t="s">
        <v>142</v>
      </c>
      <c r="AT141" s="209" t="s">
        <v>144</v>
      </c>
      <c r="AU141" s="209" t="s">
        <v>79</v>
      </c>
      <c r="AY141" s="17" t="s">
        <v>143</v>
      </c>
      <c r="BE141" s="210">
        <f>IF(N141="základní",J141,0)</f>
        <v>0</v>
      </c>
      <c r="BF141" s="210">
        <f>IF(N141="snížená",J141,0)</f>
        <v>0</v>
      </c>
      <c r="BG141" s="210">
        <f>IF(N141="zákl. přenesená",J141,0)</f>
        <v>0</v>
      </c>
      <c r="BH141" s="210">
        <f>IF(N141="sníž. přenesená",J141,0)</f>
        <v>0</v>
      </c>
      <c r="BI141" s="210">
        <f>IF(N141="nulová",J141,0)</f>
        <v>0</v>
      </c>
      <c r="BJ141" s="17" t="s">
        <v>77</v>
      </c>
      <c r="BK141" s="210">
        <f>ROUND(I141*H141,2)</f>
        <v>0</v>
      </c>
      <c r="BL141" s="17" t="s">
        <v>142</v>
      </c>
      <c r="BM141" s="209" t="s">
        <v>1736</v>
      </c>
    </row>
    <row r="142" spans="1:51" s="13" customFormat="1" ht="12">
      <c r="A142" s="13"/>
      <c r="B142" s="235"/>
      <c r="C142" s="236"/>
      <c r="D142" s="237" t="s">
        <v>236</v>
      </c>
      <c r="E142" s="238" t="s">
        <v>19</v>
      </c>
      <c r="F142" s="239" t="s">
        <v>1737</v>
      </c>
      <c r="G142" s="236"/>
      <c r="H142" s="240">
        <v>5.112</v>
      </c>
      <c r="I142" s="241"/>
      <c r="J142" s="236"/>
      <c r="K142" s="236"/>
      <c r="L142" s="242"/>
      <c r="M142" s="243"/>
      <c r="N142" s="244"/>
      <c r="O142" s="244"/>
      <c r="P142" s="244"/>
      <c r="Q142" s="244"/>
      <c r="R142" s="244"/>
      <c r="S142" s="244"/>
      <c r="T142" s="24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6" t="s">
        <v>236</v>
      </c>
      <c r="AU142" s="246" t="s">
        <v>79</v>
      </c>
      <c r="AV142" s="13" t="s">
        <v>79</v>
      </c>
      <c r="AW142" s="13" t="s">
        <v>31</v>
      </c>
      <c r="AX142" s="13" t="s">
        <v>69</v>
      </c>
      <c r="AY142" s="246" t="s">
        <v>143</v>
      </c>
    </row>
    <row r="143" spans="1:51" s="13" customFormat="1" ht="12">
      <c r="A143" s="13"/>
      <c r="B143" s="235"/>
      <c r="C143" s="236"/>
      <c r="D143" s="237" t="s">
        <v>236</v>
      </c>
      <c r="E143" s="238" t="s">
        <v>19</v>
      </c>
      <c r="F143" s="239" t="s">
        <v>1738</v>
      </c>
      <c r="G143" s="236"/>
      <c r="H143" s="240">
        <v>5.112</v>
      </c>
      <c r="I143" s="241"/>
      <c r="J143" s="236"/>
      <c r="K143" s="236"/>
      <c r="L143" s="242"/>
      <c r="M143" s="243"/>
      <c r="N143" s="244"/>
      <c r="O143" s="244"/>
      <c r="P143" s="244"/>
      <c r="Q143" s="244"/>
      <c r="R143" s="244"/>
      <c r="S143" s="244"/>
      <c r="T143" s="24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6" t="s">
        <v>236</v>
      </c>
      <c r="AU143" s="246" t="s">
        <v>79</v>
      </c>
      <c r="AV143" s="13" t="s">
        <v>79</v>
      </c>
      <c r="AW143" s="13" t="s">
        <v>31</v>
      </c>
      <c r="AX143" s="13" t="s">
        <v>69</v>
      </c>
      <c r="AY143" s="246" t="s">
        <v>143</v>
      </c>
    </row>
    <row r="144" spans="1:51" s="13" customFormat="1" ht="12">
      <c r="A144" s="13"/>
      <c r="B144" s="235"/>
      <c r="C144" s="236"/>
      <c r="D144" s="237" t="s">
        <v>236</v>
      </c>
      <c r="E144" s="238" t="s">
        <v>19</v>
      </c>
      <c r="F144" s="239" t="s">
        <v>1739</v>
      </c>
      <c r="G144" s="236"/>
      <c r="H144" s="240">
        <v>5.112</v>
      </c>
      <c r="I144" s="241"/>
      <c r="J144" s="236"/>
      <c r="K144" s="236"/>
      <c r="L144" s="242"/>
      <c r="M144" s="243"/>
      <c r="N144" s="244"/>
      <c r="O144" s="244"/>
      <c r="P144" s="244"/>
      <c r="Q144" s="244"/>
      <c r="R144" s="244"/>
      <c r="S144" s="244"/>
      <c r="T144" s="24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6" t="s">
        <v>236</v>
      </c>
      <c r="AU144" s="246" t="s">
        <v>79</v>
      </c>
      <c r="AV144" s="13" t="s">
        <v>79</v>
      </c>
      <c r="AW144" s="13" t="s">
        <v>31</v>
      </c>
      <c r="AX144" s="13" t="s">
        <v>69</v>
      </c>
      <c r="AY144" s="246" t="s">
        <v>143</v>
      </c>
    </row>
    <row r="145" spans="1:51" s="14" customFormat="1" ht="12">
      <c r="A145" s="14"/>
      <c r="B145" s="247"/>
      <c r="C145" s="248"/>
      <c r="D145" s="237" t="s">
        <v>236</v>
      </c>
      <c r="E145" s="249" t="s">
        <v>19</v>
      </c>
      <c r="F145" s="250" t="s">
        <v>302</v>
      </c>
      <c r="G145" s="248"/>
      <c r="H145" s="251">
        <v>15.336</v>
      </c>
      <c r="I145" s="252"/>
      <c r="J145" s="248"/>
      <c r="K145" s="248"/>
      <c r="L145" s="253"/>
      <c r="M145" s="254"/>
      <c r="N145" s="255"/>
      <c r="O145" s="255"/>
      <c r="P145" s="255"/>
      <c r="Q145" s="255"/>
      <c r="R145" s="255"/>
      <c r="S145" s="255"/>
      <c r="T145" s="256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7" t="s">
        <v>236</v>
      </c>
      <c r="AU145" s="257" t="s">
        <v>79</v>
      </c>
      <c r="AV145" s="14" t="s">
        <v>142</v>
      </c>
      <c r="AW145" s="14" t="s">
        <v>31</v>
      </c>
      <c r="AX145" s="14" t="s">
        <v>77</v>
      </c>
      <c r="AY145" s="257" t="s">
        <v>143</v>
      </c>
    </row>
    <row r="146" spans="1:65" s="2" customFormat="1" ht="16.5" customHeight="1">
      <c r="A146" s="38"/>
      <c r="B146" s="39"/>
      <c r="C146" s="197" t="s">
        <v>191</v>
      </c>
      <c r="D146" s="197" t="s">
        <v>144</v>
      </c>
      <c r="E146" s="198" t="s">
        <v>1417</v>
      </c>
      <c r="F146" s="199" t="s">
        <v>1418</v>
      </c>
      <c r="G146" s="200" t="s">
        <v>287</v>
      </c>
      <c r="H146" s="201">
        <v>15.336</v>
      </c>
      <c r="I146" s="202"/>
      <c r="J146" s="203">
        <f>ROUND(I146*H146,2)</f>
        <v>0</v>
      </c>
      <c r="K146" s="204"/>
      <c r="L146" s="44"/>
      <c r="M146" s="205" t="s">
        <v>19</v>
      </c>
      <c r="N146" s="206" t="s">
        <v>40</v>
      </c>
      <c r="O146" s="84"/>
      <c r="P146" s="207">
        <f>O146*H146</f>
        <v>0</v>
      </c>
      <c r="Q146" s="207">
        <v>0</v>
      </c>
      <c r="R146" s="207">
        <f>Q146*H146</f>
        <v>0</v>
      </c>
      <c r="S146" s="207">
        <v>0</v>
      </c>
      <c r="T146" s="208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09" t="s">
        <v>142</v>
      </c>
      <c r="AT146" s="209" t="s">
        <v>144</v>
      </c>
      <c r="AU146" s="209" t="s">
        <v>79</v>
      </c>
      <c r="AY146" s="17" t="s">
        <v>143</v>
      </c>
      <c r="BE146" s="210">
        <f>IF(N146="základní",J146,0)</f>
        <v>0</v>
      </c>
      <c r="BF146" s="210">
        <f>IF(N146="snížená",J146,0)</f>
        <v>0</v>
      </c>
      <c r="BG146" s="210">
        <f>IF(N146="zákl. přenesená",J146,0)</f>
        <v>0</v>
      </c>
      <c r="BH146" s="210">
        <f>IF(N146="sníž. přenesená",J146,0)</f>
        <v>0</v>
      </c>
      <c r="BI146" s="210">
        <f>IF(N146="nulová",J146,0)</f>
        <v>0</v>
      </c>
      <c r="BJ146" s="17" t="s">
        <v>77</v>
      </c>
      <c r="BK146" s="210">
        <f>ROUND(I146*H146,2)</f>
        <v>0</v>
      </c>
      <c r="BL146" s="17" t="s">
        <v>142</v>
      </c>
      <c r="BM146" s="209" t="s">
        <v>1740</v>
      </c>
    </row>
    <row r="147" spans="1:51" s="13" customFormat="1" ht="12">
      <c r="A147" s="13"/>
      <c r="B147" s="235"/>
      <c r="C147" s="236"/>
      <c r="D147" s="237" t="s">
        <v>236</v>
      </c>
      <c r="E147" s="238" t="s">
        <v>19</v>
      </c>
      <c r="F147" s="239" t="s">
        <v>1737</v>
      </c>
      <c r="G147" s="236"/>
      <c r="H147" s="240">
        <v>5.112</v>
      </c>
      <c r="I147" s="241"/>
      <c r="J147" s="236"/>
      <c r="K147" s="236"/>
      <c r="L147" s="242"/>
      <c r="M147" s="243"/>
      <c r="N147" s="244"/>
      <c r="O147" s="244"/>
      <c r="P147" s="244"/>
      <c r="Q147" s="244"/>
      <c r="R147" s="244"/>
      <c r="S147" s="244"/>
      <c r="T147" s="24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6" t="s">
        <v>236</v>
      </c>
      <c r="AU147" s="246" t="s">
        <v>79</v>
      </c>
      <c r="AV147" s="13" t="s">
        <v>79</v>
      </c>
      <c r="AW147" s="13" t="s">
        <v>31</v>
      </c>
      <c r="AX147" s="13" t="s">
        <v>69</v>
      </c>
      <c r="AY147" s="246" t="s">
        <v>143</v>
      </c>
    </row>
    <row r="148" spans="1:51" s="13" customFormat="1" ht="12">
      <c r="A148" s="13"/>
      <c r="B148" s="235"/>
      <c r="C148" s="236"/>
      <c r="D148" s="237" t="s">
        <v>236</v>
      </c>
      <c r="E148" s="238" t="s">
        <v>19</v>
      </c>
      <c r="F148" s="239" t="s">
        <v>1738</v>
      </c>
      <c r="G148" s="236"/>
      <c r="H148" s="240">
        <v>5.112</v>
      </c>
      <c r="I148" s="241"/>
      <c r="J148" s="236"/>
      <c r="K148" s="236"/>
      <c r="L148" s="242"/>
      <c r="M148" s="243"/>
      <c r="N148" s="244"/>
      <c r="O148" s="244"/>
      <c r="P148" s="244"/>
      <c r="Q148" s="244"/>
      <c r="R148" s="244"/>
      <c r="S148" s="244"/>
      <c r="T148" s="24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6" t="s">
        <v>236</v>
      </c>
      <c r="AU148" s="246" t="s">
        <v>79</v>
      </c>
      <c r="AV148" s="13" t="s">
        <v>79</v>
      </c>
      <c r="AW148" s="13" t="s">
        <v>31</v>
      </c>
      <c r="AX148" s="13" t="s">
        <v>69</v>
      </c>
      <c r="AY148" s="246" t="s">
        <v>143</v>
      </c>
    </row>
    <row r="149" spans="1:51" s="13" customFormat="1" ht="12">
      <c r="A149" s="13"/>
      <c r="B149" s="235"/>
      <c r="C149" s="236"/>
      <c r="D149" s="237" t="s">
        <v>236</v>
      </c>
      <c r="E149" s="238" t="s">
        <v>19</v>
      </c>
      <c r="F149" s="239" t="s">
        <v>1739</v>
      </c>
      <c r="G149" s="236"/>
      <c r="H149" s="240">
        <v>5.112</v>
      </c>
      <c r="I149" s="241"/>
      <c r="J149" s="236"/>
      <c r="K149" s="236"/>
      <c r="L149" s="242"/>
      <c r="M149" s="243"/>
      <c r="N149" s="244"/>
      <c r="O149" s="244"/>
      <c r="P149" s="244"/>
      <c r="Q149" s="244"/>
      <c r="R149" s="244"/>
      <c r="S149" s="244"/>
      <c r="T149" s="24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6" t="s">
        <v>236</v>
      </c>
      <c r="AU149" s="246" t="s">
        <v>79</v>
      </c>
      <c r="AV149" s="13" t="s">
        <v>79</v>
      </c>
      <c r="AW149" s="13" t="s">
        <v>31</v>
      </c>
      <c r="AX149" s="13" t="s">
        <v>69</v>
      </c>
      <c r="AY149" s="246" t="s">
        <v>143</v>
      </c>
    </row>
    <row r="150" spans="1:51" s="14" customFormat="1" ht="12">
      <c r="A150" s="14"/>
      <c r="B150" s="247"/>
      <c r="C150" s="248"/>
      <c r="D150" s="237" t="s">
        <v>236</v>
      </c>
      <c r="E150" s="249" t="s">
        <v>19</v>
      </c>
      <c r="F150" s="250" t="s">
        <v>302</v>
      </c>
      <c r="G150" s="248"/>
      <c r="H150" s="251">
        <v>15.336</v>
      </c>
      <c r="I150" s="252"/>
      <c r="J150" s="248"/>
      <c r="K150" s="248"/>
      <c r="L150" s="253"/>
      <c r="M150" s="254"/>
      <c r="N150" s="255"/>
      <c r="O150" s="255"/>
      <c r="P150" s="255"/>
      <c r="Q150" s="255"/>
      <c r="R150" s="255"/>
      <c r="S150" s="255"/>
      <c r="T150" s="256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7" t="s">
        <v>236</v>
      </c>
      <c r="AU150" s="257" t="s">
        <v>79</v>
      </c>
      <c r="AV150" s="14" t="s">
        <v>142</v>
      </c>
      <c r="AW150" s="14" t="s">
        <v>31</v>
      </c>
      <c r="AX150" s="14" t="s">
        <v>77</v>
      </c>
      <c r="AY150" s="257" t="s">
        <v>143</v>
      </c>
    </row>
    <row r="151" spans="1:63" s="11" customFormat="1" ht="22.8" customHeight="1">
      <c r="A151" s="11"/>
      <c r="B151" s="183"/>
      <c r="C151" s="184"/>
      <c r="D151" s="185" t="s">
        <v>68</v>
      </c>
      <c r="E151" s="222" t="s">
        <v>152</v>
      </c>
      <c r="F151" s="222" t="s">
        <v>572</v>
      </c>
      <c r="G151" s="184"/>
      <c r="H151" s="184"/>
      <c r="I151" s="187"/>
      <c r="J151" s="223">
        <f>BK151</f>
        <v>0</v>
      </c>
      <c r="K151" s="184"/>
      <c r="L151" s="189"/>
      <c r="M151" s="190"/>
      <c r="N151" s="191"/>
      <c r="O151" s="191"/>
      <c r="P151" s="192">
        <f>SUM(P152:P156)</f>
        <v>0</v>
      </c>
      <c r="Q151" s="191"/>
      <c r="R151" s="192">
        <f>SUM(R152:R156)</f>
        <v>0.3069</v>
      </c>
      <c r="S151" s="191"/>
      <c r="T151" s="193">
        <f>SUM(T152:T156)</f>
        <v>0</v>
      </c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R151" s="194" t="s">
        <v>77</v>
      </c>
      <c r="AT151" s="195" t="s">
        <v>68</v>
      </c>
      <c r="AU151" s="195" t="s">
        <v>77</v>
      </c>
      <c r="AY151" s="194" t="s">
        <v>143</v>
      </c>
      <c r="BK151" s="196">
        <f>SUM(BK152:BK156)</f>
        <v>0</v>
      </c>
    </row>
    <row r="152" spans="1:65" s="2" customFormat="1" ht="33" customHeight="1">
      <c r="A152" s="38"/>
      <c r="B152" s="39"/>
      <c r="C152" s="197" t="s">
        <v>195</v>
      </c>
      <c r="D152" s="197" t="s">
        <v>144</v>
      </c>
      <c r="E152" s="198" t="s">
        <v>1448</v>
      </c>
      <c r="F152" s="199" t="s">
        <v>1449</v>
      </c>
      <c r="G152" s="200" t="s">
        <v>396</v>
      </c>
      <c r="H152" s="201">
        <v>45</v>
      </c>
      <c r="I152" s="202"/>
      <c r="J152" s="203">
        <f>ROUND(I152*H152,2)</f>
        <v>0</v>
      </c>
      <c r="K152" s="204"/>
      <c r="L152" s="44"/>
      <c r="M152" s="205" t="s">
        <v>19</v>
      </c>
      <c r="N152" s="206" t="s">
        <v>40</v>
      </c>
      <c r="O152" s="84"/>
      <c r="P152" s="207">
        <f>O152*H152</f>
        <v>0</v>
      </c>
      <c r="Q152" s="207">
        <v>0.00682</v>
      </c>
      <c r="R152" s="207">
        <f>Q152*H152</f>
        <v>0.3069</v>
      </c>
      <c r="S152" s="207">
        <v>0</v>
      </c>
      <c r="T152" s="208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09" t="s">
        <v>142</v>
      </c>
      <c r="AT152" s="209" t="s">
        <v>144</v>
      </c>
      <c r="AU152" s="209" t="s">
        <v>79</v>
      </c>
      <c r="AY152" s="17" t="s">
        <v>143</v>
      </c>
      <c r="BE152" s="210">
        <f>IF(N152="základní",J152,0)</f>
        <v>0</v>
      </c>
      <c r="BF152" s="210">
        <f>IF(N152="snížená",J152,0)</f>
        <v>0</v>
      </c>
      <c r="BG152" s="210">
        <f>IF(N152="zákl. přenesená",J152,0)</f>
        <v>0</v>
      </c>
      <c r="BH152" s="210">
        <f>IF(N152="sníž. přenesená",J152,0)</f>
        <v>0</v>
      </c>
      <c r="BI152" s="210">
        <f>IF(N152="nulová",J152,0)</f>
        <v>0</v>
      </c>
      <c r="BJ152" s="17" t="s">
        <v>77</v>
      </c>
      <c r="BK152" s="210">
        <f>ROUND(I152*H152,2)</f>
        <v>0</v>
      </c>
      <c r="BL152" s="17" t="s">
        <v>142</v>
      </c>
      <c r="BM152" s="209" t="s">
        <v>1741</v>
      </c>
    </row>
    <row r="153" spans="1:51" s="13" customFormat="1" ht="12">
      <c r="A153" s="13"/>
      <c r="B153" s="235"/>
      <c r="C153" s="236"/>
      <c r="D153" s="237" t="s">
        <v>236</v>
      </c>
      <c r="E153" s="238" t="s">
        <v>19</v>
      </c>
      <c r="F153" s="239" t="s">
        <v>1742</v>
      </c>
      <c r="G153" s="236"/>
      <c r="H153" s="240">
        <v>15</v>
      </c>
      <c r="I153" s="241"/>
      <c r="J153" s="236"/>
      <c r="K153" s="236"/>
      <c r="L153" s="242"/>
      <c r="M153" s="243"/>
      <c r="N153" s="244"/>
      <c r="O153" s="244"/>
      <c r="P153" s="244"/>
      <c r="Q153" s="244"/>
      <c r="R153" s="244"/>
      <c r="S153" s="244"/>
      <c r="T153" s="24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6" t="s">
        <v>236</v>
      </c>
      <c r="AU153" s="246" t="s">
        <v>79</v>
      </c>
      <c r="AV153" s="13" t="s">
        <v>79</v>
      </c>
      <c r="AW153" s="13" t="s">
        <v>31</v>
      </c>
      <c r="AX153" s="13" t="s">
        <v>69</v>
      </c>
      <c r="AY153" s="246" t="s">
        <v>143</v>
      </c>
    </row>
    <row r="154" spans="1:51" s="13" customFormat="1" ht="12">
      <c r="A154" s="13"/>
      <c r="B154" s="235"/>
      <c r="C154" s="236"/>
      <c r="D154" s="237" t="s">
        <v>236</v>
      </c>
      <c r="E154" s="238" t="s">
        <v>19</v>
      </c>
      <c r="F154" s="239" t="s">
        <v>1743</v>
      </c>
      <c r="G154" s="236"/>
      <c r="H154" s="240">
        <v>15</v>
      </c>
      <c r="I154" s="241"/>
      <c r="J154" s="236"/>
      <c r="K154" s="236"/>
      <c r="L154" s="242"/>
      <c r="M154" s="243"/>
      <c r="N154" s="244"/>
      <c r="O154" s="244"/>
      <c r="P154" s="244"/>
      <c r="Q154" s="244"/>
      <c r="R154" s="244"/>
      <c r="S154" s="244"/>
      <c r="T154" s="24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6" t="s">
        <v>236</v>
      </c>
      <c r="AU154" s="246" t="s">
        <v>79</v>
      </c>
      <c r="AV154" s="13" t="s">
        <v>79</v>
      </c>
      <c r="AW154" s="13" t="s">
        <v>31</v>
      </c>
      <c r="AX154" s="13" t="s">
        <v>69</v>
      </c>
      <c r="AY154" s="246" t="s">
        <v>143</v>
      </c>
    </row>
    <row r="155" spans="1:51" s="13" customFormat="1" ht="12">
      <c r="A155" s="13"/>
      <c r="B155" s="235"/>
      <c r="C155" s="236"/>
      <c r="D155" s="237" t="s">
        <v>236</v>
      </c>
      <c r="E155" s="238" t="s">
        <v>19</v>
      </c>
      <c r="F155" s="239" t="s">
        <v>1744</v>
      </c>
      <c r="G155" s="236"/>
      <c r="H155" s="240">
        <v>15</v>
      </c>
      <c r="I155" s="241"/>
      <c r="J155" s="236"/>
      <c r="K155" s="236"/>
      <c r="L155" s="242"/>
      <c r="M155" s="243"/>
      <c r="N155" s="244"/>
      <c r="O155" s="244"/>
      <c r="P155" s="244"/>
      <c r="Q155" s="244"/>
      <c r="R155" s="244"/>
      <c r="S155" s="244"/>
      <c r="T155" s="24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6" t="s">
        <v>236</v>
      </c>
      <c r="AU155" s="246" t="s">
        <v>79</v>
      </c>
      <c r="AV155" s="13" t="s">
        <v>79</v>
      </c>
      <c r="AW155" s="13" t="s">
        <v>31</v>
      </c>
      <c r="AX155" s="13" t="s">
        <v>69</v>
      </c>
      <c r="AY155" s="246" t="s">
        <v>143</v>
      </c>
    </row>
    <row r="156" spans="1:51" s="14" customFormat="1" ht="12">
      <c r="A156" s="14"/>
      <c r="B156" s="247"/>
      <c r="C156" s="248"/>
      <c r="D156" s="237" t="s">
        <v>236</v>
      </c>
      <c r="E156" s="249" t="s">
        <v>19</v>
      </c>
      <c r="F156" s="250" t="s">
        <v>302</v>
      </c>
      <c r="G156" s="248"/>
      <c r="H156" s="251">
        <v>45</v>
      </c>
      <c r="I156" s="252"/>
      <c r="J156" s="248"/>
      <c r="K156" s="248"/>
      <c r="L156" s="253"/>
      <c r="M156" s="254"/>
      <c r="N156" s="255"/>
      <c r="O156" s="255"/>
      <c r="P156" s="255"/>
      <c r="Q156" s="255"/>
      <c r="R156" s="255"/>
      <c r="S156" s="255"/>
      <c r="T156" s="256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7" t="s">
        <v>236</v>
      </c>
      <c r="AU156" s="257" t="s">
        <v>79</v>
      </c>
      <c r="AV156" s="14" t="s">
        <v>142</v>
      </c>
      <c r="AW156" s="14" t="s">
        <v>31</v>
      </c>
      <c r="AX156" s="14" t="s">
        <v>77</v>
      </c>
      <c r="AY156" s="257" t="s">
        <v>143</v>
      </c>
    </row>
    <row r="157" spans="1:63" s="11" customFormat="1" ht="22.8" customHeight="1">
      <c r="A157" s="11"/>
      <c r="B157" s="183"/>
      <c r="C157" s="184"/>
      <c r="D157" s="185" t="s">
        <v>68</v>
      </c>
      <c r="E157" s="222" t="s">
        <v>429</v>
      </c>
      <c r="F157" s="222" t="s">
        <v>430</v>
      </c>
      <c r="G157" s="184"/>
      <c r="H157" s="184"/>
      <c r="I157" s="187"/>
      <c r="J157" s="223">
        <f>BK157</f>
        <v>0</v>
      </c>
      <c r="K157" s="184"/>
      <c r="L157" s="189"/>
      <c r="M157" s="190"/>
      <c r="N157" s="191"/>
      <c r="O157" s="191"/>
      <c r="P157" s="192">
        <f>P158</f>
        <v>0</v>
      </c>
      <c r="Q157" s="191"/>
      <c r="R157" s="192">
        <f>R158</f>
        <v>0</v>
      </c>
      <c r="S157" s="191"/>
      <c r="T157" s="193">
        <f>T158</f>
        <v>0</v>
      </c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R157" s="194" t="s">
        <v>77</v>
      </c>
      <c r="AT157" s="195" t="s">
        <v>68</v>
      </c>
      <c r="AU157" s="195" t="s">
        <v>77</v>
      </c>
      <c r="AY157" s="194" t="s">
        <v>143</v>
      </c>
      <c r="BK157" s="196">
        <f>BK158</f>
        <v>0</v>
      </c>
    </row>
    <row r="158" spans="1:65" s="2" customFormat="1" ht="16.5" customHeight="1">
      <c r="A158" s="38"/>
      <c r="B158" s="39"/>
      <c r="C158" s="197" t="s">
        <v>8</v>
      </c>
      <c r="D158" s="197" t="s">
        <v>144</v>
      </c>
      <c r="E158" s="198" t="s">
        <v>1455</v>
      </c>
      <c r="F158" s="199" t="s">
        <v>1456</v>
      </c>
      <c r="G158" s="200" t="s">
        <v>418</v>
      </c>
      <c r="H158" s="201">
        <v>0.459</v>
      </c>
      <c r="I158" s="202"/>
      <c r="J158" s="203">
        <f>ROUND(I158*H158,2)</f>
        <v>0</v>
      </c>
      <c r="K158" s="204"/>
      <c r="L158" s="44"/>
      <c r="M158" s="211" t="s">
        <v>19</v>
      </c>
      <c r="N158" s="212" t="s">
        <v>40</v>
      </c>
      <c r="O158" s="213"/>
      <c r="P158" s="214">
        <f>O158*H158</f>
        <v>0</v>
      </c>
      <c r="Q158" s="214">
        <v>0</v>
      </c>
      <c r="R158" s="214">
        <f>Q158*H158</f>
        <v>0</v>
      </c>
      <c r="S158" s="214">
        <v>0</v>
      </c>
      <c r="T158" s="215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09" t="s">
        <v>142</v>
      </c>
      <c r="AT158" s="209" t="s">
        <v>144</v>
      </c>
      <c r="AU158" s="209" t="s">
        <v>79</v>
      </c>
      <c r="AY158" s="17" t="s">
        <v>143</v>
      </c>
      <c r="BE158" s="210">
        <f>IF(N158="základní",J158,0)</f>
        <v>0</v>
      </c>
      <c r="BF158" s="210">
        <f>IF(N158="snížená",J158,0)</f>
        <v>0</v>
      </c>
      <c r="BG158" s="210">
        <f>IF(N158="zákl. přenesená",J158,0)</f>
        <v>0</v>
      </c>
      <c r="BH158" s="210">
        <f>IF(N158="sníž. přenesená",J158,0)</f>
        <v>0</v>
      </c>
      <c r="BI158" s="210">
        <f>IF(N158="nulová",J158,0)</f>
        <v>0</v>
      </c>
      <c r="BJ158" s="17" t="s">
        <v>77</v>
      </c>
      <c r="BK158" s="210">
        <f>ROUND(I158*H158,2)</f>
        <v>0</v>
      </c>
      <c r="BL158" s="17" t="s">
        <v>142</v>
      </c>
      <c r="BM158" s="209" t="s">
        <v>1745</v>
      </c>
    </row>
    <row r="159" spans="1:31" s="2" customFormat="1" ht="6.95" customHeight="1">
      <c r="A159" s="38"/>
      <c r="B159" s="59"/>
      <c r="C159" s="60"/>
      <c r="D159" s="60"/>
      <c r="E159" s="60"/>
      <c r="F159" s="60"/>
      <c r="G159" s="60"/>
      <c r="H159" s="60"/>
      <c r="I159" s="60"/>
      <c r="J159" s="60"/>
      <c r="K159" s="60"/>
      <c r="L159" s="44"/>
      <c r="M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</row>
  </sheetData>
  <sheetProtection password="CC35" sheet="1" objects="1" scenarios="1" formatColumns="0" formatRows="0" autoFilter="0"/>
  <autoFilter ref="C82:K158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3" customWidth="1"/>
    <col min="2" max="2" width="1.7109375" style="263" customWidth="1"/>
    <col min="3" max="4" width="5.00390625" style="263" customWidth="1"/>
    <col min="5" max="5" width="11.7109375" style="263" customWidth="1"/>
    <col min="6" max="6" width="9.140625" style="263" customWidth="1"/>
    <col min="7" max="7" width="5.00390625" style="263" customWidth="1"/>
    <col min="8" max="8" width="77.8515625" style="263" customWidth="1"/>
    <col min="9" max="10" width="20.00390625" style="263" customWidth="1"/>
    <col min="11" max="11" width="1.7109375" style="263" customWidth="1"/>
  </cols>
  <sheetData>
    <row r="1" s="1" customFormat="1" ht="37.5" customHeight="1"/>
    <row r="2" spans="2:11" s="1" customFormat="1" ht="7.5" customHeight="1">
      <c r="B2" s="264"/>
      <c r="C2" s="265"/>
      <c r="D2" s="265"/>
      <c r="E2" s="265"/>
      <c r="F2" s="265"/>
      <c r="G2" s="265"/>
      <c r="H2" s="265"/>
      <c r="I2" s="265"/>
      <c r="J2" s="265"/>
      <c r="K2" s="266"/>
    </row>
    <row r="3" spans="2:11" s="15" customFormat="1" ht="45" customHeight="1">
      <c r="B3" s="267"/>
      <c r="C3" s="268" t="s">
        <v>1746</v>
      </c>
      <c r="D3" s="268"/>
      <c r="E3" s="268"/>
      <c r="F3" s="268"/>
      <c r="G3" s="268"/>
      <c r="H3" s="268"/>
      <c r="I3" s="268"/>
      <c r="J3" s="268"/>
      <c r="K3" s="269"/>
    </row>
    <row r="4" spans="2:11" s="1" customFormat="1" ht="25.5" customHeight="1">
      <c r="B4" s="270"/>
      <c r="C4" s="271" t="s">
        <v>1747</v>
      </c>
      <c r="D4" s="271"/>
      <c r="E4" s="271"/>
      <c r="F4" s="271"/>
      <c r="G4" s="271"/>
      <c r="H4" s="271"/>
      <c r="I4" s="271"/>
      <c r="J4" s="271"/>
      <c r="K4" s="272"/>
    </row>
    <row r="5" spans="2:11" s="1" customFormat="1" ht="5.25" customHeight="1">
      <c r="B5" s="270"/>
      <c r="C5" s="273"/>
      <c r="D5" s="273"/>
      <c r="E5" s="273"/>
      <c r="F5" s="273"/>
      <c r="G5" s="273"/>
      <c r="H5" s="273"/>
      <c r="I5" s="273"/>
      <c r="J5" s="273"/>
      <c r="K5" s="272"/>
    </row>
    <row r="6" spans="2:11" s="1" customFormat="1" ht="15" customHeight="1">
      <c r="B6" s="270"/>
      <c r="C6" s="274" t="s">
        <v>1748</v>
      </c>
      <c r="D6" s="274"/>
      <c r="E6" s="274"/>
      <c r="F6" s="274"/>
      <c r="G6" s="274"/>
      <c r="H6" s="274"/>
      <c r="I6" s="274"/>
      <c r="J6" s="274"/>
      <c r="K6" s="272"/>
    </row>
    <row r="7" spans="2:11" s="1" customFormat="1" ht="15" customHeight="1">
      <c r="B7" s="275"/>
      <c r="C7" s="274" t="s">
        <v>1749</v>
      </c>
      <c r="D7" s="274"/>
      <c r="E7" s="274"/>
      <c r="F7" s="274"/>
      <c r="G7" s="274"/>
      <c r="H7" s="274"/>
      <c r="I7" s="274"/>
      <c r="J7" s="274"/>
      <c r="K7" s="272"/>
    </row>
    <row r="8" spans="2:11" s="1" customFormat="1" ht="12.75" customHeight="1">
      <c r="B8" s="275"/>
      <c r="C8" s="274"/>
      <c r="D8" s="274"/>
      <c r="E8" s="274"/>
      <c r="F8" s="274"/>
      <c r="G8" s="274"/>
      <c r="H8" s="274"/>
      <c r="I8" s="274"/>
      <c r="J8" s="274"/>
      <c r="K8" s="272"/>
    </row>
    <row r="9" spans="2:11" s="1" customFormat="1" ht="15" customHeight="1">
      <c r="B9" s="275"/>
      <c r="C9" s="274" t="s">
        <v>1750</v>
      </c>
      <c r="D9" s="274"/>
      <c r="E9" s="274"/>
      <c r="F9" s="274"/>
      <c r="G9" s="274"/>
      <c r="H9" s="274"/>
      <c r="I9" s="274"/>
      <c r="J9" s="274"/>
      <c r="K9" s="272"/>
    </row>
    <row r="10" spans="2:11" s="1" customFormat="1" ht="15" customHeight="1">
      <c r="B10" s="275"/>
      <c r="C10" s="274"/>
      <c r="D10" s="274" t="s">
        <v>1751</v>
      </c>
      <c r="E10" s="274"/>
      <c r="F10" s="274"/>
      <c r="G10" s="274"/>
      <c r="H10" s="274"/>
      <c r="I10" s="274"/>
      <c r="J10" s="274"/>
      <c r="K10" s="272"/>
    </row>
    <row r="11" spans="2:11" s="1" customFormat="1" ht="15" customHeight="1">
      <c r="B11" s="275"/>
      <c r="C11" s="276"/>
      <c r="D11" s="274" t="s">
        <v>1752</v>
      </c>
      <c r="E11" s="274"/>
      <c r="F11" s="274"/>
      <c r="G11" s="274"/>
      <c r="H11" s="274"/>
      <c r="I11" s="274"/>
      <c r="J11" s="274"/>
      <c r="K11" s="272"/>
    </row>
    <row r="12" spans="2:11" s="1" customFormat="1" ht="15" customHeight="1">
      <c r="B12" s="275"/>
      <c r="C12" s="276"/>
      <c r="D12" s="274"/>
      <c r="E12" s="274"/>
      <c r="F12" s="274"/>
      <c r="G12" s="274"/>
      <c r="H12" s="274"/>
      <c r="I12" s="274"/>
      <c r="J12" s="274"/>
      <c r="K12" s="272"/>
    </row>
    <row r="13" spans="2:11" s="1" customFormat="1" ht="15" customHeight="1">
      <c r="B13" s="275"/>
      <c r="C13" s="276"/>
      <c r="D13" s="277" t="s">
        <v>1753</v>
      </c>
      <c r="E13" s="274"/>
      <c r="F13" s="274"/>
      <c r="G13" s="274"/>
      <c r="H13" s="274"/>
      <c r="I13" s="274"/>
      <c r="J13" s="274"/>
      <c r="K13" s="272"/>
    </row>
    <row r="14" spans="2:11" s="1" customFormat="1" ht="12.75" customHeight="1">
      <c r="B14" s="275"/>
      <c r="C14" s="276"/>
      <c r="D14" s="276"/>
      <c r="E14" s="276"/>
      <c r="F14" s="276"/>
      <c r="G14" s="276"/>
      <c r="H14" s="276"/>
      <c r="I14" s="276"/>
      <c r="J14" s="276"/>
      <c r="K14" s="272"/>
    </row>
    <row r="15" spans="2:11" s="1" customFormat="1" ht="15" customHeight="1">
      <c r="B15" s="275"/>
      <c r="C15" s="276"/>
      <c r="D15" s="274" t="s">
        <v>1754</v>
      </c>
      <c r="E15" s="274"/>
      <c r="F15" s="274"/>
      <c r="G15" s="274"/>
      <c r="H15" s="274"/>
      <c r="I15" s="274"/>
      <c r="J15" s="274"/>
      <c r="K15" s="272"/>
    </row>
    <row r="16" spans="2:11" s="1" customFormat="1" ht="15" customHeight="1">
      <c r="B16" s="275"/>
      <c r="C16" s="276"/>
      <c r="D16" s="274" t="s">
        <v>1755</v>
      </c>
      <c r="E16" s="274"/>
      <c r="F16" s="274"/>
      <c r="G16" s="274"/>
      <c r="H16" s="274"/>
      <c r="I16" s="274"/>
      <c r="J16" s="274"/>
      <c r="K16" s="272"/>
    </row>
    <row r="17" spans="2:11" s="1" customFormat="1" ht="15" customHeight="1">
      <c r="B17" s="275"/>
      <c r="C17" s="276"/>
      <c r="D17" s="274" t="s">
        <v>1756</v>
      </c>
      <c r="E17" s="274"/>
      <c r="F17" s="274"/>
      <c r="G17" s="274"/>
      <c r="H17" s="274"/>
      <c r="I17" s="274"/>
      <c r="J17" s="274"/>
      <c r="K17" s="272"/>
    </row>
    <row r="18" spans="2:11" s="1" customFormat="1" ht="15" customHeight="1">
      <c r="B18" s="275"/>
      <c r="C18" s="276"/>
      <c r="D18" s="276"/>
      <c r="E18" s="278" t="s">
        <v>76</v>
      </c>
      <c r="F18" s="274" t="s">
        <v>1757</v>
      </c>
      <c r="G18" s="274"/>
      <c r="H18" s="274"/>
      <c r="I18" s="274"/>
      <c r="J18" s="274"/>
      <c r="K18" s="272"/>
    </row>
    <row r="19" spans="2:11" s="1" customFormat="1" ht="15" customHeight="1">
      <c r="B19" s="275"/>
      <c r="C19" s="276"/>
      <c r="D19" s="276"/>
      <c r="E19" s="278" t="s">
        <v>1758</v>
      </c>
      <c r="F19" s="274" t="s">
        <v>1759</v>
      </c>
      <c r="G19" s="274"/>
      <c r="H19" s="274"/>
      <c r="I19" s="274"/>
      <c r="J19" s="274"/>
      <c r="K19" s="272"/>
    </row>
    <row r="20" spans="2:11" s="1" customFormat="1" ht="15" customHeight="1">
      <c r="B20" s="275"/>
      <c r="C20" s="276"/>
      <c r="D20" s="276"/>
      <c r="E20" s="278" t="s">
        <v>1760</v>
      </c>
      <c r="F20" s="274" t="s">
        <v>1761</v>
      </c>
      <c r="G20" s="274"/>
      <c r="H20" s="274"/>
      <c r="I20" s="274"/>
      <c r="J20" s="274"/>
      <c r="K20" s="272"/>
    </row>
    <row r="21" spans="2:11" s="1" customFormat="1" ht="15" customHeight="1">
      <c r="B21" s="275"/>
      <c r="C21" s="276"/>
      <c r="D21" s="276"/>
      <c r="E21" s="278" t="s">
        <v>1762</v>
      </c>
      <c r="F21" s="274" t="s">
        <v>1763</v>
      </c>
      <c r="G21" s="274"/>
      <c r="H21" s="274"/>
      <c r="I21" s="274"/>
      <c r="J21" s="274"/>
      <c r="K21" s="272"/>
    </row>
    <row r="22" spans="2:11" s="1" customFormat="1" ht="15" customHeight="1">
      <c r="B22" s="275"/>
      <c r="C22" s="276"/>
      <c r="D22" s="276"/>
      <c r="E22" s="278" t="s">
        <v>1764</v>
      </c>
      <c r="F22" s="274" t="s">
        <v>1765</v>
      </c>
      <c r="G22" s="274"/>
      <c r="H22" s="274"/>
      <c r="I22" s="274"/>
      <c r="J22" s="274"/>
      <c r="K22" s="272"/>
    </row>
    <row r="23" spans="2:11" s="1" customFormat="1" ht="15" customHeight="1">
      <c r="B23" s="275"/>
      <c r="C23" s="276"/>
      <c r="D23" s="276"/>
      <c r="E23" s="278" t="s">
        <v>1766</v>
      </c>
      <c r="F23" s="274" t="s">
        <v>1767</v>
      </c>
      <c r="G23" s="274"/>
      <c r="H23" s="274"/>
      <c r="I23" s="274"/>
      <c r="J23" s="274"/>
      <c r="K23" s="272"/>
    </row>
    <row r="24" spans="2:11" s="1" customFormat="1" ht="12.75" customHeight="1">
      <c r="B24" s="275"/>
      <c r="C24" s="276"/>
      <c r="D24" s="276"/>
      <c r="E24" s="276"/>
      <c r="F24" s="276"/>
      <c r="G24" s="276"/>
      <c r="H24" s="276"/>
      <c r="I24" s="276"/>
      <c r="J24" s="276"/>
      <c r="K24" s="272"/>
    </row>
    <row r="25" spans="2:11" s="1" customFormat="1" ht="15" customHeight="1">
      <c r="B25" s="275"/>
      <c r="C25" s="274" t="s">
        <v>1768</v>
      </c>
      <c r="D25" s="274"/>
      <c r="E25" s="274"/>
      <c r="F25" s="274"/>
      <c r="G25" s="274"/>
      <c r="H25" s="274"/>
      <c r="I25" s="274"/>
      <c r="J25" s="274"/>
      <c r="K25" s="272"/>
    </row>
    <row r="26" spans="2:11" s="1" customFormat="1" ht="15" customHeight="1">
      <c r="B26" s="275"/>
      <c r="C26" s="274" t="s">
        <v>1769</v>
      </c>
      <c r="D26" s="274"/>
      <c r="E26" s="274"/>
      <c r="F26" s="274"/>
      <c r="G26" s="274"/>
      <c r="H26" s="274"/>
      <c r="I26" s="274"/>
      <c r="J26" s="274"/>
      <c r="K26" s="272"/>
    </row>
    <row r="27" spans="2:11" s="1" customFormat="1" ht="15" customHeight="1">
      <c r="B27" s="275"/>
      <c r="C27" s="274"/>
      <c r="D27" s="274" t="s">
        <v>1770</v>
      </c>
      <c r="E27" s="274"/>
      <c r="F27" s="274"/>
      <c r="G27" s="274"/>
      <c r="H27" s="274"/>
      <c r="I27" s="274"/>
      <c r="J27" s="274"/>
      <c r="K27" s="272"/>
    </row>
    <row r="28" spans="2:11" s="1" customFormat="1" ht="15" customHeight="1">
      <c r="B28" s="275"/>
      <c r="C28" s="276"/>
      <c r="D28" s="274" t="s">
        <v>1771</v>
      </c>
      <c r="E28" s="274"/>
      <c r="F28" s="274"/>
      <c r="G28" s="274"/>
      <c r="H28" s="274"/>
      <c r="I28" s="274"/>
      <c r="J28" s="274"/>
      <c r="K28" s="272"/>
    </row>
    <row r="29" spans="2:11" s="1" customFormat="1" ht="12.75" customHeight="1">
      <c r="B29" s="275"/>
      <c r="C29" s="276"/>
      <c r="D29" s="276"/>
      <c r="E29" s="276"/>
      <c r="F29" s="276"/>
      <c r="G29" s="276"/>
      <c r="H29" s="276"/>
      <c r="I29" s="276"/>
      <c r="J29" s="276"/>
      <c r="K29" s="272"/>
    </row>
    <row r="30" spans="2:11" s="1" customFormat="1" ht="15" customHeight="1">
      <c r="B30" s="275"/>
      <c r="C30" s="276"/>
      <c r="D30" s="274" t="s">
        <v>1772</v>
      </c>
      <c r="E30" s="274"/>
      <c r="F30" s="274"/>
      <c r="G30" s="274"/>
      <c r="H30" s="274"/>
      <c r="I30" s="274"/>
      <c r="J30" s="274"/>
      <c r="K30" s="272"/>
    </row>
    <row r="31" spans="2:11" s="1" customFormat="1" ht="15" customHeight="1">
      <c r="B31" s="275"/>
      <c r="C31" s="276"/>
      <c r="D31" s="274" t="s">
        <v>1773</v>
      </c>
      <c r="E31" s="274"/>
      <c r="F31" s="274"/>
      <c r="G31" s="274"/>
      <c r="H31" s="274"/>
      <c r="I31" s="274"/>
      <c r="J31" s="274"/>
      <c r="K31" s="272"/>
    </row>
    <row r="32" spans="2:11" s="1" customFormat="1" ht="12.75" customHeight="1">
      <c r="B32" s="275"/>
      <c r="C32" s="276"/>
      <c r="D32" s="276"/>
      <c r="E32" s="276"/>
      <c r="F32" s="276"/>
      <c r="G32" s="276"/>
      <c r="H32" s="276"/>
      <c r="I32" s="276"/>
      <c r="J32" s="276"/>
      <c r="K32" s="272"/>
    </row>
    <row r="33" spans="2:11" s="1" customFormat="1" ht="15" customHeight="1">
      <c r="B33" s="275"/>
      <c r="C33" s="276"/>
      <c r="D33" s="274" t="s">
        <v>1774</v>
      </c>
      <c r="E33" s="274"/>
      <c r="F33" s="274"/>
      <c r="G33" s="274"/>
      <c r="H33" s="274"/>
      <c r="I33" s="274"/>
      <c r="J33" s="274"/>
      <c r="K33" s="272"/>
    </row>
    <row r="34" spans="2:11" s="1" customFormat="1" ht="15" customHeight="1">
      <c r="B34" s="275"/>
      <c r="C34" s="276"/>
      <c r="D34" s="274" t="s">
        <v>1775</v>
      </c>
      <c r="E34" s="274"/>
      <c r="F34" s="274"/>
      <c r="G34" s="274"/>
      <c r="H34" s="274"/>
      <c r="I34" s="274"/>
      <c r="J34" s="274"/>
      <c r="K34" s="272"/>
    </row>
    <row r="35" spans="2:11" s="1" customFormat="1" ht="15" customHeight="1">
      <c r="B35" s="275"/>
      <c r="C35" s="276"/>
      <c r="D35" s="274" t="s">
        <v>1776</v>
      </c>
      <c r="E35" s="274"/>
      <c r="F35" s="274"/>
      <c r="G35" s="274"/>
      <c r="H35" s="274"/>
      <c r="I35" s="274"/>
      <c r="J35" s="274"/>
      <c r="K35" s="272"/>
    </row>
    <row r="36" spans="2:11" s="1" customFormat="1" ht="15" customHeight="1">
      <c r="B36" s="275"/>
      <c r="C36" s="276"/>
      <c r="D36" s="274"/>
      <c r="E36" s="277" t="s">
        <v>128</v>
      </c>
      <c r="F36" s="274"/>
      <c r="G36" s="274" t="s">
        <v>1777</v>
      </c>
      <c r="H36" s="274"/>
      <c r="I36" s="274"/>
      <c r="J36" s="274"/>
      <c r="K36" s="272"/>
    </row>
    <row r="37" spans="2:11" s="1" customFormat="1" ht="30.75" customHeight="1">
      <c r="B37" s="275"/>
      <c r="C37" s="276"/>
      <c r="D37" s="274"/>
      <c r="E37" s="277" t="s">
        <v>1778</v>
      </c>
      <c r="F37" s="274"/>
      <c r="G37" s="274" t="s">
        <v>1779</v>
      </c>
      <c r="H37" s="274"/>
      <c r="I37" s="274"/>
      <c r="J37" s="274"/>
      <c r="K37" s="272"/>
    </row>
    <row r="38" spans="2:11" s="1" customFormat="1" ht="15" customHeight="1">
      <c r="B38" s="275"/>
      <c r="C38" s="276"/>
      <c r="D38" s="274"/>
      <c r="E38" s="277" t="s">
        <v>50</v>
      </c>
      <c r="F38" s="274"/>
      <c r="G38" s="274" t="s">
        <v>1780</v>
      </c>
      <c r="H38" s="274"/>
      <c r="I38" s="274"/>
      <c r="J38" s="274"/>
      <c r="K38" s="272"/>
    </row>
    <row r="39" spans="2:11" s="1" customFormat="1" ht="15" customHeight="1">
      <c r="B39" s="275"/>
      <c r="C39" s="276"/>
      <c r="D39" s="274"/>
      <c r="E39" s="277" t="s">
        <v>51</v>
      </c>
      <c r="F39" s="274"/>
      <c r="G39" s="274" t="s">
        <v>1781</v>
      </c>
      <c r="H39" s="274"/>
      <c r="I39" s="274"/>
      <c r="J39" s="274"/>
      <c r="K39" s="272"/>
    </row>
    <row r="40" spans="2:11" s="1" customFormat="1" ht="15" customHeight="1">
      <c r="B40" s="275"/>
      <c r="C40" s="276"/>
      <c r="D40" s="274"/>
      <c r="E40" s="277" t="s">
        <v>129</v>
      </c>
      <c r="F40" s="274"/>
      <c r="G40" s="274" t="s">
        <v>1782</v>
      </c>
      <c r="H40" s="274"/>
      <c r="I40" s="274"/>
      <c r="J40" s="274"/>
      <c r="K40" s="272"/>
    </row>
    <row r="41" spans="2:11" s="1" customFormat="1" ht="15" customHeight="1">
      <c r="B41" s="275"/>
      <c r="C41" s="276"/>
      <c r="D41" s="274"/>
      <c r="E41" s="277" t="s">
        <v>130</v>
      </c>
      <c r="F41" s="274"/>
      <c r="G41" s="274" t="s">
        <v>1783</v>
      </c>
      <c r="H41" s="274"/>
      <c r="I41" s="274"/>
      <c r="J41" s="274"/>
      <c r="K41" s="272"/>
    </row>
    <row r="42" spans="2:11" s="1" customFormat="1" ht="15" customHeight="1">
      <c r="B42" s="275"/>
      <c r="C42" s="276"/>
      <c r="D42" s="274"/>
      <c r="E42" s="277" t="s">
        <v>1784</v>
      </c>
      <c r="F42" s="274"/>
      <c r="G42" s="274" t="s">
        <v>1785</v>
      </c>
      <c r="H42" s="274"/>
      <c r="I42" s="274"/>
      <c r="J42" s="274"/>
      <c r="K42" s="272"/>
    </row>
    <row r="43" spans="2:11" s="1" customFormat="1" ht="15" customHeight="1">
      <c r="B43" s="275"/>
      <c r="C43" s="276"/>
      <c r="D43" s="274"/>
      <c r="E43" s="277"/>
      <c r="F43" s="274"/>
      <c r="G43" s="274" t="s">
        <v>1786</v>
      </c>
      <c r="H43" s="274"/>
      <c r="I43" s="274"/>
      <c r="J43" s="274"/>
      <c r="K43" s="272"/>
    </row>
    <row r="44" spans="2:11" s="1" customFormat="1" ht="15" customHeight="1">
      <c r="B44" s="275"/>
      <c r="C44" s="276"/>
      <c r="D44" s="274"/>
      <c r="E44" s="277" t="s">
        <v>1787</v>
      </c>
      <c r="F44" s="274"/>
      <c r="G44" s="274" t="s">
        <v>1788</v>
      </c>
      <c r="H44" s="274"/>
      <c r="I44" s="274"/>
      <c r="J44" s="274"/>
      <c r="K44" s="272"/>
    </row>
    <row r="45" spans="2:11" s="1" customFormat="1" ht="15" customHeight="1">
      <c r="B45" s="275"/>
      <c r="C45" s="276"/>
      <c r="D45" s="274"/>
      <c r="E45" s="277" t="s">
        <v>132</v>
      </c>
      <c r="F45" s="274"/>
      <c r="G45" s="274" t="s">
        <v>1789</v>
      </c>
      <c r="H45" s="274"/>
      <c r="I45" s="274"/>
      <c r="J45" s="274"/>
      <c r="K45" s="272"/>
    </row>
    <row r="46" spans="2:11" s="1" customFormat="1" ht="12.75" customHeight="1">
      <c r="B46" s="275"/>
      <c r="C46" s="276"/>
      <c r="D46" s="274"/>
      <c r="E46" s="274"/>
      <c r="F46" s="274"/>
      <c r="G46" s="274"/>
      <c r="H46" s="274"/>
      <c r="I46" s="274"/>
      <c r="J46" s="274"/>
      <c r="K46" s="272"/>
    </row>
    <row r="47" spans="2:11" s="1" customFormat="1" ht="15" customHeight="1">
      <c r="B47" s="275"/>
      <c r="C47" s="276"/>
      <c r="D47" s="274" t="s">
        <v>1790</v>
      </c>
      <c r="E47" s="274"/>
      <c r="F47" s="274"/>
      <c r="G47" s="274"/>
      <c r="H47" s="274"/>
      <c r="I47" s="274"/>
      <c r="J47" s="274"/>
      <c r="K47" s="272"/>
    </row>
    <row r="48" spans="2:11" s="1" customFormat="1" ht="15" customHeight="1">
      <c r="B48" s="275"/>
      <c r="C48" s="276"/>
      <c r="D48" s="276"/>
      <c r="E48" s="274" t="s">
        <v>1791</v>
      </c>
      <c r="F48" s="274"/>
      <c r="G48" s="274"/>
      <c r="H48" s="274"/>
      <c r="I48" s="274"/>
      <c r="J48" s="274"/>
      <c r="K48" s="272"/>
    </row>
    <row r="49" spans="2:11" s="1" customFormat="1" ht="15" customHeight="1">
      <c r="B49" s="275"/>
      <c r="C49" s="276"/>
      <c r="D49" s="276"/>
      <c r="E49" s="274" t="s">
        <v>1792</v>
      </c>
      <c r="F49" s="274"/>
      <c r="G49" s="274"/>
      <c r="H49" s="274"/>
      <c r="I49" s="274"/>
      <c r="J49" s="274"/>
      <c r="K49" s="272"/>
    </row>
    <row r="50" spans="2:11" s="1" customFormat="1" ht="15" customHeight="1">
      <c r="B50" s="275"/>
      <c r="C50" s="276"/>
      <c r="D50" s="276"/>
      <c r="E50" s="274" t="s">
        <v>1793</v>
      </c>
      <c r="F50" s="274"/>
      <c r="G50" s="274"/>
      <c r="H50" s="274"/>
      <c r="I50" s="274"/>
      <c r="J50" s="274"/>
      <c r="K50" s="272"/>
    </row>
    <row r="51" spans="2:11" s="1" customFormat="1" ht="15" customHeight="1">
      <c r="B51" s="275"/>
      <c r="C51" s="276"/>
      <c r="D51" s="274" t="s">
        <v>1794</v>
      </c>
      <c r="E51" s="274"/>
      <c r="F51" s="274"/>
      <c r="G51" s="274"/>
      <c r="H51" s="274"/>
      <c r="I51" s="274"/>
      <c r="J51" s="274"/>
      <c r="K51" s="272"/>
    </row>
    <row r="52" spans="2:11" s="1" customFormat="1" ht="25.5" customHeight="1">
      <c r="B52" s="270"/>
      <c r="C52" s="271" t="s">
        <v>1795</v>
      </c>
      <c r="D52" s="271"/>
      <c r="E52" s="271"/>
      <c r="F52" s="271"/>
      <c r="G52" s="271"/>
      <c r="H52" s="271"/>
      <c r="I52" s="271"/>
      <c r="J52" s="271"/>
      <c r="K52" s="272"/>
    </row>
    <row r="53" spans="2:11" s="1" customFormat="1" ht="5.25" customHeight="1">
      <c r="B53" s="270"/>
      <c r="C53" s="273"/>
      <c r="D53" s="273"/>
      <c r="E53" s="273"/>
      <c r="F53" s="273"/>
      <c r="G53" s="273"/>
      <c r="H53" s="273"/>
      <c r="I53" s="273"/>
      <c r="J53" s="273"/>
      <c r="K53" s="272"/>
    </row>
    <row r="54" spans="2:11" s="1" customFormat="1" ht="15" customHeight="1">
      <c r="B54" s="270"/>
      <c r="C54" s="274" t="s">
        <v>1796</v>
      </c>
      <c r="D54" s="274"/>
      <c r="E54" s="274"/>
      <c r="F54" s="274"/>
      <c r="G54" s="274"/>
      <c r="H54" s="274"/>
      <c r="I54" s="274"/>
      <c r="J54" s="274"/>
      <c r="K54" s="272"/>
    </row>
    <row r="55" spans="2:11" s="1" customFormat="1" ht="15" customHeight="1">
      <c r="B55" s="270"/>
      <c r="C55" s="274" t="s">
        <v>1797</v>
      </c>
      <c r="D55" s="274"/>
      <c r="E55" s="274"/>
      <c r="F55" s="274"/>
      <c r="G55" s="274"/>
      <c r="H55" s="274"/>
      <c r="I55" s="274"/>
      <c r="J55" s="274"/>
      <c r="K55" s="272"/>
    </row>
    <row r="56" spans="2:11" s="1" customFormat="1" ht="12.75" customHeight="1">
      <c r="B56" s="270"/>
      <c r="C56" s="274"/>
      <c r="D56" s="274"/>
      <c r="E56" s="274"/>
      <c r="F56" s="274"/>
      <c r="G56" s="274"/>
      <c r="H56" s="274"/>
      <c r="I56" s="274"/>
      <c r="J56" s="274"/>
      <c r="K56" s="272"/>
    </row>
    <row r="57" spans="2:11" s="1" customFormat="1" ht="15" customHeight="1">
      <c r="B57" s="270"/>
      <c r="C57" s="274" t="s">
        <v>1798</v>
      </c>
      <c r="D57" s="274"/>
      <c r="E57" s="274"/>
      <c r="F57" s="274"/>
      <c r="G57" s="274"/>
      <c r="H57" s="274"/>
      <c r="I57" s="274"/>
      <c r="J57" s="274"/>
      <c r="K57" s="272"/>
    </row>
    <row r="58" spans="2:11" s="1" customFormat="1" ht="15" customHeight="1">
      <c r="B58" s="270"/>
      <c r="C58" s="276"/>
      <c r="D58" s="274" t="s">
        <v>1799</v>
      </c>
      <c r="E58" s="274"/>
      <c r="F58" s="274"/>
      <c r="G58" s="274"/>
      <c r="H58" s="274"/>
      <c r="I58" s="274"/>
      <c r="J58" s="274"/>
      <c r="K58" s="272"/>
    </row>
    <row r="59" spans="2:11" s="1" customFormat="1" ht="15" customHeight="1">
      <c r="B59" s="270"/>
      <c r="C59" s="276"/>
      <c r="D59" s="274" t="s">
        <v>1800</v>
      </c>
      <c r="E59" s="274"/>
      <c r="F59" s="274"/>
      <c r="G59" s="274"/>
      <c r="H59" s="274"/>
      <c r="I59" s="274"/>
      <c r="J59" s="274"/>
      <c r="K59" s="272"/>
    </row>
    <row r="60" spans="2:11" s="1" customFormat="1" ht="15" customHeight="1">
      <c r="B60" s="270"/>
      <c r="C60" s="276"/>
      <c r="D60" s="274" t="s">
        <v>1801</v>
      </c>
      <c r="E60" s="274"/>
      <c r="F60" s="274"/>
      <c r="G60" s="274"/>
      <c r="H60" s="274"/>
      <c r="I60" s="274"/>
      <c r="J60" s="274"/>
      <c r="K60" s="272"/>
    </row>
    <row r="61" spans="2:11" s="1" customFormat="1" ht="15" customHeight="1">
      <c r="B61" s="270"/>
      <c r="C61" s="276"/>
      <c r="D61" s="274" t="s">
        <v>1802</v>
      </c>
      <c r="E61" s="274"/>
      <c r="F61" s="274"/>
      <c r="G61" s="274"/>
      <c r="H61" s="274"/>
      <c r="I61" s="274"/>
      <c r="J61" s="274"/>
      <c r="K61" s="272"/>
    </row>
    <row r="62" spans="2:11" s="1" customFormat="1" ht="15" customHeight="1">
      <c r="B62" s="270"/>
      <c r="C62" s="276"/>
      <c r="D62" s="279" t="s">
        <v>1803</v>
      </c>
      <c r="E62" s="279"/>
      <c r="F62" s="279"/>
      <c r="G62" s="279"/>
      <c r="H62" s="279"/>
      <c r="I62" s="279"/>
      <c r="J62" s="279"/>
      <c r="K62" s="272"/>
    </row>
    <row r="63" spans="2:11" s="1" customFormat="1" ht="15" customHeight="1">
      <c r="B63" s="270"/>
      <c r="C63" s="276"/>
      <c r="D63" s="274" t="s">
        <v>1804</v>
      </c>
      <c r="E63" s="274"/>
      <c r="F63" s="274"/>
      <c r="G63" s="274"/>
      <c r="H63" s="274"/>
      <c r="I63" s="274"/>
      <c r="J63" s="274"/>
      <c r="K63" s="272"/>
    </row>
    <row r="64" spans="2:11" s="1" customFormat="1" ht="12.75" customHeight="1">
      <c r="B64" s="270"/>
      <c r="C64" s="276"/>
      <c r="D64" s="276"/>
      <c r="E64" s="280"/>
      <c r="F64" s="276"/>
      <c r="G64" s="276"/>
      <c r="H64" s="276"/>
      <c r="I64" s="276"/>
      <c r="J64" s="276"/>
      <c r="K64" s="272"/>
    </row>
    <row r="65" spans="2:11" s="1" customFormat="1" ht="15" customHeight="1">
      <c r="B65" s="270"/>
      <c r="C65" s="276"/>
      <c r="D65" s="274" t="s">
        <v>1805</v>
      </c>
      <c r="E65" s="274"/>
      <c r="F65" s="274"/>
      <c r="G65" s="274"/>
      <c r="H65" s="274"/>
      <c r="I65" s="274"/>
      <c r="J65" s="274"/>
      <c r="K65" s="272"/>
    </row>
    <row r="66" spans="2:11" s="1" customFormat="1" ht="15" customHeight="1">
      <c r="B66" s="270"/>
      <c r="C66" s="276"/>
      <c r="D66" s="279" t="s">
        <v>1806</v>
      </c>
      <c r="E66" s="279"/>
      <c r="F66" s="279"/>
      <c r="G66" s="279"/>
      <c r="H66" s="279"/>
      <c r="I66" s="279"/>
      <c r="J66" s="279"/>
      <c r="K66" s="272"/>
    </row>
    <row r="67" spans="2:11" s="1" customFormat="1" ht="15" customHeight="1">
      <c r="B67" s="270"/>
      <c r="C67" s="276"/>
      <c r="D67" s="274" t="s">
        <v>1807</v>
      </c>
      <c r="E67" s="274"/>
      <c r="F67" s="274"/>
      <c r="G67" s="274"/>
      <c r="H67" s="274"/>
      <c r="I67" s="274"/>
      <c r="J67" s="274"/>
      <c r="K67" s="272"/>
    </row>
    <row r="68" spans="2:11" s="1" customFormat="1" ht="15" customHeight="1">
      <c r="B68" s="270"/>
      <c r="C68" s="276"/>
      <c r="D68" s="274" t="s">
        <v>1808</v>
      </c>
      <c r="E68" s="274"/>
      <c r="F68" s="274"/>
      <c r="G68" s="274"/>
      <c r="H68" s="274"/>
      <c r="I68" s="274"/>
      <c r="J68" s="274"/>
      <c r="K68" s="272"/>
    </row>
    <row r="69" spans="2:11" s="1" customFormat="1" ht="15" customHeight="1">
      <c r="B69" s="270"/>
      <c r="C69" s="276"/>
      <c r="D69" s="274" t="s">
        <v>1809</v>
      </c>
      <c r="E69" s="274"/>
      <c r="F69" s="274"/>
      <c r="G69" s="274"/>
      <c r="H69" s="274"/>
      <c r="I69" s="274"/>
      <c r="J69" s="274"/>
      <c r="K69" s="272"/>
    </row>
    <row r="70" spans="2:11" s="1" customFormat="1" ht="15" customHeight="1">
      <c r="B70" s="270"/>
      <c r="C70" s="276"/>
      <c r="D70" s="274" t="s">
        <v>1810</v>
      </c>
      <c r="E70" s="274"/>
      <c r="F70" s="274"/>
      <c r="G70" s="274"/>
      <c r="H70" s="274"/>
      <c r="I70" s="274"/>
      <c r="J70" s="274"/>
      <c r="K70" s="272"/>
    </row>
    <row r="71" spans="2:11" s="1" customFormat="1" ht="12.75" customHeight="1">
      <c r="B71" s="281"/>
      <c r="C71" s="282"/>
      <c r="D71" s="282"/>
      <c r="E71" s="282"/>
      <c r="F71" s="282"/>
      <c r="G71" s="282"/>
      <c r="H71" s="282"/>
      <c r="I71" s="282"/>
      <c r="J71" s="282"/>
      <c r="K71" s="283"/>
    </row>
    <row r="72" spans="2:11" s="1" customFormat="1" ht="18.75" customHeight="1">
      <c r="B72" s="284"/>
      <c r="C72" s="284"/>
      <c r="D72" s="284"/>
      <c r="E72" s="284"/>
      <c r="F72" s="284"/>
      <c r="G72" s="284"/>
      <c r="H72" s="284"/>
      <c r="I72" s="284"/>
      <c r="J72" s="284"/>
      <c r="K72" s="285"/>
    </row>
    <row r="73" spans="2:11" s="1" customFormat="1" ht="18.75" customHeight="1">
      <c r="B73" s="285"/>
      <c r="C73" s="285"/>
      <c r="D73" s="285"/>
      <c r="E73" s="285"/>
      <c r="F73" s="285"/>
      <c r="G73" s="285"/>
      <c r="H73" s="285"/>
      <c r="I73" s="285"/>
      <c r="J73" s="285"/>
      <c r="K73" s="285"/>
    </row>
    <row r="74" spans="2:11" s="1" customFormat="1" ht="7.5" customHeight="1">
      <c r="B74" s="286"/>
      <c r="C74" s="287"/>
      <c r="D74" s="287"/>
      <c r="E74" s="287"/>
      <c r="F74" s="287"/>
      <c r="G74" s="287"/>
      <c r="H74" s="287"/>
      <c r="I74" s="287"/>
      <c r="J74" s="287"/>
      <c r="K74" s="288"/>
    </row>
    <row r="75" spans="2:11" s="1" customFormat="1" ht="45" customHeight="1">
      <c r="B75" s="289"/>
      <c r="C75" s="290" t="s">
        <v>1811</v>
      </c>
      <c r="D75" s="290"/>
      <c r="E75" s="290"/>
      <c r="F75" s="290"/>
      <c r="G75" s="290"/>
      <c r="H75" s="290"/>
      <c r="I75" s="290"/>
      <c r="J75" s="290"/>
      <c r="K75" s="291"/>
    </row>
    <row r="76" spans="2:11" s="1" customFormat="1" ht="17.25" customHeight="1">
      <c r="B76" s="289"/>
      <c r="C76" s="292" t="s">
        <v>1812</v>
      </c>
      <c r="D76" s="292"/>
      <c r="E76" s="292"/>
      <c r="F76" s="292" t="s">
        <v>1813</v>
      </c>
      <c r="G76" s="293"/>
      <c r="H76" s="292" t="s">
        <v>51</v>
      </c>
      <c r="I76" s="292" t="s">
        <v>54</v>
      </c>
      <c r="J76" s="292" t="s">
        <v>1814</v>
      </c>
      <c r="K76" s="291"/>
    </row>
    <row r="77" spans="2:11" s="1" customFormat="1" ht="17.25" customHeight="1">
      <c r="B77" s="289"/>
      <c r="C77" s="294" t="s">
        <v>1815</v>
      </c>
      <c r="D77" s="294"/>
      <c r="E77" s="294"/>
      <c r="F77" s="295" t="s">
        <v>1816</v>
      </c>
      <c r="G77" s="296"/>
      <c r="H77" s="294"/>
      <c r="I77" s="294"/>
      <c r="J77" s="294" t="s">
        <v>1817</v>
      </c>
      <c r="K77" s="291"/>
    </row>
    <row r="78" spans="2:11" s="1" customFormat="1" ht="5.25" customHeight="1">
      <c r="B78" s="289"/>
      <c r="C78" s="297"/>
      <c r="D78" s="297"/>
      <c r="E78" s="297"/>
      <c r="F78" s="297"/>
      <c r="G78" s="298"/>
      <c r="H78" s="297"/>
      <c r="I78" s="297"/>
      <c r="J78" s="297"/>
      <c r="K78" s="291"/>
    </row>
    <row r="79" spans="2:11" s="1" customFormat="1" ht="15" customHeight="1">
      <c r="B79" s="289"/>
      <c r="C79" s="277" t="s">
        <v>50</v>
      </c>
      <c r="D79" s="299"/>
      <c r="E79" s="299"/>
      <c r="F79" s="300" t="s">
        <v>1818</v>
      </c>
      <c r="G79" s="301"/>
      <c r="H79" s="277" t="s">
        <v>1819</v>
      </c>
      <c r="I79" s="277" t="s">
        <v>1820</v>
      </c>
      <c r="J79" s="277">
        <v>20</v>
      </c>
      <c r="K79" s="291"/>
    </row>
    <row r="80" spans="2:11" s="1" customFormat="1" ht="15" customHeight="1">
      <c r="B80" s="289"/>
      <c r="C80" s="277" t="s">
        <v>1821</v>
      </c>
      <c r="D80" s="277"/>
      <c r="E80" s="277"/>
      <c r="F80" s="300" t="s">
        <v>1818</v>
      </c>
      <c r="G80" s="301"/>
      <c r="H80" s="277" t="s">
        <v>1822</v>
      </c>
      <c r="I80" s="277" t="s">
        <v>1820</v>
      </c>
      <c r="J80" s="277">
        <v>120</v>
      </c>
      <c r="K80" s="291"/>
    </row>
    <row r="81" spans="2:11" s="1" customFormat="1" ht="15" customHeight="1">
      <c r="B81" s="302"/>
      <c r="C81" s="277" t="s">
        <v>1823</v>
      </c>
      <c r="D81" s="277"/>
      <c r="E81" s="277"/>
      <c r="F81" s="300" t="s">
        <v>1824</v>
      </c>
      <c r="G81" s="301"/>
      <c r="H81" s="277" t="s">
        <v>1825</v>
      </c>
      <c r="I81" s="277" t="s">
        <v>1820</v>
      </c>
      <c r="J81" s="277">
        <v>50</v>
      </c>
      <c r="K81" s="291"/>
    </row>
    <row r="82" spans="2:11" s="1" customFormat="1" ht="15" customHeight="1">
      <c r="B82" s="302"/>
      <c r="C82" s="277" t="s">
        <v>1826</v>
      </c>
      <c r="D82" s="277"/>
      <c r="E82" s="277"/>
      <c r="F82" s="300" t="s">
        <v>1818</v>
      </c>
      <c r="G82" s="301"/>
      <c r="H82" s="277" t="s">
        <v>1827</v>
      </c>
      <c r="I82" s="277" t="s">
        <v>1828</v>
      </c>
      <c r="J82" s="277"/>
      <c r="K82" s="291"/>
    </row>
    <row r="83" spans="2:11" s="1" customFormat="1" ht="15" customHeight="1">
      <c r="B83" s="302"/>
      <c r="C83" s="303" t="s">
        <v>1829</v>
      </c>
      <c r="D83" s="303"/>
      <c r="E83" s="303"/>
      <c r="F83" s="304" t="s">
        <v>1824</v>
      </c>
      <c r="G83" s="303"/>
      <c r="H83" s="303" t="s">
        <v>1830</v>
      </c>
      <c r="I83" s="303" t="s">
        <v>1820</v>
      </c>
      <c r="J83" s="303">
        <v>15</v>
      </c>
      <c r="K83" s="291"/>
    </row>
    <row r="84" spans="2:11" s="1" customFormat="1" ht="15" customHeight="1">
      <c r="B84" s="302"/>
      <c r="C84" s="303" t="s">
        <v>1831</v>
      </c>
      <c r="D84" s="303"/>
      <c r="E84" s="303"/>
      <c r="F84" s="304" t="s">
        <v>1824</v>
      </c>
      <c r="G84" s="303"/>
      <c r="H84" s="303" t="s">
        <v>1832</v>
      </c>
      <c r="I84" s="303" t="s">
        <v>1820</v>
      </c>
      <c r="J84" s="303">
        <v>15</v>
      </c>
      <c r="K84" s="291"/>
    </row>
    <row r="85" spans="2:11" s="1" customFormat="1" ht="15" customHeight="1">
      <c r="B85" s="302"/>
      <c r="C85" s="303" t="s">
        <v>1833</v>
      </c>
      <c r="D85" s="303"/>
      <c r="E85" s="303"/>
      <c r="F85" s="304" t="s">
        <v>1824</v>
      </c>
      <c r="G85" s="303"/>
      <c r="H85" s="303" t="s">
        <v>1834</v>
      </c>
      <c r="I85" s="303" t="s">
        <v>1820</v>
      </c>
      <c r="J85" s="303">
        <v>20</v>
      </c>
      <c r="K85" s="291"/>
    </row>
    <row r="86" spans="2:11" s="1" customFormat="1" ht="15" customHeight="1">
      <c r="B86" s="302"/>
      <c r="C86" s="303" t="s">
        <v>1835</v>
      </c>
      <c r="D86" s="303"/>
      <c r="E86" s="303"/>
      <c r="F86" s="304" t="s">
        <v>1824</v>
      </c>
      <c r="G86" s="303"/>
      <c r="H86" s="303" t="s">
        <v>1836</v>
      </c>
      <c r="I86" s="303" t="s">
        <v>1820</v>
      </c>
      <c r="J86" s="303">
        <v>20</v>
      </c>
      <c r="K86" s="291"/>
    </row>
    <row r="87" spans="2:11" s="1" customFormat="1" ht="15" customHeight="1">
      <c r="B87" s="302"/>
      <c r="C87" s="277" t="s">
        <v>1837</v>
      </c>
      <c r="D87" s="277"/>
      <c r="E87" s="277"/>
      <c r="F87" s="300" t="s">
        <v>1824</v>
      </c>
      <c r="G87" s="301"/>
      <c r="H87" s="277" t="s">
        <v>1838</v>
      </c>
      <c r="I87" s="277" t="s">
        <v>1820</v>
      </c>
      <c r="J87" s="277">
        <v>50</v>
      </c>
      <c r="K87" s="291"/>
    </row>
    <row r="88" spans="2:11" s="1" customFormat="1" ht="15" customHeight="1">
      <c r="B88" s="302"/>
      <c r="C88" s="277" t="s">
        <v>1839</v>
      </c>
      <c r="D88" s="277"/>
      <c r="E88" s="277"/>
      <c r="F88" s="300" t="s">
        <v>1824</v>
      </c>
      <c r="G88" s="301"/>
      <c r="H88" s="277" t="s">
        <v>1840</v>
      </c>
      <c r="I88" s="277" t="s">
        <v>1820</v>
      </c>
      <c r="J88" s="277">
        <v>20</v>
      </c>
      <c r="K88" s="291"/>
    </row>
    <row r="89" spans="2:11" s="1" customFormat="1" ht="15" customHeight="1">
      <c r="B89" s="302"/>
      <c r="C89" s="277" t="s">
        <v>1841</v>
      </c>
      <c r="D89" s="277"/>
      <c r="E89" s="277"/>
      <c r="F89" s="300" t="s">
        <v>1824</v>
      </c>
      <c r="G89" s="301"/>
      <c r="H89" s="277" t="s">
        <v>1842</v>
      </c>
      <c r="I89" s="277" t="s">
        <v>1820</v>
      </c>
      <c r="J89" s="277">
        <v>20</v>
      </c>
      <c r="K89" s="291"/>
    </row>
    <row r="90" spans="2:11" s="1" customFormat="1" ht="15" customHeight="1">
      <c r="B90" s="302"/>
      <c r="C90" s="277" t="s">
        <v>1843</v>
      </c>
      <c r="D90" s="277"/>
      <c r="E90" s="277"/>
      <c r="F90" s="300" t="s">
        <v>1824</v>
      </c>
      <c r="G90" s="301"/>
      <c r="H90" s="277" t="s">
        <v>1844</v>
      </c>
      <c r="I90" s="277" t="s">
        <v>1820</v>
      </c>
      <c r="J90" s="277">
        <v>50</v>
      </c>
      <c r="K90" s="291"/>
    </row>
    <row r="91" spans="2:11" s="1" customFormat="1" ht="15" customHeight="1">
      <c r="B91" s="302"/>
      <c r="C91" s="277" t="s">
        <v>1845</v>
      </c>
      <c r="D91" s="277"/>
      <c r="E91" s="277"/>
      <c r="F91" s="300" t="s">
        <v>1824</v>
      </c>
      <c r="G91" s="301"/>
      <c r="H91" s="277" t="s">
        <v>1845</v>
      </c>
      <c r="I91" s="277" t="s">
        <v>1820</v>
      </c>
      <c r="J91" s="277">
        <v>50</v>
      </c>
      <c r="K91" s="291"/>
    </row>
    <row r="92" spans="2:11" s="1" customFormat="1" ht="15" customHeight="1">
      <c r="B92" s="302"/>
      <c r="C92" s="277" t="s">
        <v>1846</v>
      </c>
      <c r="D92" s="277"/>
      <c r="E92" s="277"/>
      <c r="F92" s="300" t="s">
        <v>1824</v>
      </c>
      <c r="G92" s="301"/>
      <c r="H92" s="277" t="s">
        <v>1847</v>
      </c>
      <c r="I92" s="277" t="s">
        <v>1820</v>
      </c>
      <c r="J92" s="277">
        <v>255</v>
      </c>
      <c r="K92" s="291"/>
    </row>
    <row r="93" spans="2:11" s="1" customFormat="1" ht="15" customHeight="1">
      <c r="B93" s="302"/>
      <c r="C93" s="277" t="s">
        <v>1848</v>
      </c>
      <c r="D93" s="277"/>
      <c r="E93" s="277"/>
      <c r="F93" s="300" t="s">
        <v>1818</v>
      </c>
      <c r="G93" s="301"/>
      <c r="H93" s="277" t="s">
        <v>1849</v>
      </c>
      <c r="I93" s="277" t="s">
        <v>1850</v>
      </c>
      <c r="J93" s="277"/>
      <c r="K93" s="291"/>
    </row>
    <row r="94" spans="2:11" s="1" customFormat="1" ht="15" customHeight="1">
      <c r="B94" s="302"/>
      <c r="C94" s="277" t="s">
        <v>1851</v>
      </c>
      <c r="D94" s="277"/>
      <c r="E94" s="277"/>
      <c r="F94" s="300" t="s">
        <v>1818</v>
      </c>
      <c r="G94" s="301"/>
      <c r="H94" s="277" t="s">
        <v>1852</v>
      </c>
      <c r="I94" s="277" t="s">
        <v>1853</v>
      </c>
      <c r="J94" s="277"/>
      <c r="K94" s="291"/>
    </row>
    <row r="95" spans="2:11" s="1" customFormat="1" ht="15" customHeight="1">
      <c r="B95" s="302"/>
      <c r="C95" s="277" t="s">
        <v>1854</v>
      </c>
      <c r="D95" s="277"/>
      <c r="E95" s="277"/>
      <c r="F95" s="300" t="s">
        <v>1818</v>
      </c>
      <c r="G95" s="301"/>
      <c r="H95" s="277" t="s">
        <v>1854</v>
      </c>
      <c r="I95" s="277" t="s">
        <v>1853</v>
      </c>
      <c r="J95" s="277"/>
      <c r="K95" s="291"/>
    </row>
    <row r="96" spans="2:11" s="1" customFormat="1" ht="15" customHeight="1">
      <c r="B96" s="302"/>
      <c r="C96" s="277" t="s">
        <v>35</v>
      </c>
      <c r="D96" s="277"/>
      <c r="E96" s="277"/>
      <c r="F96" s="300" t="s">
        <v>1818</v>
      </c>
      <c r="G96" s="301"/>
      <c r="H96" s="277" t="s">
        <v>1855</v>
      </c>
      <c r="I96" s="277" t="s">
        <v>1853</v>
      </c>
      <c r="J96" s="277"/>
      <c r="K96" s="291"/>
    </row>
    <row r="97" spans="2:11" s="1" customFormat="1" ht="15" customHeight="1">
      <c r="B97" s="302"/>
      <c r="C97" s="277" t="s">
        <v>45</v>
      </c>
      <c r="D97" s="277"/>
      <c r="E97" s="277"/>
      <c r="F97" s="300" t="s">
        <v>1818</v>
      </c>
      <c r="G97" s="301"/>
      <c r="H97" s="277" t="s">
        <v>1856</v>
      </c>
      <c r="I97" s="277" t="s">
        <v>1853</v>
      </c>
      <c r="J97" s="277"/>
      <c r="K97" s="291"/>
    </row>
    <row r="98" spans="2:11" s="1" customFormat="1" ht="15" customHeight="1">
      <c r="B98" s="305"/>
      <c r="C98" s="306"/>
      <c r="D98" s="306"/>
      <c r="E98" s="306"/>
      <c r="F98" s="306"/>
      <c r="G98" s="306"/>
      <c r="H98" s="306"/>
      <c r="I98" s="306"/>
      <c r="J98" s="306"/>
      <c r="K98" s="307"/>
    </row>
    <row r="99" spans="2:11" s="1" customFormat="1" ht="18.75" customHeight="1">
      <c r="B99" s="308"/>
      <c r="C99" s="309"/>
      <c r="D99" s="309"/>
      <c r="E99" s="309"/>
      <c r="F99" s="309"/>
      <c r="G99" s="309"/>
      <c r="H99" s="309"/>
      <c r="I99" s="309"/>
      <c r="J99" s="309"/>
      <c r="K99" s="308"/>
    </row>
    <row r="100" spans="2:11" s="1" customFormat="1" ht="18.75" customHeight="1">
      <c r="B100" s="285"/>
      <c r="C100" s="285"/>
      <c r="D100" s="285"/>
      <c r="E100" s="285"/>
      <c r="F100" s="285"/>
      <c r="G100" s="285"/>
      <c r="H100" s="285"/>
      <c r="I100" s="285"/>
      <c r="J100" s="285"/>
      <c r="K100" s="285"/>
    </row>
    <row r="101" spans="2:11" s="1" customFormat="1" ht="7.5" customHeight="1">
      <c r="B101" s="286"/>
      <c r="C101" s="287"/>
      <c r="D101" s="287"/>
      <c r="E101" s="287"/>
      <c r="F101" s="287"/>
      <c r="G101" s="287"/>
      <c r="H101" s="287"/>
      <c r="I101" s="287"/>
      <c r="J101" s="287"/>
      <c r="K101" s="288"/>
    </row>
    <row r="102" spans="2:11" s="1" customFormat="1" ht="45" customHeight="1">
      <c r="B102" s="289"/>
      <c r="C102" s="290" t="s">
        <v>1857</v>
      </c>
      <c r="D102" s="290"/>
      <c r="E102" s="290"/>
      <c r="F102" s="290"/>
      <c r="G102" s="290"/>
      <c r="H102" s="290"/>
      <c r="I102" s="290"/>
      <c r="J102" s="290"/>
      <c r="K102" s="291"/>
    </row>
    <row r="103" spans="2:11" s="1" customFormat="1" ht="17.25" customHeight="1">
      <c r="B103" s="289"/>
      <c r="C103" s="292" t="s">
        <v>1812</v>
      </c>
      <c r="D103" s="292"/>
      <c r="E103" s="292"/>
      <c r="F103" s="292" t="s">
        <v>1813</v>
      </c>
      <c r="G103" s="293"/>
      <c r="H103" s="292" t="s">
        <v>51</v>
      </c>
      <c r="I103" s="292" t="s">
        <v>54</v>
      </c>
      <c r="J103" s="292" t="s">
        <v>1814</v>
      </c>
      <c r="K103" s="291"/>
    </row>
    <row r="104" spans="2:11" s="1" customFormat="1" ht="17.25" customHeight="1">
      <c r="B104" s="289"/>
      <c r="C104" s="294" t="s">
        <v>1815</v>
      </c>
      <c r="D104" s="294"/>
      <c r="E104" s="294"/>
      <c r="F104" s="295" t="s">
        <v>1816</v>
      </c>
      <c r="G104" s="296"/>
      <c r="H104" s="294"/>
      <c r="I104" s="294"/>
      <c r="J104" s="294" t="s">
        <v>1817</v>
      </c>
      <c r="K104" s="291"/>
    </row>
    <row r="105" spans="2:11" s="1" customFormat="1" ht="5.25" customHeight="1">
      <c r="B105" s="289"/>
      <c r="C105" s="292"/>
      <c r="D105" s="292"/>
      <c r="E105" s="292"/>
      <c r="F105" s="292"/>
      <c r="G105" s="310"/>
      <c r="H105" s="292"/>
      <c r="I105" s="292"/>
      <c r="J105" s="292"/>
      <c r="K105" s="291"/>
    </row>
    <row r="106" spans="2:11" s="1" customFormat="1" ht="15" customHeight="1">
      <c r="B106" s="289"/>
      <c r="C106" s="277" t="s">
        <v>50</v>
      </c>
      <c r="D106" s="299"/>
      <c r="E106" s="299"/>
      <c r="F106" s="300" t="s">
        <v>1818</v>
      </c>
      <c r="G106" s="277"/>
      <c r="H106" s="277" t="s">
        <v>1858</v>
      </c>
      <c r="I106" s="277" t="s">
        <v>1820</v>
      </c>
      <c r="J106" s="277">
        <v>20</v>
      </c>
      <c r="K106" s="291"/>
    </row>
    <row r="107" spans="2:11" s="1" customFormat="1" ht="15" customHeight="1">
      <c r="B107" s="289"/>
      <c r="C107" s="277" t="s">
        <v>1821</v>
      </c>
      <c r="D107" s="277"/>
      <c r="E107" s="277"/>
      <c r="F107" s="300" t="s">
        <v>1818</v>
      </c>
      <c r="G107" s="277"/>
      <c r="H107" s="277" t="s">
        <v>1858</v>
      </c>
      <c r="I107" s="277" t="s">
        <v>1820</v>
      </c>
      <c r="J107" s="277">
        <v>120</v>
      </c>
      <c r="K107" s="291"/>
    </row>
    <row r="108" spans="2:11" s="1" customFormat="1" ht="15" customHeight="1">
      <c r="B108" s="302"/>
      <c r="C108" s="277" t="s">
        <v>1823</v>
      </c>
      <c r="D108" s="277"/>
      <c r="E108" s="277"/>
      <c r="F108" s="300" t="s">
        <v>1824</v>
      </c>
      <c r="G108" s="277"/>
      <c r="H108" s="277" t="s">
        <v>1858</v>
      </c>
      <c r="I108" s="277" t="s">
        <v>1820</v>
      </c>
      <c r="J108" s="277">
        <v>50</v>
      </c>
      <c r="K108" s="291"/>
    </row>
    <row r="109" spans="2:11" s="1" customFormat="1" ht="15" customHeight="1">
      <c r="B109" s="302"/>
      <c r="C109" s="277" t="s">
        <v>1826</v>
      </c>
      <c r="D109" s="277"/>
      <c r="E109" s="277"/>
      <c r="F109" s="300" t="s">
        <v>1818</v>
      </c>
      <c r="G109" s="277"/>
      <c r="H109" s="277" t="s">
        <v>1858</v>
      </c>
      <c r="I109" s="277" t="s">
        <v>1828</v>
      </c>
      <c r="J109" s="277"/>
      <c r="K109" s="291"/>
    </row>
    <row r="110" spans="2:11" s="1" customFormat="1" ht="15" customHeight="1">
      <c r="B110" s="302"/>
      <c r="C110" s="277" t="s">
        <v>1837</v>
      </c>
      <c r="D110" s="277"/>
      <c r="E110" s="277"/>
      <c r="F110" s="300" t="s">
        <v>1824</v>
      </c>
      <c r="G110" s="277"/>
      <c r="H110" s="277" t="s">
        <v>1858</v>
      </c>
      <c r="I110" s="277" t="s">
        <v>1820</v>
      </c>
      <c r="J110" s="277">
        <v>50</v>
      </c>
      <c r="K110" s="291"/>
    </row>
    <row r="111" spans="2:11" s="1" customFormat="1" ht="15" customHeight="1">
      <c r="B111" s="302"/>
      <c r="C111" s="277" t="s">
        <v>1845</v>
      </c>
      <c r="D111" s="277"/>
      <c r="E111" s="277"/>
      <c r="F111" s="300" t="s">
        <v>1824</v>
      </c>
      <c r="G111" s="277"/>
      <c r="H111" s="277" t="s">
        <v>1858</v>
      </c>
      <c r="I111" s="277" t="s">
        <v>1820</v>
      </c>
      <c r="J111" s="277">
        <v>50</v>
      </c>
      <c r="K111" s="291"/>
    </row>
    <row r="112" spans="2:11" s="1" customFormat="1" ht="15" customHeight="1">
      <c r="B112" s="302"/>
      <c r="C112" s="277" t="s">
        <v>1843</v>
      </c>
      <c r="D112" s="277"/>
      <c r="E112" s="277"/>
      <c r="F112" s="300" t="s">
        <v>1824</v>
      </c>
      <c r="G112" s="277"/>
      <c r="H112" s="277" t="s">
        <v>1858</v>
      </c>
      <c r="I112" s="277" t="s">
        <v>1820</v>
      </c>
      <c r="J112" s="277">
        <v>50</v>
      </c>
      <c r="K112" s="291"/>
    </row>
    <row r="113" spans="2:11" s="1" customFormat="1" ht="15" customHeight="1">
      <c r="B113" s="302"/>
      <c r="C113" s="277" t="s">
        <v>50</v>
      </c>
      <c r="D113" s="277"/>
      <c r="E113" s="277"/>
      <c r="F113" s="300" t="s">
        <v>1818</v>
      </c>
      <c r="G113" s="277"/>
      <c r="H113" s="277" t="s">
        <v>1859</v>
      </c>
      <c r="I113" s="277" t="s">
        <v>1820</v>
      </c>
      <c r="J113" s="277">
        <v>20</v>
      </c>
      <c r="K113" s="291"/>
    </row>
    <row r="114" spans="2:11" s="1" customFormat="1" ht="15" customHeight="1">
      <c r="B114" s="302"/>
      <c r="C114" s="277" t="s">
        <v>1860</v>
      </c>
      <c r="D114" s="277"/>
      <c r="E114" s="277"/>
      <c r="F114" s="300" t="s">
        <v>1818</v>
      </c>
      <c r="G114" s="277"/>
      <c r="H114" s="277" t="s">
        <v>1861</v>
      </c>
      <c r="I114" s="277" t="s">
        <v>1820</v>
      </c>
      <c r="J114" s="277">
        <v>120</v>
      </c>
      <c r="K114" s="291"/>
    </row>
    <row r="115" spans="2:11" s="1" customFormat="1" ht="15" customHeight="1">
      <c r="B115" s="302"/>
      <c r="C115" s="277" t="s">
        <v>35</v>
      </c>
      <c r="D115" s="277"/>
      <c r="E115" s="277"/>
      <c r="F115" s="300" t="s">
        <v>1818</v>
      </c>
      <c r="G115" s="277"/>
      <c r="H115" s="277" t="s">
        <v>1862</v>
      </c>
      <c r="I115" s="277" t="s">
        <v>1853</v>
      </c>
      <c r="J115" s="277"/>
      <c r="K115" s="291"/>
    </row>
    <row r="116" spans="2:11" s="1" customFormat="1" ht="15" customHeight="1">
      <c r="B116" s="302"/>
      <c r="C116" s="277" t="s">
        <v>45</v>
      </c>
      <c r="D116" s="277"/>
      <c r="E116" s="277"/>
      <c r="F116" s="300" t="s">
        <v>1818</v>
      </c>
      <c r="G116" s="277"/>
      <c r="H116" s="277" t="s">
        <v>1863</v>
      </c>
      <c r="I116" s="277" t="s">
        <v>1853</v>
      </c>
      <c r="J116" s="277"/>
      <c r="K116" s="291"/>
    </row>
    <row r="117" spans="2:11" s="1" customFormat="1" ht="15" customHeight="1">
      <c r="B117" s="302"/>
      <c r="C117" s="277" t="s">
        <v>54</v>
      </c>
      <c r="D117" s="277"/>
      <c r="E117" s="277"/>
      <c r="F117" s="300" t="s">
        <v>1818</v>
      </c>
      <c r="G117" s="277"/>
      <c r="H117" s="277" t="s">
        <v>1864</v>
      </c>
      <c r="I117" s="277" t="s">
        <v>1865</v>
      </c>
      <c r="J117" s="277"/>
      <c r="K117" s="291"/>
    </row>
    <row r="118" spans="2:11" s="1" customFormat="1" ht="15" customHeight="1">
      <c r="B118" s="305"/>
      <c r="C118" s="311"/>
      <c r="D118" s="311"/>
      <c r="E118" s="311"/>
      <c r="F118" s="311"/>
      <c r="G118" s="311"/>
      <c r="H118" s="311"/>
      <c r="I118" s="311"/>
      <c r="J118" s="311"/>
      <c r="K118" s="307"/>
    </row>
    <row r="119" spans="2:11" s="1" customFormat="1" ht="18.75" customHeight="1">
      <c r="B119" s="312"/>
      <c r="C119" s="313"/>
      <c r="D119" s="313"/>
      <c r="E119" s="313"/>
      <c r="F119" s="314"/>
      <c r="G119" s="313"/>
      <c r="H119" s="313"/>
      <c r="I119" s="313"/>
      <c r="J119" s="313"/>
      <c r="K119" s="312"/>
    </row>
    <row r="120" spans="2:11" s="1" customFormat="1" ht="18.75" customHeight="1">
      <c r="B120" s="285"/>
      <c r="C120" s="285"/>
      <c r="D120" s="285"/>
      <c r="E120" s="285"/>
      <c r="F120" s="285"/>
      <c r="G120" s="285"/>
      <c r="H120" s="285"/>
      <c r="I120" s="285"/>
      <c r="J120" s="285"/>
      <c r="K120" s="285"/>
    </row>
    <row r="121" spans="2:11" s="1" customFormat="1" ht="7.5" customHeight="1">
      <c r="B121" s="315"/>
      <c r="C121" s="316"/>
      <c r="D121" s="316"/>
      <c r="E121" s="316"/>
      <c r="F121" s="316"/>
      <c r="G121" s="316"/>
      <c r="H121" s="316"/>
      <c r="I121" s="316"/>
      <c r="J121" s="316"/>
      <c r="K121" s="317"/>
    </row>
    <row r="122" spans="2:11" s="1" customFormat="1" ht="45" customHeight="1">
      <c r="B122" s="318"/>
      <c r="C122" s="268" t="s">
        <v>1866</v>
      </c>
      <c r="D122" s="268"/>
      <c r="E122" s="268"/>
      <c r="F122" s="268"/>
      <c r="G122" s="268"/>
      <c r="H122" s="268"/>
      <c r="I122" s="268"/>
      <c r="J122" s="268"/>
      <c r="K122" s="319"/>
    </row>
    <row r="123" spans="2:11" s="1" customFormat="1" ht="17.25" customHeight="1">
      <c r="B123" s="320"/>
      <c r="C123" s="292" t="s">
        <v>1812</v>
      </c>
      <c r="D123" s="292"/>
      <c r="E123" s="292"/>
      <c r="F123" s="292" t="s">
        <v>1813</v>
      </c>
      <c r="G123" s="293"/>
      <c r="H123" s="292" t="s">
        <v>51</v>
      </c>
      <c r="I123" s="292" t="s">
        <v>54</v>
      </c>
      <c r="J123" s="292" t="s">
        <v>1814</v>
      </c>
      <c r="K123" s="321"/>
    </row>
    <row r="124" spans="2:11" s="1" customFormat="1" ht="17.25" customHeight="1">
      <c r="B124" s="320"/>
      <c r="C124" s="294" t="s">
        <v>1815</v>
      </c>
      <c r="D124" s="294"/>
      <c r="E124" s="294"/>
      <c r="F124" s="295" t="s">
        <v>1816</v>
      </c>
      <c r="G124" s="296"/>
      <c r="H124" s="294"/>
      <c r="I124" s="294"/>
      <c r="J124" s="294" t="s">
        <v>1817</v>
      </c>
      <c r="K124" s="321"/>
    </row>
    <row r="125" spans="2:11" s="1" customFormat="1" ht="5.25" customHeight="1">
      <c r="B125" s="322"/>
      <c r="C125" s="297"/>
      <c r="D125" s="297"/>
      <c r="E125" s="297"/>
      <c r="F125" s="297"/>
      <c r="G125" s="323"/>
      <c r="H125" s="297"/>
      <c r="I125" s="297"/>
      <c r="J125" s="297"/>
      <c r="K125" s="324"/>
    </row>
    <row r="126" spans="2:11" s="1" customFormat="1" ht="15" customHeight="1">
      <c r="B126" s="322"/>
      <c r="C126" s="277" t="s">
        <v>1821</v>
      </c>
      <c r="D126" s="299"/>
      <c r="E126" s="299"/>
      <c r="F126" s="300" t="s">
        <v>1818</v>
      </c>
      <c r="G126" s="277"/>
      <c r="H126" s="277" t="s">
        <v>1858</v>
      </c>
      <c r="I126" s="277" t="s">
        <v>1820</v>
      </c>
      <c r="J126" s="277">
        <v>120</v>
      </c>
      <c r="K126" s="325"/>
    </row>
    <row r="127" spans="2:11" s="1" customFormat="1" ht="15" customHeight="1">
      <c r="B127" s="322"/>
      <c r="C127" s="277" t="s">
        <v>1867</v>
      </c>
      <c r="D127" s="277"/>
      <c r="E127" s="277"/>
      <c r="F127" s="300" t="s">
        <v>1818</v>
      </c>
      <c r="G127" s="277"/>
      <c r="H127" s="277" t="s">
        <v>1868</v>
      </c>
      <c r="I127" s="277" t="s">
        <v>1820</v>
      </c>
      <c r="J127" s="277" t="s">
        <v>1869</v>
      </c>
      <c r="K127" s="325"/>
    </row>
    <row r="128" spans="2:11" s="1" customFormat="1" ht="15" customHeight="1">
      <c r="B128" s="322"/>
      <c r="C128" s="277" t="s">
        <v>1766</v>
      </c>
      <c r="D128" s="277"/>
      <c r="E128" s="277"/>
      <c r="F128" s="300" t="s">
        <v>1818</v>
      </c>
      <c r="G128" s="277"/>
      <c r="H128" s="277" t="s">
        <v>1870</v>
      </c>
      <c r="I128" s="277" t="s">
        <v>1820</v>
      </c>
      <c r="J128" s="277" t="s">
        <v>1869</v>
      </c>
      <c r="K128" s="325"/>
    </row>
    <row r="129" spans="2:11" s="1" customFormat="1" ht="15" customHeight="1">
      <c r="B129" s="322"/>
      <c r="C129" s="277" t="s">
        <v>1829</v>
      </c>
      <c r="D129" s="277"/>
      <c r="E129" s="277"/>
      <c r="F129" s="300" t="s">
        <v>1824</v>
      </c>
      <c r="G129" s="277"/>
      <c r="H129" s="277" t="s">
        <v>1830</v>
      </c>
      <c r="I129" s="277" t="s">
        <v>1820</v>
      </c>
      <c r="J129" s="277">
        <v>15</v>
      </c>
      <c r="K129" s="325"/>
    </row>
    <row r="130" spans="2:11" s="1" customFormat="1" ht="15" customHeight="1">
      <c r="B130" s="322"/>
      <c r="C130" s="303" t="s">
        <v>1831</v>
      </c>
      <c r="D130" s="303"/>
      <c r="E130" s="303"/>
      <c r="F130" s="304" t="s">
        <v>1824</v>
      </c>
      <c r="G130" s="303"/>
      <c r="H130" s="303" t="s">
        <v>1832</v>
      </c>
      <c r="I130" s="303" t="s">
        <v>1820</v>
      </c>
      <c r="J130" s="303">
        <v>15</v>
      </c>
      <c r="K130" s="325"/>
    </row>
    <row r="131" spans="2:11" s="1" customFormat="1" ht="15" customHeight="1">
      <c r="B131" s="322"/>
      <c r="C131" s="303" t="s">
        <v>1833</v>
      </c>
      <c r="D131" s="303"/>
      <c r="E131" s="303"/>
      <c r="F131" s="304" t="s">
        <v>1824</v>
      </c>
      <c r="G131" s="303"/>
      <c r="H131" s="303" t="s">
        <v>1834</v>
      </c>
      <c r="I131" s="303" t="s">
        <v>1820</v>
      </c>
      <c r="J131" s="303">
        <v>20</v>
      </c>
      <c r="K131" s="325"/>
    </row>
    <row r="132" spans="2:11" s="1" customFormat="1" ht="15" customHeight="1">
      <c r="B132" s="322"/>
      <c r="C132" s="303" t="s">
        <v>1835</v>
      </c>
      <c r="D132" s="303"/>
      <c r="E132" s="303"/>
      <c r="F132" s="304" t="s">
        <v>1824</v>
      </c>
      <c r="G132" s="303"/>
      <c r="H132" s="303" t="s">
        <v>1836</v>
      </c>
      <c r="I132" s="303" t="s">
        <v>1820</v>
      </c>
      <c r="J132" s="303">
        <v>20</v>
      </c>
      <c r="K132" s="325"/>
    </row>
    <row r="133" spans="2:11" s="1" customFormat="1" ht="15" customHeight="1">
      <c r="B133" s="322"/>
      <c r="C133" s="277" t="s">
        <v>1823</v>
      </c>
      <c r="D133" s="277"/>
      <c r="E133" s="277"/>
      <c r="F133" s="300" t="s">
        <v>1824</v>
      </c>
      <c r="G133" s="277"/>
      <c r="H133" s="277" t="s">
        <v>1858</v>
      </c>
      <c r="I133" s="277" t="s">
        <v>1820</v>
      </c>
      <c r="J133" s="277">
        <v>50</v>
      </c>
      <c r="K133" s="325"/>
    </row>
    <row r="134" spans="2:11" s="1" customFormat="1" ht="15" customHeight="1">
      <c r="B134" s="322"/>
      <c r="C134" s="277" t="s">
        <v>1837</v>
      </c>
      <c r="D134" s="277"/>
      <c r="E134" s="277"/>
      <c r="F134" s="300" t="s">
        <v>1824</v>
      </c>
      <c r="G134" s="277"/>
      <c r="H134" s="277" t="s">
        <v>1858</v>
      </c>
      <c r="I134" s="277" t="s">
        <v>1820</v>
      </c>
      <c r="J134" s="277">
        <v>50</v>
      </c>
      <c r="K134" s="325"/>
    </row>
    <row r="135" spans="2:11" s="1" customFormat="1" ht="15" customHeight="1">
      <c r="B135" s="322"/>
      <c r="C135" s="277" t="s">
        <v>1843</v>
      </c>
      <c r="D135" s="277"/>
      <c r="E135" s="277"/>
      <c r="F135" s="300" t="s">
        <v>1824</v>
      </c>
      <c r="G135" s="277"/>
      <c r="H135" s="277" t="s">
        <v>1858</v>
      </c>
      <c r="I135" s="277" t="s">
        <v>1820</v>
      </c>
      <c r="J135" s="277">
        <v>50</v>
      </c>
      <c r="K135" s="325"/>
    </row>
    <row r="136" spans="2:11" s="1" customFormat="1" ht="15" customHeight="1">
      <c r="B136" s="322"/>
      <c r="C136" s="277" t="s">
        <v>1845</v>
      </c>
      <c r="D136" s="277"/>
      <c r="E136" s="277"/>
      <c r="F136" s="300" t="s">
        <v>1824</v>
      </c>
      <c r="G136" s="277"/>
      <c r="H136" s="277" t="s">
        <v>1858</v>
      </c>
      <c r="I136" s="277" t="s">
        <v>1820</v>
      </c>
      <c r="J136" s="277">
        <v>50</v>
      </c>
      <c r="K136" s="325"/>
    </row>
    <row r="137" spans="2:11" s="1" customFormat="1" ht="15" customHeight="1">
      <c r="B137" s="322"/>
      <c r="C137" s="277" t="s">
        <v>1846</v>
      </c>
      <c r="D137" s="277"/>
      <c r="E137" s="277"/>
      <c r="F137" s="300" t="s">
        <v>1824</v>
      </c>
      <c r="G137" s="277"/>
      <c r="H137" s="277" t="s">
        <v>1871</v>
      </c>
      <c r="I137" s="277" t="s">
        <v>1820</v>
      </c>
      <c r="J137" s="277">
        <v>255</v>
      </c>
      <c r="K137" s="325"/>
    </row>
    <row r="138" spans="2:11" s="1" customFormat="1" ht="15" customHeight="1">
      <c r="B138" s="322"/>
      <c r="C138" s="277" t="s">
        <v>1848</v>
      </c>
      <c r="D138" s="277"/>
      <c r="E138" s="277"/>
      <c r="F138" s="300" t="s">
        <v>1818</v>
      </c>
      <c r="G138" s="277"/>
      <c r="H138" s="277" t="s">
        <v>1872</v>
      </c>
      <c r="I138" s="277" t="s">
        <v>1850</v>
      </c>
      <c r="J138" s="277"/>
      <c r="K138" s="325"/>
    </row>
    <row r="139" spans="2:11" s="1" customFormat="1" ht="15" customHeight="1">
      <c r="B139" s="322"/>
      <c r="C139" s="277" t="s">
        <v>1851</v>
      </c>
      <c r="D139" s="277"/>
      <c r="E139" s="277"/>
      <c r="F139" s="300" t="s">
        <v>1818</v>
      </c>
      <c r="G139" s="277"/>
      <c r="H139" s="277" t="s">
        <v>1873</v>
      </c>
      <c r="I139" s="277" t="s">
        <v>1853</v>
      </c>
      <c r="J139" s="277"/>
      <c r="K139" s="325"/>
    </row>
    <row r="140" spans="2:11" s="1" customFormat="1" ht="15" customHeight="1">
      <c r="B140" s="322"/>
      <c r="C140" s="277" t="s">
        <v>1854</v>
      </c>
      <c r="D140" s="277"/>
      <c r="E140" s="277"/>
      <c r="F140" s="300" t="s">
        <v>1818</v>
      </c>
      <c r="G140" s="277"/>
      <c r="H140" s="277" t="s">
        <v>1854</v>
      </c>
      <c r="I140" s="277" t="s">
        <v>1853</v>
      </c>
      <c r="J140" s="277"/>
      <c r="K140" s="325"/>
    </row>
    <row r="141" spans="2:11" s="1" customFormat="1" ht="15" customHeight="1">
      <c r="B141" s="322"/>
      <c r="C141" s="277" t="s">
        <v>35</v>
      </c>
      <c r="D141" s="277"/>
      <c r="E141" s="277"/>
      <c r="F141" s="300" t="s">
        <v>1818</v>
      </c>
      <c r="G141" s="277"/>
      <c r="H141" s="277" t="s">
        <v>1874</v>
      </c>
      <c r="I141" s="277" t="s">
        <v>1853</v>
      </c>
      <c r="J141" s="277"/>
      <c r="K141" s="325"/>
    </row>
    <row r="142" spans="2:11" s="1" customFormat="1" ht="15" customHeight="1">
      <c r="B142" s="322"/>
      <c r="C142" s="277" t="s">
        <v>1875</v>
      </c>
      <c r="D142" s="277"/>
      <c r="E142" s="277"/>
      <c r="F142" s="300" t="s">
        <v>1818</v>
      </c>
      <c r="G142" s="277"/>
      <c r="H142" s="277" t="s">
        <v>1876</v>
      </c>
      <c r="I142" s="277" t="s">
        <v>1853</v>
      </c>
      <c r="J142" s="277"/>
      <c r="K142" s="325"/>
    </row>
    <row r="143" spans="2:11" s="1" customFormat="1" ht="15" customHeight="1">
      <c r="B143" s="326"/>
      <c r="C143" s="327"/>
      <c r="D143" s="327"/>
      <c r="E143" s="327"/>
      <c r="F143" s="327"/>
      <c r="G143" s="327"/>
      <c r="H143" s="327"/>
      <c r="I143" s="327"/>
      <c r="J143" s="327"/>
      <c r="K143" s="328"/>
    </row>
    <row r="144" spans="2:11" s="1" customFormat="1" ht="18.75" customHeight="1">
      <c r="B144" s="313"/>
      <c r="C144" s="313"/>
      <c r="D144" s="313"/>
      <c r="E144" s="313"/>
      <c r="F144" s="314"/>
      <c r="G144" s="313"/>
      <c r="H144" s="313"/>
      <c r="I144" s="313"/>
      <c r="J144" s="313"/>
      <c r="K144" s="313"/>
    </row>
    <row r="145" spans="2:11" s="1" customFormat="1" ht="18.75" customHeight="1">
      <c r="B145" s="285"/>
      <c r="C145" s="285"/>
      <c r="D145" s="285"/>
      <c r="E145" s="285"/>
      <c r="F145" s="285"/>
      <c r="G145" s="285"/>
      <c r="H145" s="285"/>
      <c r="I145" s="285"/>
      <c r="J145" s="285"/>
      <c r="K145" s="285"/>
    </row>
    <row r="146" spans="2:11" s="1" customFormat="1" ht="7.5" customHeight="1">
      <c r="B146" s="286"/>
      <c r="C146" s="287"/>
      <c r="D146" s="287"/>
      <c r="E146" s="287"/>
      <c r="F146" s="287"/>
      <c r="G146" s="287"/>
      <c r="H146" s="287"/>
      <c r="I146" s="287"/>
      <c r="J146" s="287"/>
      <c r="K146" s="288"/>
    </row>
    <row r="147" spans="2:11" s="1" customFormat="1" ht="45" customHeight="1">
      <c r="B147" s="289"/>
      <c r="C147" s="290" t="s">
        <v>1877</v>
      </c>
      <c r="D147" s="290"/>
      <c r="E147" s="290"/>
      <c r="F147" s="290"/>
      <c r="G147" s="290"/>
      <c r="H147" s="290"/>
      <c r="I147" s="290"/>
      <c r="J147" s="290"/>
      <c r="K147" s="291"/>
    </row>
    <row r="148" spans="2:11" s="1" customFormat="1" ht="17.25" customHeight="1">
      <c r="B148" s="289"/>
      <c r="C148" s="292" t="s">
        <v>1812</v>
      </c>
      <c r="D148" s="292"/>
      <c r="E148" s="292"/>
      <c r="F148" s="292" t="s">
        <v>1813</v>
      </c>
      <c r="G148" s="293"/>
      <c r="H148" s="292" t="s">
        <v>51</v>
      </c>
      <c r="I148" s="292" t="s">
        <v>54</v>
      </c>
      <c r="J148" s="292" t="s">
        <v>1814</v>
      </c>
      <c r="K148" s="291"/>
    </row>
    <row r="149" spans="2:11" s="1" customFormat="1" ht="17.25" customHeight="1">
      <c r="B149" s="289"/>
      <c r="C149" s="294" t="s">
        <v>1815</v>
      </c>
      <c r="D149" s="294"/>
      <c r="E149" s="294"/>
      <c r="F149" s="295" t="s">
        <v>1816</v>
      </c>
      <c r="G149" s="296"/>
      <c r="H149" s="294"/>
      <c r="I149" s="294"/>
      <c r="J149" s="294" t="s">
        <v>1817</v>
      </c>
      <c r="K149" s="291"/>
    </row>
    <row r="150" spans="2:11" s="1" customFormat="1" ht="5.25" customHeight="1">
      <c r="B150" s="302"/>
      <c r="C150" s="297"/>
      <c r="D150" s="297"/>
      <c r="E150" s="297"/>
      <c r="F150" s="297"/>
      <c r="G150" s="298"/>
      <c r="H150" s="297"/>
      <c r="I150" s="297"/>
      <c r="J150" s="297"/>
      <c r="K150" s="325"/>
    </row>
    <row r="151" spans="2:11" s="1" customFormat="1" ht="15" customHeight="1">
      <c r="B151" s="302"/>
      <c r="C151" s="329" t="s">
        <v>1821</v>
      </c>
      <c r="D151" s="277"/>
      <c r="E151" s="277"/>
      <c r="F151" s="330" t="s">
        <v>1818</v>
      </c>
      <c r="G151" s="277"/>
      <c r="H151" s="329" t="s">
        <v>1858</v>
      </c>
      <c r="I151" s="329" t="s">
        <v>1820</v>
      </c>
      <c r="J151" s="329">
        <v>120</v>
      </c>
      <c r="K151" s="325"/>
    </row>
    <row r="152" spans="2:11" s="1" customFormat="1" ht="15" customHeight="1">
      <c r="B152" s="302"/>
      <c r="C152" s="329" t="s">
        <v>1867</v>
      </c>
      <c r="D152" s="277"/>
      <c r="E152" s="277"/>
      <c r="F152" s="330" t="s">
        <v>1818</v>
      </c>
      <c r="G152" s="277"/>
      <c r="H152" s="329" t="s">
        <v>1878</v>
      </c>
      <c r="I152" s="329" t="s">
        <v>1820</v>
      </c>
      <c r="J152" s="329" t="s">
        <v>1869</v>
      </c>
      <c r="K152" s="325"/>
    </row>
    <row r="153" spans="2:11" s="1" customFormat="1" ht="15" customHeight="1">
      <c r="B153" s="302"/>
      <c r="C153" s="329" t="s">
        <v>1766</v>
      </c>
      <c r="D153" s="277"/>
      <c r="E153" s="277"/>
      <c r="F153" s="330" t="s">
        <v>1818</v>
      </c>
      <c r="G153" s="277"/>
      <c r="H153" s="329" t="s">
        <v>1879</v>
      </c>
      <c r="I153" s="329" t="s">
        <v>1820</v>
      </c>
      <c r="J153" s="329" t="s">
        <v>1869</v>
      </c>
      <c r="K153" s="325"/>
    </row>
    <row r="154" spans="2:11" s="1" customFormat="1" ht="15" customHeight="1">
      <c r="B154" s="302"/>
      <c r="C154" s="329" t="s">
        <v>1823</v>
      </c>
      <c r="D154" s="277"/>
      <c r="E154" s="277"/>
      <c r="F154" s="330" t="s">
        <v>1824</v>
      </c>
      <c r="G154" s="277"/>
      <c r="H154" s="329" t="s">
        <v>1858</v>
      </c>
      <c r="I154" s="329" t="s">
        <v>1820</v>
      </c>
      <c r="J154" s="329">
        <v>50</v>
      </c>
      <c r="K154" s="325"/>
    </row>
    <row r="155" spans="2:11" s="1" customFormat="1" ht="15" customHeight="1">
      <c r="B155" s="302"/>
      <c r="C155" s="329" t="s">
        <v>1826</v>
      </c>
      <c r="D155" s="277"/>
      <c r="E155" s="277"/>
      <c r="F155" s="330" t="s">
        <v>1818</v>
      </c>
      <c r="G155" s="277"/>
      <c r="H155" s="329" t="s">
        <v>1858</v>
      </c>
      <c r="I155" s="329" t="s">
        <v>1828</v>
      </c>
      <c r="J155" s="329"/>
      <c r="K155" s="325"/>
    </row>
    <row r="156" spans="2:11" s="1" customFormat="1" ht="15" customHeight="1">
      <c r="B156" s="302"/>
      <c r="C156" s="329" t="s">
        <v>1837</v>
      </c>
      <c r="D156" s="277"/>
      <c r="E156" s="277"/>
      <c r="F156" s="330" t="s">
        <v>1824</v>
      </c>
      <c r="G156" s="277"/>
      <c r="H156" s="329" t="s">
        <v>1858</v>
      </c>
      <c r="I156" s="329" t="s">
        <v>1820</v>
      </c>
      <c r="J156" s="329">
        <v>50</v>
      </c>
      <c r="K156" s="325"/>
    </row>
    <row r="157" spans="2:11" s="1" customFormat="1" ht="15" customHeight="1">
      <c r="B157" s="302"/>
      <c r="C157" s="329" t="s">
        <v>1845</v>
      </c>
      <c r="D157" s="277"/>
      <c r="E157" s="277"/>
      <c r="F157" s="330" t="s">
        <v>1824</v>
      </c>
      <c r="G157" s="277"/>
      <c r="H157" s="329" t="s">
        <v>1858</v>
      </c>
      <c r="I157" s="329" t="s">
        <v>1820</v>
      </c>
      <c r="J157" s="329">
        <v>50</v>
      </c>
      <c r="K157" s="325"/>
    </row>
    <row r="158" spans="2:11" s="1" customFormat="1" ht="15" customHeight="1">
      <c r="B158" s="302"/>
      <c r="C158" s="329" t="s">
        <v>1843</v>
      </c>
      <c r="D158" s="277"/>
      <c r="E158" s="277"/>
      <c r="F158" s="330" t="s">
        <v>1824</v>
      </c>
      <c r="G158" s="277"/>
      <c r="H158" s="329" t="s">
        <v>1858</v>
      </c>
      <c r="I158" s="329" t="s">
        <v>1820</v>
      </c>
      <c r="J158" s="329">
        <v>50</v>
      </c>
      <c r="K158" s="325"/>
    </row>
    <row r="159" spans="2:11" s="1" customFormat="1" ht="15" customHeight="1">
      <c r="B159" s="302"/>
      <c r="C159" s="329" t="s">
        <v>123</v>
      </c>
      <c r="D159" s="277"/>
      <c r="E159" s="277"/>
      <c r="F159" s="330" t="s">
        <v>1818</v>
      </c>
      <c r="G159" s="277"/>
      <c r="H159" s="329" t="s">
        <v>1880</v>
      </c>
      <c r="I159" s="329" t="s">
        <v>1820</v>
      </c>
      <c r="J159" s="329" t="s">
        <v>1881</v>
      </c>
      <c r="K159" s="325"/>
    </row>
    <row r="160" spans="2:11" s="1" customFormat="1" ht="15" customHeight="1">
      <c r="B160" s="302"/>
      <c r="C160" s="329" t="s">
        <v>1882</v>
      </c>
      <c r="D160" s="277"/>
      <c r="E160" s="277"/>
      <c r="F160" s="330" t="s">
        <v>1818</v>
      </c>
      <c r="G160" s="277"/>
      <c r="H160" s="329" t="s">
        <v>1883</v>
      </c>
      <c r="I160" s="329" t="s">
        <v>1853</v>
      </c>
      <c r="J160" s="329"/>
      <c r="K160" s="325"/>
    </row>
    <row r="161" spans="2:11" s="1" customFormat="1" ht="15" customHeight="1">
      <c r="B161" s="331"/>
      <c r="C161" s="311"/>
      <c r="D161" s="311"/>
      <c r="E161" s="311"/>
      <c r="F161" s="311"/>
      <c r="G161" s="311"/>
      <c r="H161" s="311"/>
      <c r="I161" s="311"/>
      <c r="J161" s="311"/>
      <c r="K161" s="332"/>
    </row>
    <row r="162" spans="2:11" s="1" customFormat="1" ht="18.75" customHeight="1">
      <c r="B162" s="313"/>
      <c r="C162" s="323"/>
      <c r="D162" s="323"/>
      <c r="E162" s="323"/>
      <c r="F162" s="333"/>
      <c r="G162" s="323"/>
      <c r="H162" s="323"/>
      <c r="I162" s="323"/>
      <c r="J162" s="323"/>
      <c r="K162" s="313"/>
    </row>
    <row r="163" spans="2:11" s="1" customFormat="1" ht="18.75" customHeight="1">
      <c r="B163" s="285"/>
      <c r="C163" s="285"/>
      <c r="D163" s="285"/>
      <c r="E163" s="285"/>
      <c r="F163" s="285"/>
      <c r="G163" s="285"/>
      <c r="H163" s="285"/>
      <c r="I163" s="285"/>
      <c r="J163" s="285"/>
      <c r="K163" s="285"/>
    </row>
    <row r="164" spans="2:11" s="1" customFormat="1" ht="7.5" customHeight="1">
      <c r="B164" s="264"/>
      <c r="C164" s="265"/>
      <c r="D164" s="265"/>
      <c r="E164" s="265"/>
      <c r="F164" s="265"/>
      <c r="G164" s="265"/>
      <c r="H164" s="265"/>
      <c r="I164" s="265"/>
      <c r="J164" s="265"/>
      <c r="K164" s="266"/>
    </row>
    <row r="165" spans="2:11" s="1" customFormat="1" ht="45" customHeight="1">
      <c r="B165" s="267"/>
      <c r="C165" s="268" t="s">
        <v>1884</v>
      </c>
      <c r="D165" s="268"/>
      <c r="E165" s="268"/>
      <c r="F165" s="268"/>
      <c r="G165" s="268"/>
      <c r="H165" s="268"/>
      <c r="I165" s="268"/>
      <c r="J165" s="268"/>
      <c r="K165" s="269"/>
    </row>
    <row r="166" spans="2:11" s="1" customFormat="1" ht="17.25" customHeight="1">
      <c r="B166" s="267"/>
      <c r="C166" s="292" t="s">
        <v>1812</v>
      </c>
      <c r="D166" s="292"/>
      <c r="E166" s="292"/>
      <c r="F166" s="292" t="s">
        <v>1813</v>
      </c>
      <c r="G166" s="334"/>
      <c r="H166" s="335" t="s">
        <v>51</v>
      </c>
      <c r="I166" s="335" t="s">
        <v>54</v>
      </c>
      <c r="J166" s="292" t="s">
        <v>1814</v>
      </c>
      <c r="K166" s="269"/>
    </row>
    <row r="167" spans="2:11" s="1" customFormat="1" ht="17.25" customHeight="1">
      <c r="B167" s="270"/>
      <c r="C167" s="294" t="s">
        <v>1815</v>
      </c>
      <c r="D167" s="294"/>
      <c r="E167" s="294"/>
      <c r="F167" s="295" t="s">
        <v>1816</v>
      </c>
      <c r="G167" s="336"/>
      <c r="H167" s="337"/>
      <c r="I167" s="337"/>
      <c r="J167" s="294" t="s">
        <v>1817</v>
      </c>
      <c r="K167" s="272"/>
    </row>
    <row r="168" spans="2:11" s="1" customFormat="1" ht="5.25" customHeight="1">
      <c r="B168" s="302"/>
      <c r="C168" s="297"/>
      <c r="D168" s="297"/>
      <c r="E168" s="297"/>
      <c r="F168" s="297"/>
      <c r="G168" s="298"/>
      <c r="H168" s="297"/>
      <c r="I168" s="297"/>
      <c r="J168" s="297"/>
      <c r="K168" s="325"/>
    </row>
    <row r="169" spans="2:11" s="1" customFormat="1" ht="15" customHeight="1">
      <c r="B169" s="302"/>
      <c r="C169" s="277" t="s">
        <v>1821</v>
      </c>
      <c r="D169" s="277"/>
      <c r="E169" s="277"/>
      <c r="F169" s="300" t="s">
        <v>1818</v>
      </c>
      <c r="G169" s="277"/>
      <c r="H169" s="277" t="s">
        <v>1858</v>
      </c>
      <c r="I169" s="277" t="s">
        <v>1820</v>
      </c>
      <c r="J169" s="277">
        <v>120</v>
      </c>
      <c r="K169" s="325"/>
    </row>
    <row r="170" spans="2:11" s="1" customFormat="1" ht="15" customHeight="1">
      <c r="B170" s="302"/>
      <c r="C170" s="277" t="s">
        <v>1867</v>
      </c>
      <c r="D170" s="277"/>
      <c r="E170" s="277"/>
      <c r="F170" s="300" t="s">
        <v>1818</v>
      </c>
      <c r="G170" s="277"/>
      <c r="H170" s="277" t="s">
        <v>1868</v>
      </c>
      <c r="I170" s="277" t="s">
        <v>1820</v>
      </c>
      <c r="J170" s="277" t="s">
        <v>1869</v>
      </c>
      <c r="K170" s="325"/>
    </row>
    <row r="171" spans="2:11" s="1" customFormat="1" ht="15" customHeight="1">
      <c r="B171" s="302"/>
      <c r="C171" s="277" t="s">
        <v>1766</v>
      </c>
      <c r="D171" s="277"/>
      <c r="E171" s="277"/>
      <c r="F171" s="300" t="s">
        <v>1818</v>
      </c>
      <c r="G171" s="277"/>
      <c r="H171" s="277" t="s">
        <v>1885</v>
      </c>
      <c r="I171" s="277" t="s">
        <v>1820</v>
      </c>
      <c r="J171" s="277" t="s">
        <v>1869</v>
      </c>
      <c r="K171" s="325"/>
    </row>
    <row r="172" spans="2:11" s="1" customFormat="1" ht="15" customHeight="1">
      <c r="B172" s="302"/>
      <c r="C172" s="277" t="s">
        <v>1823</v>
      </c>
      <c r="D172" s="277"/>
      <c r="E172" s="277"/>
      <c r="F172" s="300" t="s">
        <v>1824</v>
      </c>
      <c r="G172" s="277"/>
      <c r="H172" s="277" t="s">
        <v>1885</v>
      </c>
      <c r="I172" s="277" t="s">
        <v>1820</v>
      </c>
      <c r="J172" s="277">
        <v>50</v>
      </c>
      <c r="K172" s="325"/>
    </row>
    <row r="173" spans="2:11" s="1" customFormat="1" ht="15" customHeight="1">
      <c r="B173" s="302"/>
      <c r="C173" s="277" t="s">
        <v>1826</v>
      </c>
      <c r="D173" s="277"/>
      <c r="E173" s="277"/>
      <c r="F173" s="300" t="s">
        <v>1818</v>
      </c>
      <c r="G173" s="277"/>
      <c r="H173" s="277" t="s">
        <v>1885</v>
      </c>
      <c r="I173" s="277" t="s">
        <v>1828</v>
      </c>
      <c r="J173" s="277"/>
      <c r="K173" s="325"/>
    </row>
    <row r="174" spans="2:11" s="1" customFormat="1" ht="15" customHeight="1">
      <c r="B174" s="302"/>
      <c r="C174" s="277" t="s">
        <v>1837</v>
      </c>
      <c r="D174" s="277"/>
      <c r="E174" s="277"/>
      <c r="F174" s="300" t="s">
        <v>1824</v>
      </c>
      <c r="G174" s="277"/>
      <c r="H174" s="277" t="s">
        <v>1885</v>
      </c>
      <c r="I174" s="277" t="s">
        <v>1820</v>
      </c>
      <c r="J174" s="277">
        <v>50</v>
      </c>
      <c r="K174" s="325"/>
    </row>
    <row r="175" spans="2:11" s="1" customFormat="1" ht="15" customHeight="1">
      <c r="B175" s="302"/>
      <c r="C175" s="277" t="s">
        <v>1845</v>
      </c>
      <c r="D175" s="277"/>
      <c r="E175" s="277"/>
      <c r="F175" s="300" t="s">
        <v>1824</v>
      </c>
      <c r="G175" s="277"/>
      <c r="H175" s="277" t="s">
        <v>1885</v>
      </c>
      <c r="I175" s="277" t="s">
        <v>1820</v>
      </c>
      <c r="J175" s="277">
        <v>50</v>
      </c>
      <c r="K175" s="325"/>
    </row>
    <row r="176" spans="2:11" s="1" customFormat="1" ht="15" customHeight="1">
      <c r="B176" s="302"/>
      <c r="C176" s="277" t="s">
        <v>1843</v>
      </c>
      <c r="D176" s="277"/>
      <c r="E176" s="277"/>
      <c r="F176" s="300" t="s">
        <v>1824</v>
      </c>
      <c r="G176" s="277"/>
      <c r="H176" s="277" t="s">
        <v>1885</v>
      </c>
      <c r="I176" s="277" t="s">
        <v>1820</v>
      </c>
      <c r="J176" s="277">
        <v>50</v>
      </c>
      <c r="K176" s="325"/>
    </row>
    <row r="177" spans="2:11" s="1" customFormat="1" ht="15" customHeight="1">
      <c r="B177" s="302"/>
      <c r="C177" s="277" t="s">
        <v>128</v>
      </c>
      <c r="D177" s="277"/>
      <c r="E177" s="277"/>
      <c r="F177" s="300" t="s">
        <v>1818</v>
      </c>
      <c r="G177" s="277"/>
      <c r="H177" s="277" t="s">
        <v>1886</v>
      </c>
      <c r="I177" s="277" t="s">
        <v>1887</v>
      </c>
      <c r="J177" s="277"/>
      <c r="K177" s="325"/>
    </row>
    <row r="178" spans="2:11" s="1" customFormat="1" ht="15" customHeight="1">
      <c r="B178" s="302"/>
      <c r="C178" s="277" t="s">
        <v>54</v>
      </c>
      <c r="D178" s="277"/>
      <c r="E178" s="277"/>
      <c r="F178" s="300" t="s">
        <v>1818</v>
      </c>
      <c r="G178" s="277"/>
      <c r="H178" s="277" t="s">
        <v>1888</v>
      </c>
      <c r="I178" s="277" t="s">
        <v>1889</v>
      </c>
      <c r="J178" s="277">
        <v>1</v>
      </c>
      <c r="K178" s="325"/>
    </row>
    <row r="179" spans="2:11" s="1" customFormat="1" ht="15" customHeight="1">
      <c r="B179" s="302"/>
      <c r="C179" s="277" t="s">
        <v>50</v>
      </c>
      <c r="D179" s="277"/>
      <c r="E179" s="277"/>
      <c r="F179" s="300" t="s">
        <v>1818</v>
      </c>
      <c r="G179" s="277"/>
      <c r="H179" s="277" t="s">
        <v>1890</v>
      </c>
      <c r="I179" s="277" t="s">
        <v>1820</v>
      </c>
      <c r="J179" s="277">
        <v>20</v>
      </c>
      <c r="K179" s="325"/>
    </row>
    <row r="180" spans="2:11" s="1" customFormat="1" ht="15" customHeight="1">
      <c r="B180" s="302"/>
      <c r="C180" s="277" t="s">
        <v>51</v>
      </c>
      <c r="D180" s="277"/>
      <c r="E180" s="277"/>
      <c r="F180" s="300" t="s">
        <v>1818</v>
      </c>
      <c r="G180" s="277"/>
      <c r="H180" s="277" t="s">
        <v>1891</v>
      </c>
      <c r="I180" s="277" t="s">
        <v>1820</v>
      </c>
      <c r="J180" s="277">
        <v>255</v>
      </c>
      <c r="K180" s="325"/>
    </row>
    <row r="181" spans="2:11" s="1" customFormat="1" ht="15" customHeight="1">
      <c r="B181" s="302"/>
      <c r="C181" s="277" t="s">
        <v>129</v>
      </c>
      <c r="D181" s="277"/>
      <c r="E181" s="277"/>
      <c r="F181" s="300" t="s">
        <v>1818</v>
      </c>
      <c r="G181" s="277"/>
      <c r="H181" s="277" t="s">
        <v>1782</v>
      </c>
      <c r="I181" s="277" t="s">
        <v>1820</v>
      </c>
      <c r="J181" s="277">
        <v>10</v>
      </c>
      <c r="K181" s="325"/>
    </row>
    <row r="182" spans="2:11" s="1" customFormat="1" ht="15" customHeight="1">
      <c r="B182" s="302"/>
      <c r="C182" s="277" t="s">
        <v>130</v>
      </c>
      <c r="D182" s="277"/>
      <c r="E182" s="277"/>
      <c r="F182" s="300" t="s">
        <v>1818</v>
      </c>
      <c r="G182" s="277"/>
      <c r="H182" s="277" t="s">
        <v>1892</v>
      </c>
      <c r="I182" s="277" t="s">
        <v>1853</v>
      </c>
      <c r="J182" s="277"/>
      <c r="K182" s="325"/>
    </row>
    <row r="183" spans="2:11" s="1" customFormat="1" ht="15" customHeight="1">
      <c r="B183" s="302"/>
      <c r="C183" s="277" t="s">
        <v>1893</v>
      </c>
      <c r="D183" s="277"/>
      <c r="E183" s="277"/>
      <c r="F183" s="300" t="s">
        <v>1818</v>
      </c>
      <c r="G183" s="277"/>
      <c r="H183" s="277" t="s">
        <v>1894</v>
      </c>
      <c r="I183" s="277" t="s">
        <v>1853</v>
      </c>
      <c r="J183" s="277"/>
      <c r="K183" s="325"/>
    </row>
    <row r="184" spans="2:11" s="1" customFormat="1" ht="15" customHeight="1">
      <c r="B184" s="302"/>
      <c r="C184" s="277" t="s">
        <v>1882</v>
      </c>
      <c r="D184" s="277"/>
      <c r="E184" s="277"/>
      <c r="F184" s="300" t="s">
        <v>1818</v>
      </c>
      <c r="G184" s="277"/>
      <c r="H184" s="277" t="s">
        <v>1895</v>
      </c>
      <c r="I184" s="277" t="s">
        <v>1853</v>
      </c>
      <c r="J184" s="277"/>
      <c r="K184" s="325"/>
    </row>
    <row r="185" spans="2:11" s="1" customFormat="1" ht="15" customHeight="1">
      <c r="B185" s="302"/>
      <c r="C185" s="277" t="s">
        <v>132</v>
      </c>
      <c r="D185" s="277"/>
      <c r="E185" s="277"/>
      <c r="F185" s="300" t="s">
        <v>1824</v>
      </c>
      <c r="G185" s="277"/>
      <c r="H185" s="277" t="s">
        <v>1896</v>
      </c>
      <c r="I185" s="277" t="s">
        <v>1820</v>
      </c>
      <c r="J185" s="277">
        <v>50</v>
      </c>
      <c r="K185" s="325"/>
    </row>
    <row r="186" spans="2:11" s="1" customFormat="1" ht="15" customHeight="1">
      <c r="B186" s="302"/>
      <c r="C186" s="277" t="s">
        <v>1897</v>
      </c>
      <c r="D186" s="277"/>
      <c r="E186" s="277"/>
      <c r="F186" s="300" t="s">
        <v>1824</v>
      </c>
      <c r="G186" s="277"/>
      <c r="H186" s="277" t="s">
        <v>1898</v>
      </c>
      <c r="I186" s="277" t="s">
        <v>1899</v>
      </c>
      <c r="J186" s="277"/>
      <c r="K186" s="325"/>
    </row>
    <row r="187" spans="2:11" s="1" customFormat="1" ht="15" customHeight="1">
      <c r="B187" s="302"/>
      <c r="C187" s="277" t="s">
        <v>1900</v>
      </c>
      <c r="D187" s="277"/>
      <c r="E187" s="277"/>
      <c r="F187" s="300" t="s">
        <v>1824</v>
      </c>
      <c r="G187" s="277"/>
      <c r="H187" s="277" t="s">
        <v>1901</v>
      </c>
      <c r="I187" s="277" t="s">
        <v>1899</v>
      </c>
      <c r="J187" s="277"/>
      <c r="K187" s="325"/>
    </row>
    <row r="188" spans="2:11" s="1" customFormat="1" ht="15" customHeight="1">
      <c r="B188" s="302"/>
      <c r="C188" s="277" t="s">
        <v>1902</v>
      </c>
      <c r="D188" s="277"/>
      <c r="E188" s="277"/>
      <c r="F188" s="300" t="s">
        <v>1824</v>
      </c>
      <c r="G188" s="277"/>
      <c r="H188" s="277" t="s">
        <v>1903</v>
      </c>
      <c r="I188" s="277" t="s">
        <v>1899</v>
      </c>
      <c r="J188" s="277"/>
      <c r="K188" s="325"/>
    </row>
    <row r="189" spans="2:11" s="1" customFormat="1" ht="15" customHeight="1">
      <c r="B189" s="302"/>
      <c r="C189" s="338" t="s">
        <v>1904</v>
      </c>
      <c r="D189" s="277"/>
      <c r="E189" s="277"/>
      <c r="F189" s="300" t="s">
        <v>1824</v>
      </c>
      <c r="G189" s="277"/>
      <c r="H189" s="277" t="s">
        <v>1905</v>
      </c>
      <c r="I189" s="277" t="s">
        <v>1906</v>
      </c>
      <c r="J189" s="339" t="s">
        <v>1907</v>
      </c>
      <c r="K189" s="325"/>
    </row>
    <row r="190" spans="2:11" s="1" customFormat="1" ht="15" customHeight="1">
      <c r="B190" s="302"/>
      <c r="C190" s="338" t="s">
        <v>39</v>
      </c>
      <c r="D190" s="277"/>
      <c r="E190" s="277"/>
      <c r="F190" s="300" t="s">
        <v>1818</v>
      </c>
      <c r="G190" s="277"/>
      <c r="H190" s="274" t="s">
        <v>1908</v>
      </c>
      <c r="I190" s="277" t="s">
        <v>1909</v>
      </c>
      <c r="J190" s="277"/>
      <c r="K190" s="325"/>
    </row>
    <row r="191" spans="2:11" s="1" customFormat="1" ht="15" customHeight="1">
      <c r="B191" s="302"/>
      <c r="C191" s="338" t="s">
        <v>1910</v>
      </c>
      <c r="D191" s="277"/>
      <c r="E191" s="277"/>
      <c r="F191" s="300" t="s">
        <v>1818</v>
      </c>
      <c r="G191" s="277"/>
      <c r="H191" s="277" t="s">
        <v>1911</v>
      </c>
      <c r="I191" s="277" t="s">
        <v>1853</v>
      </c>
      <c r="J191" s="277"/>
      <c r="K191" s="325"/>
    </row>
    <row r="192" spans="2:11" s="1" customFormat="1" ht="15" customHeight="1">
      <c r="B192" s="302"/>
      <c r="C192" s="338" t="s">
        <v>1912</v>
      </c>
      <c r="D192" s="277"/>
      <c r="E192" s="277"/>
      <c r="F192" s="300" t="s">
        <v>1818</v>
      </c>
      <c r="G192" s="277"/>
      <c r="H192" s="277" t="s">
        <v>1913</v>
      </c>
      <c r="I192" s="277" t="s">
        <v>1853</v>
      </c>
      <c r="J192" s="277"/>
      <c r="K192" s="325"/>
    </row>
    <row r="193" spans="2:11" s="1" customFormat="1" ht="15" customHeight="1">
      <c r="B193" s="302"/>
      <c r="C193" s="338" t="s">
        <v>1914</v>
      </c>
      <c r="D193" s="277"/>
      <c r="E193" s="277"/>
      <c r="F193" s="300" t="s">
        <v>1824</v>
      </c>
      <c r="G193" s="277"/>
      <c r="H193" s="277" t="s">
        <v>1915</v>
      </c>
      <c r="I193" s="277" t="s">
        <v>1853</v>
      </c>
      <c r="J193" s="277"/>
      <c r="K193" s="325"/>
    </row>
    <row r="194" spans="2:11" s="1" customFormat="1" ht="15" customHeight="1">
      <c r="B194" s="331"/>
      <c r="C194" s="340"/>
      <c r="D194" s="311"/>
      <c r="E194" s="311"/>
      <c r="F194" s="311"/>
      <c r="G194" s="311"/>
      <c r="H194" s="311"/>
      <c r="I194" s="311"/>
      <c r="J194" s="311"/>
      <c r="K194" s="332"/>
    </row>
    <row r="195" spans="2:11" s="1" customFormat="1" ht="18.75" customHeight="1">
      <c r="B195" s="313"/>
      <c r="C195" s="323"/>
      <c r="D195" s="323"/>
      <c r="E195" s="323"/>
      <c r="F195" s="333"/>
      <c r="G195" s="323"/>
      <c r="H195" s="323"/>
      <c r="I195" s="323"/>
      <c r="J195" s="323"/>
      <c r="K195" s="313"/>
    </row>
    <row r="196" spans="2:11" s="1" customFormat="1" ht="18.75" customHeight="1">
      <c r="B196" s="313"/>
      <c r="C196" s="323"/>
      <c r="D196" s="323"/>
      <c r="E196" s="323"/>
      <c r="F196" s="333"/>
      <c r="G196" s="323"/>
      <c r="H196" s="323"/>
      <c r="I196" s="323"/>
      <c r="J196" s="323"/>
      <c r="K196" s="313"/>
    </row>
    <row r="197" spans="2:11" s="1" customFormat="1" ht="18.75" customHeight="1">
      <c r="B197" s="285"/>
      <c r="C197" s="285"/>
      <c r="D197" s="285"/>
      <c r="E197" s="285"/>
      <c r="F197" s="285"/>
      <c r="G197" s="285"/>
      <c r="H197" s="285"/>
      <c r="I197" s="285"/>
      <c r="J197" s="285"/>
      <c r="K197" s="285"/>
    </row>
    <row r="198" spans="2:11" s="1" customFormat="1" ht="13.5">
      <c r="B198" s="264"/>
      <c r="C198" s="265"/>
      <c r="D198" s="265"/>
      <c r="E198" s="265"/>
      <c r="F198" s="265"/>
      <c r="G198" s="265"/>
      <c r="H198" s="265"/>
      <c r="I198" s="265"/>
      <c r="J198" s="265"/>
      <c r="K198" s="266"/>
    </row>
    <row r="199" spans="2:11" s="1" customFormat="1" ht="21">
      <c r="B199" s="267"/>
      <c r="C199" s="268" t="s">
        <v>1916</v>
      </c>
      <c r="D199" s="268"/>
      <c r="E199" s="268"/>
      <c r="F199" s="268"/>
      <c r="G199" s="268"/>
      <c r="H199" s="268"/>
      <c r="I199" s="268"/>
      <c r="J199" s="268"/>
      <c r="K199" s="269"/>
    </row>
    <row r="200" spans="2:11" s="1" customFormat="1" ht="25.5" customHeight="1">
      <c r="B200" s="267"/>
      <c r="C200" s="341" t="s">
        <v>1917</v>
      </c>
      <c r="D200" s="341"/>
      <c r="E200" s="341"/>
      <c r="F200" s="341" t="s">
        <v>1918</v>
      </c>
      <c r="G200" s="342"/>
      <c r="H200" s="341" t="s">
        <v>1919</v>
      </c>
      <c r="I200" s="341"/>
      <c r="J200" s="341"/>
      <c r="K200" s="269"/>
    </row>
    <row r="201" spans="2:11" s="1" customFormat="1" ht="5.25" customHeight="1">
      <c r="B201" s="302"/>
      <c r="C201" s="297"/>
      <c r="D201" s="297"/>
      <c r="E201" s="297"/>
      <c r="F201" s="297"/>
      <c r="G201" s="323"/>
      <c r="H201" s="297"/>
      <c r="I201" s="297"/>
      <c r="J201" s="297"/>
      <c r="K201" s="325"/>
    </row>
    <row r="202" spans="2:11" s="1" customFormat="1" ht="15" customHeight="1">
      <c r="B202" s="302"/>
      <c r="C202" s="277" t="s">
        <v>1909</v>
      </c>
      <c r="D202" s="277"/>
      <c r="E202" s="277"/>
      <c r="F202" s="300" t="s">
        <v>40</v>
      </c>
      <c r="G202" s="277"/>
      <c r="H202" s="277" t="s">
        <v>1920</v>
      </c>
      <c r="I202" s="277"/>
      <c r="J202" s="277"/>
      <c r="K202" s="325"/>
    </row>
    <row r="203" spans="2:11" s="1" customFormat="1" ht="15" customHeight="1">
      <c r="B203" s="302"/>
      <c r="C203" s="277"/>
      <c r="D203" s="277"/>
      <c r="E203" s="277"/>
      <c r="F203" s="300" t="s">
        <v>41</v>
      </c>
      <c r="G203" s="277"/>
      <c r="H203" s="277" t="s">
        <v>1921</v>
      </c>
      <c r="I203" s="277"/>
      <c r="J203" s="277"/>
      <c r="K203" s="325"/>
    </row>
    <row r="204" spans="2:11" s="1" customFormat="1" ht="15" customHeight="1">
      <c r="B204" s="302"/>
      <c r="C204" s="277"/>
      <c r="D204" s="277"/>
      <c r="E204" s="277"/>
      <c r="F204" s="300" t="s">
        <v>44</v>
      </c>
      <c r="G204" s="277"/>
      <c r="H204" s="277" t="s">
        <v>1922</v>
      </c>
      <c r="I204" s="277"/>
      <c r="J204" s="277"/>
      <c r="K204" s="325"/>
    </row>
    <row r="205" spans="2:11" s="1" customFormat="1" ht="15" customHeight="1">
      <c r="B205" s="302"/>
      <c r="C205" s="277"/>
      <c r="D205" s="277"/>
      <c r="E205" s="277"/>
      <c r="F205" s="300" t="s">
        <v>42</v>
      </c>
      <c r="G205" s="277"/>
      <c r="H205" s="277" t="s">
        <v>1923</v>
      </c>
      <c r="I205" s="277"/>
      <c r="J205" s="277"/>
      <c r="K205" s="325"/>
    </row>
    <row r="206" spans="2:11" s="1" customFormat="1" ht="15" customHeight="1">
      <c r="B206" s="302"/>
      <c r="C206" s="277"/>
      <c r="D206" s="277"/>
      <c r="E206" s="277"/>
      <c r="F206" s="300" t="s">
        <v>43</v>
      </c>
      <c r="G206" s="277"/>
      <c r="H206" s="277" t="s">
        <v>1924</v>
      </c>
      <c r="I206" s="277"/>
      <c r="J206" s="277"/>
      <c r="K206" s="325"/>
    </row>
    <row r="207" spans="2:11" s="1" customFormat="1" ht="15" customHeight="1">
      <c r="B207" s="302"/>
      <c r="C207" s="277"/>
      <c r="D207" s="277"/>
      <c r="E207" s="277"/>
      <c r="F207" s="300"/>
      <c r="G207" s="277"/>
      <c r="H207" s="277"/>
      <c r="I207" s="277"/>
      <c r="J207" s="277"/>
      <c r="K207" s="325"/>
    </row>
    <row r="208" spans="2:11" s="1" customFormat="1" ht="15" customHeight="1">
      <c r="B208" s="302"/>
      <c r="C208" s="277" t="s">
        <v>1865</v>
      </c>
      <c r="D208" s="277"/>
      <c r="E208" s="277"/>
      <c r="F208" s="300" t="s">
        <v>76</v>
      </c>
      <c r="G208" s="277"/>
      <c r="H208" s="277" t="s">
        <v>1925</v>
      </c>
      <c r="I208" s="277"/>
      <c r="J208" s="277"/>
      <c r="K208" s="325"/>
    </row>
    <row r="209" spans="2:11" s="1" customFormat="1" ht="15" customHeight="1">
      <c r="B209" s="302"/>
      <c r="C209" s="277"/>
      <c r="D209" s="277"/>
      <c r="E209" s="277"/>
      <c r="F209" s="300" t="s">
        <v>1760</v>
      </c>
      <c r="G209" s="277"/>
      <c r="H209" s="277" t="s">
        <v>1761</v>
      </c>
      <c r="I209" s="277"/>
      <c r="J209" s="277"/>
      <c r="K209" s="325"/>
    </row>
    <row r="210" spans="2:11" s="1" customFormat="1" ht="15" customHeight="1">
      <c r="B210" s="302"/>
      <c r="C210" s="277"/>
      <c r="D210" s="277"/>
      <c r="E210" s="277"/>
      <c r="F210" s="300" t="s">
        <v>1758</v>
      </c>
      <c r="G210" s="277"/>
      <c r="H210" s="277" t="s">
        <v>1926</v>
      </c>
      <c r="I210" s="277"/>
      <c r="J210" s="277"/>
      <c r="K210" s="325"/>
    </row>
    <row r="211" spans="2:11" s="1" customFormat="1" ht="15" customHeight="1">
      <c r="B211" s="343"/>
      <c r="C211" s="277"/>
      <c r="D211" s="277"/>
      <c r="E211" s="277"/>
      <c r="F211" s="300" t="s">
        <v>1762</v>
      </c>
      <c r="G211" s="338"/>
      <c r="H211" s="329" t="s">
        <v>1763</v>
      </c>
      <c r="I211" s="329"/>
      <c r="J211" s="329"/>
      <c r="K211" s="344"/>
    </row>
    <row r="212" spans="2:11" s="1" customFormat="1" ht="15" customHeight="1">
      <c r="B212" s="343"/>
      <c r="C212" s="277"/>
      <c r="D212" s="277"/>
      <c r="E212" s="277"/>
      <c r="F212" s="300" t="s">
        <v>1764</v>
      </c>
      <c r="G212" s="338"/>
      <c r="H212" s="329" t="s">
        <v>1927</v>
      </c>
      <c r="I212" s="329"/>
      <c r="J212" s="329"/>
      <c r="K212" s="344"/>
    </row>
    <row r="213" spans="2:11" s="1" customFormat="1" ht="15" customHeight="1">
      <c r="B213" s="343"/>
      <c r="C213" s="277"/>
      <c r="D213" s="277"/>
      <c r="E213" s="277"/>
      <c r="F213" s="300"/>
      <c r="G213" s="338"/>
      <c r="H213" s="329"/>
      <c r="I213" s="329"/>
      <c r="J213" s="329"/>
      <c r="K213" s="344"/>
    </row>
    <row r="214" spans="2:11" s="1" customFormat="1" ht="15" customHeight="1">
      <c r="B214" s="343"/>
      <c r="C214" s="277" t="s">
        <v>1889</v>
      </c>
      <c r="D214" s="277"/>
      <c r="E214" s="277"/>
      <c r="F214" s="300">
        <v>1</v>
      </c>
      <c r="G214" s="338"/>
      <c r="H214" s="329" t="s">
        <v>1928</v>
      </c>
      <c r="I214" s="329"/>
      <c r="J214" s="329"/>
      <c r="K214" s="344"/>
    </row>
    <row r="215" spans="2:11" s="1" customFormat="1" ht="15" customHeight="1">
      <c r="B215" s="343"/>
      <c r="C215" s="277"/>
      <c r="D215" s="277"/>
      <c r="E215" s="277"/>
      <c r="F215" s="300">
        <v>2</v>
      </c>
      <c r="G215" s="338"/>
      <c r="H215" s="329" t="s">
        <v>1929</v>
      </c>
      <c r="I215" s="329"/>
      <c r="J215" s="329"/>
      <c r="K215" s="344"/>
    </row>
    <row r="216" spans="2:11" s="1" customFormat="1" ht="15" customHeight="1">
      <c r="B216" s="343"/>
      <c r="C216" s="277"/>
      <c r="D216" s="277"/>
      <c r="E216" s="277"/>
      <c r="F216" s="300">
        <v>3</v>
      </c>
      <c r="G216" s="338"/>
      <c r="H216" s="329" t="s">
        <v>1930</v>
      </c>
      <c r="I216" s="329"/>
      <c r="J216" s="329"/>
      <c r="K216" s="344"/>
    </row>
    <row r="217" spans="2:11" s="1" customFormat="1" ht="15" customHeight="1">
      <c r="B217" s="343"/>
      <c r="C217" s="277"/>
      <c r="D217" s="277"/>
      <c r="E217" s="277"/>
      <c r="F217" s="300">
        <v>4</v>
      </c>
      <c r="G217" s="338"/>
      <c r="H217" s="329" t="s">
        <v>1931</v>
      </c>
      <c r="I217" s="329"/>
      <c r="J217" s="329"/>
      <c r="K217" s="344"/>
    </row>
    <row r="218" spans="2:11" s="1" customFormat="1" ht="12.75" customHeight="1">
      <c r="B218" s="345"/>
      <c r="C218" s="346"/>
      <c r="D218" s="346"/>
      <c r="E218" s="346"/>
      <c r="F218" s="346"/>
      <c r="G218" s="346"/>
      <c r="H218" s="346"/>
      <c r="I218" s="346"/>
      <c r="J218" s="346"/>
      <c r="K218" s="34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78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79</v>
      </c>
    </row>
    <row r="4" spans="2:46" s="1" customFormat="1" ht="24.95" customHeight="1">
      <c r="B4" s="20"/>
      <c r="D4" s="130" t="s">
        <v>119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Ochranná nádrž NO4 v k.ú. Hovorany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120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121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22. 1. 2021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stavby'!E11="","",'Rekapitulace stavby'!E11)</f>
        <v xml:space="preserve"> </v>
      </c>
      <c r="F15" s="38"/>
      <c r="G15" s="38"/>
      <c r="H15" s="38"/>
      <c r="I15" s="132" t="s">
        <v>27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28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27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30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27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32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27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33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35</v>
      </c>
      <c r="E30" s="38"/>
      <c r="F30" s="38"/>
      <c r="G30" s="38"/>
      <c r="H30" s="38"/>
      <c r="I30" s="38"/>
      <c r="J30" s="144">
        <f>ROUND(J80,2)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37</v>
      </c>
      <c r="G32" s="38"/>
      <c r="H32" s="38"/>
      <c r="I32" s="145" t="s">
        <v>36</v>
      </c>
      <c r="J32" s="145" t="s">
        <v>38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39</v>
      </c>
      <c r="E33" s="132" t="s">
        <v>40</v>
      </c>
      <c r="F33" s="147">
        <f>ROUND((SUM(BE80:BE100)),2)</f>
        <v>0</v>
      </c>
      <c r="G33" s="38"/>
      <c r="H33" s="38"/>
      <c r="I33" s="148">
        <v>0.21</v>
      </c>
      <c r="J33" s="147">
        <f>ROUND(((SUM(BE80:BE100))*I33),2)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41</v>
      </c>
      <c r="F34" s="147">
        <f>ROUND((SUM(BF80:BF100)),2)</f>
        <v>0</v>
      </c>
      <c r="G34" s="38"/>
      <c r="H34" s="38"/>
      <c r="I34" s="148">
        <v>0.15</v>
      </c>
      <c r="J34" s="147">
        <f>ROUND(((SUM(BF80:BF100))*I34),2)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42</v>
      </c>
      <c r="F35" s="147">
        <f>ROUND((SUM(BG80:BG100)),2)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43</v>
      </c>
      <c r="F36" s="147">
        <f>ROUND((SUM(BH80:BH100)),2)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44</v>
      </c>
      <c r="F37" s="147">
        <f>ROUND((SUM(BI80:BI100)),2)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45</v>
      </c>
      <c r="E39" s="151"/>
      <c r="F39" s="151"/>
      <c r="G39" s="152" t="s">
        <v>46</v>
      </c>
      <c r="H39" s="153" t="s">
        <v>47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122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Ochranná nádrž NO4 v k.ú. Hovorany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120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00 - Ostatní a vedlejší náklady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22. 1. 2021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32" t="s">
        <v>30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28</v>
      </c>
      <c r="D55" s="40"/>
      <c r="E55" s="40"/>
      <c r="F55" s="27" t="str">
        <f>IF(E18="","",E18)</f>
        <v>Vyplň údaj</v>
      </c>
      <c r="G55" s="40"/>
      <c r="H55" s="40"/>
      <c r="I55" s="32" t="s">
        <v>32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123</v>
      </c>
      <c r="D57" s="162"/>
      <c r="E57" s="162"/>
      <c r="F57" s="162"/>
      <c r="G57" s="162"/>
      <c r="H57" s="162"/>
      <c r="I57" s="162"/>
      <c r="J57" s="163" t="s">
        <v>124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67</v>
      </c>
      <c r="D59" s="40"/>
      <c r="E59" s="40"/>
      <c r="F59" s="40"/>
      <c r="G59" s="40"/>
      <c r="H59" s="40"/>
      <c r="I59" s="40"/>
      <c r="J59" s="102">
        <f>J80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125</v>
      </c>
    </row>
    <row r="60" spans="1:31" s="9" customFormat="1" ht="24.95" customHeight="1">
      <c r="A60" s="9"/>
      <c r="B60" s="165"/>
      <c r="C60" s="166"/>
      <c r="D60" s="167" t="s">
        <v>126</v>
      </c>
      <c r="E60" s="168"/>
      <c r="F60" s="168"/>
      <c r="G60" s="168"/>
      <c r="H60" s="168"/>
      <c r="I60" s="168"/>
      <c r="J60" s="169">
        <f>J81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2" customFormat="1" ht="21.8" customHeight="1">
      <c r="A61" s="38"/>
      <c r="B61" s="39"/>
      <c r="C61" s="40"/>
      <c r="D61" s="40"/>
      <c r="E61" s="40"/>
      <c r="F61" s="40"/>
      <c r="G61" s="40"/>
      <c r="H61" s="40"/>
      <c r="I61" s="40"/>
      <c r="J61" s="40"/>
      <c r="K61" s="40"/>
      <c r="L61" s="13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6.95" customHeight="1">
      <c r="A62" s="38"/>
      <c r="B62" s="59"/>
      <c r="C62" s="60"/>
      <c r="D62" s="60"/>
      <c r="E62" s="60"/>
      <c r="F62" s="60"/>
      <c r="G62" s="60"/>
      <c r="H62" s="60"/>
      <c r="I62" s="60"/>
      <c r="J62" s="60"/>
      <c r="K62" s="60"/>
      <c r="L62" s="13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6" spans="1:31" s="2" customFormat="1" ht="6.95" customHeight="1">
      <c r="A66" s="38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3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24.95" customHeight="1">
      <c r="A67" s="38"/>
      <c r="B67" s="39"/>
      <c r="C67" s="23" t="s">
        <v>127</v>
      </c>
      <c r="D67" s="40"/>
      <c r="E67" s="40"/>
      <c r="F67" s="40"/>
      <c r="G67" s="40"/>
      <c r="H67" s="40"/>
      <c r="I67" s="40"/>
      <c r="J67" s="40"/>
      <c r="K67" s="40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6.95" customHeight="1">
      <c r="A68" s="38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12" customHeight="1">
      <c r="A69" s="38"/>
      <c r="B69" s="39"/>
      <c r="C69" s="32" t="s">
        <v>16</v>
      </c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6.5" customHeight="1">
      <c r="A70" s="38"/>
      <c r="B70" s="39"/>
      <c r="C70" s="40"/>
      <c r="D70" s="40"/>
      <c r="E70" s="160" t="str">
        <f>E7</f>
        <v>Ochranná nádrž NO4 v k.ú. Hovorany</v>
      </c>
      <c r="F70" s="32"/>
      <c r="G70" s="32"/>
      <c r="H70" s="32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2" customHeight="1">
      <c r="A71" s="38"/>
      <c r="B71" s="39"/>
      <c r="C71" s="32" t="s">
        <v>120</v>
      </c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6.5" customHeight="1">
      <c r="A72" s="38"/>
      <c r="B72" s="39"/>
      <c r="C72" s="40"/>
      <c r="D72" s="40"/>
      <c r="E72" s="69" t="str">
        <f>E9</f>
        <v>00 - Ostatní a vedlejší náklady</v>
      </c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21</v>
      </c>
      <c r="D74" s="40"/>
      <c r="E74" s="40"/>
      <c r="F74" s="27" t="str">
        <f>F12</f>
        <v xml:space="preserve"> </v>
      </c>
      <c r="G74" s="40"/>
      <c r="H74" s="40"/>
      <c r="I74" s="32" t="s">
        <v>23</v>
      </c>
      <c r="J74" s="72" t="str">
        <f>IF(J12="","",J12)</f>
        <v>22. 1. 2021</v>
      </c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5.15" customHeight="1">
      <c r="A76" s="38"/>
      <c r="B76" s="39"/>
      <c r="C76" s="32" t="s">
        <v>25</v>
      </c>
      <c r="D76" s="40"/>
      <c r="E76" s="40"/>
      <c r="F76" s="27" t="str">
        <f>E15</f>
        <v xml:space="preserve"> </v>
      </c>
      <c r="G76" s="40"/>
      <c r="H76" s="40"/>
      <c r="I76" s="32" t="s">
        <v>30</v>
      </c>
      <c r="J76" s="36" t="str">
        <f>E21</f>
        <v xml:space="preserve"> </v>
      </c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5.15" customHeight="1">
      <c r="A77" s="38"/>
      <c r="B77" s="39"/>
      <c r="C77" s="32" t="s">
        <v>28</v>
      </c>
      <c r="D77" s="40"/>
      <c r="E77" s="40"/>
      <c r="F77" s="27" t="str">
        <f>IF(E18="","",E18)</f>
        <v>Vyplň údaj</v>
      </c>
      <c r="G77" s="40"/>
      <c r="H77" s="40"/>
      <c r="I77" s="32" t="s">
        <v>32</v>
      </c>
      <c r="J77" s="36" t="str">
        <f>E24</f>
        <v xml:space="preserve"> 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0.3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10" customFormat="1" ht="29.25" customHeight="1">
      <c r="A79" s="171"/>
      <c r="B79" s="172"/>
      <c r="C79" s="173" t="s">
        <v>128</v>
      </c>
      <c r="D79" s="174" t="s">
        <v>54</v>
      </c>
      <c r="E79" s="174" t="s">
        <v>50</v>
      </c>
      <c r="F79" s="174" t="s">
        <v>51</v>
      </c>
      <c r="G79" s="174" t="s">
        <v>129</v>
      </c>
      <c r="H79" s="174" t="s">
        <v>130</v>
      </c>
      <c r="I79" s="174" t="s">
        <v>131</v>
      </c>
      <c r="J79" s="175" t="s">
        <v>124</v>
      </c>
      <c r="K79" s="176" t="s">
        <v>132</v>
      </c>
      <c r="L79" s="177"/>
      <c r="M79" s="92" t="s">
        <v>19</v>
      </c>
      <c r="N79" s="93" t="s">
        <v>39</v>
      </c>
      <c r="O79" s="93" t="s">
        <v>133</v>
      </c>
      <c r="P79" s="93" t="s">
        <v>134</v>
      </c>
      <c r="Q79" s="93" t="s">
        <v>135</v>
      </c>
      <c r="R79" s="93" t="s">
        <v>136</v>
      </c>
      <c r="S79" s="93" t="s">
        <v>137</v>
      </c>
      <c r="T79" s="94" t="s">
        <v>138</v>
      </c>
      <c r="U79" s="171"/>
      <c r="V79" s="171"/>
      <c r="W79" s="171"/>
      <c r="X79" s="171"/>
      <c r="Y79" s="171"/>
      <c r="Z79" s="171"/>
      <c r="AA79" s="171"/>
      <c r="AB79" s="171"/>
      <c r="AC79" s="171"/>
      <c r="AD79" s="171"/>
      <c r="AE79" s="171"/>
    </row>
    <row r="80" spans="1:63" s="2" customFormat="1" ht="22.8" customHeight="1">
      <c r="A80" s="38"/>
      <c r="B80" s="39"/>
      <c r="C80" s="99" t="s">
        <v>139</v>
      </c>
      <c r="D80" s="40"/>
      <c r="E80" s="40"/>
      <c r="F80" s="40"/>
      <c r="G80" s="40"/>
      <c r="H80" s="40"/>
      <c r="I80" s="40"/>
      <c r="J80" s="178">
        <f>BK80</f>
        <v>0</v>
      </c>
      <c r="K80" s="40"/>
      <c r="L80" s="44"/>
      <c r="M80" s="95"/>
      <c r="N80" s="179"/>
      <c r="O80" s="96"/>
      <c r="P80" s="180">
        <f>P81</f>
        <v>0</v>
      </c>
      <c r="Q80" s="96"/>
      <c r="R80" s="180">
        <f>R81</f>
        <v>0</v>
      </c>
      <c r="S80" s="96"/>
      <c r="T80" s="181">
        <f>T81</f>
        <v>0</v>
      </c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T80" s="17" t="s">
        <v>68</v>
      </c>
      <c r="AU80" s="17" t="s">
        <v>125</v>
      </c>
      <c r="BK80" s="182">
        <f>BK81</f>
        <v>0</v>
      </c>
    </row>
    <row r="81" spans="1:63" s="11" customFormat="1" ht="25.9" customHeight="1">
      <c r="A81" s="11"/>
      <c r="B81" s="183"/>
      <c r="C81" s="184"/>
      <c r="D81" s="185" t="s">
        <v>68</v>
      </c>
      <c r="E81" s="186" t="s">
        <v>140</v>
      </c>
      <c r="F81" s="186" t="s">
        <v>141</v>
      </c>
      <c r="G81" s="184"/>
      <c r="H81" s="184"/>
      <c r="I81" s="187"/>
      <c r="J81" s="188">
        <f>BK81</f>
        <v>0</v>
      </c>
      <c r="K81" s="184"/>
      <c r="L81" s="189"/>
      <c r="M81" s="190"/>
      <c r="N81" s="191"/>
      <c r="O81" s="191"/>
      <c r="P81" s="192">
        <f>SUM(P82:P100)</f>
        <v>0</v>
      </c>
      <c r="Q81" s="191"/>
      <c r="R81" s="192">
        <f>SUM(R82:R100)</f>
        <v>0</v>
      </c>
      <c r="S81" s="191"/>
      <c r="T81" s="193">
        <f>SUM(T82:T100)</f>
        <v>0</v>
      </c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R81" s="194" t="s">
        <v>142</v>
      </c>
      <c r="AT81" s="195" t="s">
        <v>68</v>
      </c>
      <c r="AU81" s="195" t="s">
        <v>69</v>
      </c>
      <c r="AY81" s="194" t="s">
        <v>143</v>
      </c>
      <c r="BK81" s="196">
        <f>SUM(BK82:BK100)</f>
        <v>0</v>
      </c>
    </row>
    <row r="82" spans="1:65" s="2" customFormat="1" ht="21.75" customHeight="1">
      <c r="A82" s="38"/>
      <c r="B82" s="39"/>
      <c r="C82" s="197" t="s">
        <v>77</v>
      </c>
      <c r="D82" s="197" t="s">
        <v>144</v>
      </c>
      <c r="E82" s="198" t="s">
        <v>145</v>
      </c>
      <c r="F82" s="199" t="s">
        <v>146</v>
      </c>
      <c r="G82" s="200" t="s">
        <v>147</v>
      </c>
      <c r="H82" s="201">
        <v>1</v>
      </c>
      <c r="I82" s="202"/>
      <c r="J82" s="203">
        <f>ROUND(I82*H82,2)</f>
        <v>0</v>
      </c>
      <c r="K82" s="204"/>
      <c r="L82" s="44"/>
      <c r="M82" s="205" t="s">
        <v>19</v>
      </c>
      <c r="N82" s="206" t="s">
        <v>40</v>
      </c>
      <c r="O82" s="84"/>
      <c r="P82" s="207">
        <f>O82*H82</f>
        <v>0</v>
      </c>
      <c r="Q82" s="207">
        <v>0</v>
      </c>
      <c r="R82" s="207">
        <f>Q82*H82</f>
        <v>0</v>
      </c>
      <c r="S82" s="207">
        <v>0</v>
      </c>
      <c r="T82" s="208">
        <f>S82*H82</f>
        <v>0</v>
      </c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R82" s="209" t="s">
        <v>142</v>
      </c>
      <c r="AT82" s="209" t="s">
        <v>144</v>
      </c>
      <c r="AU82" s="209" t="s">
        <v>77</v>
      </c>
      <c r="AY82" s="17" t="s">
        <v>143</v>
      </c>
      <c r="BE82" s="210">
        <f>IF(N82="základní",J82,0)</f>
        <v>0</v>
      </c>
      <c r="BF82" s="210">
        <f>IF(N82="snížená",J82,0)</f>
        <v>0</v>
      </c>
      <c r="BG82" s="210">
        <f>IF(N82="zákl. přenesená",J82,0)</f>
        <v>0</v>
      </c>
      <c r="BH82" s="210">
        <f>IF(N82="sníž. přenesená",J82,0)</f>
        <v>0</v>
      </c>
      <c r="BI82" s="210">
        <f>IF(N82="nulová",J82,0)</f>
        <v>0</v>
      </c>
      <c r="BJ82" s="17" t="s">
        <v>77</v>
      </c>
      <c r="BK82" s="210">
        <f>ROUND(I82*H82,2)</f>
        <v>0</v>
      </c>
      <c r="BL82" s="17" t="s">
        <v>142</v>
      </c>
      <c r="BM82" s="209" t="s">
        <v>148</v>
      </c>
    </row>
    <row r="83" spans="1:65" s="2" customFormat="1" ht="16.5" customHeight="1">
      <c r="A83" s="38"/>
      <c r="B83" s="39"/>
      <c r="C83" s="197" t="s">
        <v>79</v>
      </c>
      <c r="D83" s="197" t="s">
        <v>144</v>
      </c>
      <c r="E83" s="198" t="s">
        <v>149</v>
      </c>
      <c r="F83" s="199" t="s">
        <v>150</v>
      </c>
      <c r="G83" s="200" t="s">
        <v>147</v>
      </c>
      <c r="H83" s="201">
        <v>1</v>
      </c>
      <c r="I83" s="202"/>
      <c r="J83" s="203">
        <f>ROUND(I83*H83,2)</f>
        <v>0</v>
      </c>
      <c r="K83" s="204"/>
      <c r="L83" s="44"/>
      <c r="M83" s="205" t="s">
        <v>19</v>
      </c>
      <c r="N83" s="206" t="s">
        <v>40</v>
      </c>
      <c r="O83" s="84"/>
      <c r="P83" s="207">
        <f>O83*H83</f>
        <v>0</v>
      </c>
      <c r="Q83" s="207">
        <v>0</v>
      </c>
      <c r="R83" s="207">
        <f>Q83*H83</f>
        <v>0</v>
      </c>
      <c r="S83" s="207">
        <v>0</v>
      </c>
      <c r="T83" s="208">
        <f>S83*H83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R83" s="209" t="s">
        <v>142</v>
      </c>
      <c r="AT83" s="209" t="s">
        <v>144</v>
      </c>
      <c r="AU83" s="209" t="s">
        <v>77</v>
      </c>
      <c r="AY83" s="17" t="s">
        <v>143</v>
      </c>
      <c r="BE83" s="210">
        <f>IF(N83="základní",J83,0)</f>
        <v>0</v>
      </c>
      <c r="BF83" s="210">
        <f>IF(N83="snížená",J83,0)</f>
        <v>0</v>
      </c>
      <c r="BG83" s="210">
        <f>IF(N83="zákl. přenesená",J83,0)</f>
        <v>0</v>
      </c>
      <c r="BH83" s="210">
        <f>IF(N83="sníž. přenesená",J83,0)</f>
        <v>0</v>
      </c>
      <c r="BI83" s="210">
        <f>IF(N83="nulová",J83,0)</f>
        <v>0</v>
      </c>
      <c r="BJ83" s="17" t="s">
        <v>77</v>
      </c>
      <c r="BK83" s="210">
        <f>ROUND(I83*H83,2)</f>
        <v>0</v>
      </c>
      <c r="BL83" s="17" t="s">
        <v>142</v>
      </c>
      <c r="BM83" s="209" t="s">
        <v>151</v>
      </c>
    </row>
    <row r="84" spans="1:65" s="2" customFormat="1" ht="16.5" customHeight="1">
      <c r="A84" s="38"/>
      <c r="B84" s="39"/>
      <c r="C84" s="197" t="s">
        <v>152</v>
      </c>
      <c r="D84" s="197" t="s">
        <v>144</v>
      </c>
      <c r="E84" s="198" t="s">
        <v>153</v>
      </c>
      <c r="F84" s="199" t="s">
        <v>154</v>
      </c>
      <c r="G84" s="200" t="s">
        <v>147</v>
      </c>
      <c r="H84" s="201">
        <v>1</v>
      </c>
      <c r="I84" s="202"/>
      <c r="J84" s="203">
        <f>ROUND(I84*H84,2)</f>
        <v>0</v>
      </c>
      <c r="K84" s="204"/>
      <c r="L84" s="44"/>
      <c r="M84" s="205" t="s">
        <v>19</v>
      </c>
      <c r="N84" s="206" t="s">
        <v>40</v>
      </c>
      <c r="O84" s="84"/>
      <c r="P84" s="207">
        <f>O84*H84</f>
        <v>0</v>
      </c>
      <c r="Q84" s="207">
        <v>0</v>
      </c>
      <c r="R84" s="207">
        <f>Q84*H84</f>
        <v>0</v>
      </c>
      <c r="S84" s="207">
        <v>0</v>
      </c>
      <c r="T84" s="208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09" t="s">
        <v>142</v>
      </c>
      <c r="AT84" s="209" t="s">
        <v>144</v>
      </c>
      <c r="AU84" s="209" t="s">
        <v>77</v>
      </c>
      <c r="AY84" s="17" t="s">
        <v>143</v>
      </c>
      <c r="BE84" s="210">
        <f>IF(N84="základní",J84,0)</f>
        <v>0</v>
      </c>
      <c r="BF84" s="210">
        <f>IF(N84="snížená",J84,0)</f>
        <v>0</v>
      </c>
      <c r="BG84" s="210">
        <f>IF(N84="zákl. přenesená",J84,0)</f>
        <v>0</v>
      </c>
      <c r="BH84" s="210">
        <f>IF(N84="sníž. přenesená",J84,0)</f>
        <v>0</v>
      </c>
      <c r="BI84" s="210">
        <f>IF(N84="nulová",J84,0)</f>
        <v>0</v>
      </c>
      <c r="BJ84" s="17" t="s">
        <v>77</v>
      </c>
      <c r="BK84" s="210">
        <f>ROUND(I84*H84,2)</f>
        <v>0</v>
      </c>
      <c r="BL84" s="17" t="s">
        <v>142</v>
      </c>
      <c r="BM84" s="209" t="s">
        <v>155</v>
      </c>
    </row>
    <row r="85" spans="1:65" s="2" customFormat="1" ht="16.5" customHeight="1">
      <c r="A85" s="38"/>
      <c r="B85" s="39"/>
      <c r="C85" s="197" t="s">
        <v>142</v>
      </c>
      <c r="D85" s="197" t="s">
        <v>144</v>
      </c>
      <c r="E85" s="198" t="s">
        <v>156</v>
      </c>
      <c r="F85" s="199" t="s">
        <v>157</v>
      </c>
      <c r="G85" s="200" t="s">
        <v>147</v>
      </c>
      <c r="H85" s="201">
        <v>1</v>
      </c>
      <c r="I85" s="202"/>
      <c r="J85" s="203">
        <f>ROUND(I85*H85,2)</f>
        <v>0</v>
      </c>
      <c r="K85" s="204"/>
      <c r="L85" s="44"/>
      <c r="M85" s="205" t="s">
        <v>19</v>
      </c>
      <c r="N85" s="206" t="s">
        <v>40</v>
      </c>
      <c r="O85" s="84"/>
      <c r="P85" s="207">
        <f>O85*H85</f>
        <v>0</v>
      </c>
      <c r="Q85" s="207">
        <v>0</v>
      </c>
      <c r="R85" s="207">
        <f>Q85*H85</f>
        <v>0</v>
      </c>
      <c r="S85" s="207">
        <v>0</v>
      </c>
      <c r="T85" s="208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09" t="s">
        <v>142</v>
      </c>
      <c r="AT85" s="209" t="s">
        <v>144</v>
      </c>
      <c r="AU85" s="209" t="s">
        <v>77</v>
      </c>
      <c r="AY85" s="17" t="s">
        <v>143</v>
      </c>
      <c r="BE85" s="210">
        <f>IF(N85="základní",J85,0)</f>
        <v>0</v>
      </c>
      <c r="BF85" s="210">
        <f>IF(N85="snížená",J85,0)</f>
        <v>0</v>
      </c>
      <c r="BG85" s="210">
        <f>IF(N85="zákl. přenesená",J85,0)</f>
        <v>0</v>
      </c>
      <c r="BH85" s="210">
        <f>IF(N85="sníž. přenesená",J85,0)</f>
        <v>0</v>
      </c>
      <c r="BI85" s="210">
        <f>IF(N85="nulová",J85,0)</f>
        <v>0</v>
      </c>
      <c r="BJ85" s="17" t="s">
        <v>77</v>
      </c>
      <c r="BK85" s="210">
        <f>ROUND(I85*H85,2)</f>
        <v>0</v>
      </c>
      <c r="BL85" s="17" t="s">
        <v>142</v>
      </c>
      <c r="BM85" s="209" t="s">
        <v>158</v>
      </c>
    </row>
    <row r="86" spans="1:65" s="2" customFormat="1" ht="16.5" customHeight="1">
      <c r="A86" s="38"/>
      <c r="B86" s="39"/>
      <c r="C86" s="197" t="s">
        <v>159</v>
      </c>
      <c r="D86" s="197" t="s">
        <v>144</v>
      </c>
      <c r="E86" s="198" t="s">
        <v>160</v>
      </c>
      <c r="F86" s="199" t="s">
        <v>161</v>
      </c>
      <c r="G86" s="200" t="s">
        <v>147</v>
      </c>
      <c r="H86" s="201">
        <v>1</v>
      </c>
      <c r="I86" s="202"/>
      <c r="J86" s="203">
        <f>ROUND(I86*H86,2)</f>
        <v>0</v>
      </c>
      <c r="K86" s="204"/>
      <c r="L86" s="44"/>
      <c r="M86" s="205" t="s">
        <v>19</v>
      </c>
      <c r="N86" s="206" t="s">
        <v>40</v>
      </c>
      <c r="O86" s="84"/>
      <c r="P86" s="207">
        <f>O86*H86</f>
        <v>0</v>
      </c>
      <c r="Q86" s="207">
        <v>0</v>
      </c>
      <c r="R86" s="207">
        <f>Q86*H86</f>
        <v>0</v>
      </c>
      <c r="S86" s="207">
        <v>0</v>
      </c>
      <c r="T86" s="208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09" t="s">
        <v>142</v>
      </c>
      <c r="AT86" s="209" t="s">
        <v>144</v>
      </c>
      <c r="AU86" s="209" t="s">
        <v>77</v>
      </c>
      <c r="AY86" s="17" t="s">
        <v>143</v>
      </c>
      <c r="BE86" s="210">
        <f>IF(N86="základní",J86,0)</f>
        <v>0</v>
      </c>
      <c r="BF86" s="210">
        <f>IF(N86="snížená",J86,0)</f>
        <v>0</v>
      </c>
      <c r="BG86" s="210">
        <f>IF(N86="zákl. přenesená",J86,0)</f>
        <v>0</v>
      </c>
      <c r="BH86" s="210">
        <f>IF(N86="sníž. přenesená",J86,0)</f>
        <v>0</v>
      </c>
      <c r="BI86" s="210">
        <f>IF(N86="nulová",J86,0)</f>
        <v>0</v>
      </c>
      <c r="BJ86" s="17" t="s">
        <v>77</v>
      </c>
      <c r="BK86" s="210">
        <f>ROUND(I86*H86,2)</f>
        <v>0</v>
      </c>
      <c r="BL86" s="17" t="s">
        <v>142</v>
      </c>
      <c r="BM86" s="209" t="s">
        <v>162</v>
      </c>
    </row>
    <row r="87" spans="1:65" s="2" customFormat="1" ht="16.5" customHeight="1">
      <c r="A87" s="38"/>
      <c r="B87" s="39"/>
      <c r="C87" s="197" t="s">
        <v>163</v>
      </c>
      <c r="D87" s="197" t="s">
        <v>144</v>
      </c>
      <c r="E87" s="198" t="s">
        <v>164</v>
      </c>
      <c r="F87" s="199" t="s">
        <v>165</v>
      </c>
      <c r="G87" s="200" t="s">
        <v>147</v>
      </c>
      <c r="H87" s="201">
        <v>1</v>
      </c>
      <c r="I87" s="202"/>
      <c r="J87" s="203">
        <f>ROUND(I87*H87,2)</f>
        <v>0</v>
      </c>
      <c r="K87" s="204"/>
      <c r="L87" s="44"/>
      <c r="M87" s="205" t="s">
        <v>19</v>
      </c>
      <c r="N87" s="206" t="s">
        <v>40</v>
      </c>
      <c r="O87" s="84"/>
      <c r="P87" s="207">
        <f>O87*H87</f>
        <v>0</v>
      </c>
      <c r="Q87" s="207">
        <v>0</v>
      </c>
      <c r="R87" s="207">
        <f>Q87*H87</f>
        <v>0</v>
      </c>
      <c r="S87" s="207">
        <v>0</v>
      </c>
      <c r="T87" s="208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09" t="s">
        <v>142</v>
      </c>
      <c r="AT87" s="209" t="s">
        <v>144</v>
      </c>
      <c r="AU87" s="209" t="s">
        <v>77</v>
      </c>
      <c r="AY87" s="17" t="s">
        <v>143</v>
      </c>
      <c r="BE87" s="210">
        <f>IF(N87="základní",J87,0)</f>
        <v>0</v>
      </c>
      <c r="BF87" s="210">
        <f>IF(N87="snížená",J87,0)</f>
        <v>0</v>
      </c>
      <c r="BG87" s="210">
        <f>IF(N87="zákl. přenesená",J87,0)</f>
        <v>0</v>
      </c>
      <c r="BH87" s="210">
        <f>IF(N87="sníž. přenesená",J87,0)</f>
        <v>0</v>
      </c>
      <c r="BI87" s="210">
        <f>IF(N87="nulová",J87,0)</f>
        <v>0</v>
      </c>
      <c r="BJ87" s="17" t="s">
        <v>77</v>
      </c>
      <c r="BK87" s="210">
        <f>ROUND(I87*H87,2)</f>
        <v>0</v>
      </c>
      <c r="BL87" s="17" t="s">
        <v>142</v>
      </c>
      <c r="BM87" s="209" t="s">
        <v>166</v>
      </c>
    </row>
    <row r="88" spans="1:65" s="2" customFormat="1" ht="16.5" customHeight="1">
      <c r="A88" s="38"/>
      <c r="B88" s="39"/>
      <c r="C88" s="197" t="s">
        <v>167</v>
      </c>
      <c r="D88" s="197" t="s">
        <v>144</v>
      </c>
      <c r="E88" s="198" t="s">
        <v>168</v>
      </c>
      <c r="F88" s="199" t="s">
        <v>169</v>
      </c>
      <c r="G88" s="200" t="s">
        <v>147</v>
      </c>
      <c r="H88" s="201">
        <v>1</v>
      </c>
      <c r="I88" s="202"/>
      <c r="J88" s="203">
        <f>ROUND(I88*H88,2)</f>
        <v>0</v>
      </c>
      <c r="K88" s="204"/>
      <c r="L88" s="44"/>
      <c r="M88" s="205" t="s">
        <v>19</v>
      </c>
      <c r="N88" s="206" t="s">
        <v>40</v>
      </c>
      <c r="O88" s="84"/>
      <c r="P88" s="207">
        <f>O88*H88</f>
        <v>0</v>
      </c>
      <c r="Q88" s="207">
        <v>0</v>
      </c>
      <c r="R88" s="207">
        <f>Q88*H88</f>
        <v>0</v>
      </c>
      <c r="S88" s="207">
        <v>0</v>
      </c>
      <c r="T88" s="208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09" t="s">
        <v>142</v>
      </c>
      <c r="AT88" s="209" t="s">
        <v>144</v>
      </c>
      <c r="AU88" s="209" t="s">
        <v>77</v>
      </c>
      <c r="AY88" s="17" t="s">
        <v>143</v>
      </c>
      <c r="BE88" s="210">
        <f>IF(N88="základní",J88,0)</f>
        <v>0</v>
      </c>
      <c r="BF88" s="210">
        <f>IF(N88="snížená",J88,0)</f>
        <v>0</v>
      </c>
      <c r="BG88" s="210">
        <f>IF(N88="zákl. přenesená",J88,0)</f>
        <v>0</v>
      </c>
      <c r="BH88" s="210">
        <f>IF(N88="sníž. přenesená",J88,0)</f>
        <v>0</v>
      </c>
      <c r="BI88" s="210">
        <f>IF(N88="nulová",J88,0)</f>
        <v>0</v>
      </c>
      <c r="BJ88" s="17" t="s">
        <v>77</v>
      </c>
      <c r="BK88" s="210">
        <f>ROUND(I88*H88,2)</f>
        <v>0</v>
      </c>
      <c r="BL88" s="17" t="s">
        <v>142</v>
      </c>
      <c r="BM88" s="209" t="s">
        <v>170</v>
      </c>
    </row>
    <row r="89" spans="1:65" s="2" customFormat="1" ht="16.5" customHeight="1">
      <c r="A89" s="38"/>
      <c r="B89" s="39"/>
      <c r="C89" s="197" t="s">
        <v>171</v>
      </c>
      <c r="D89" s="197" t="s">
        <v>144</v>
      </c>
      <c r="E89" s="198" t="s">
        <v>172</v>
      </c>
      <c r="F89" s="199" t="s">
        <v>173</v>
      </c>
      <c r="G89" s="200" t="s">
        <v>147</v>
      </c>
      <c r="H89" s="201">
        <v>1</v>
      </c>
      <c r="I89" s="202"/>
      <c r="J89" s="203">
        <f>ROUND(I89*H89,2)</f>
        <v>0</v>
      </c>
      <c r="K89" s="204"/>
      <c r="L89" s="44"/>
      <c r="M89" s="205" t="s">
        <v>19</v>
      </c>
      <c r="N89" s="206" t="s">
        <v>40</v>
      </c>
      <c r="O89" s="84"/>
      <c r="P89" s="207">
        <f>O89*H89</f>
        <v>0</v>
      </c>
      <c r="Q89" s="207">
        <v>0</v>
      </c>
      <c r="R89" s="207">
        <f>Q89*H89</f>
        <v>0</v>
      </c>
      <c r="S89" s="207">
        <v>0</v>
      </c>
      <c r="T89" s="208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09" t="s">
        <v>142</v>
      </c>
      <c r="AT89" s="209" t="s">
        <v>144</v>
      </c>
      <c r="AU89" s="209" t="s">
        <v>77</v>
      </c>
      <c r="AY89" s="17" t="s">
        <v>143</v>
      </c>
      <c r="BE89" s="210">
        <f>IF(N89="základní",J89,0)</f>
        <v>0</v>
      </c>
      <c r="BF89" s="210">
        <f>IF(N89="snížená",J89,0)</f>
        <v>0</v>
      </c>
      <c r="BG89" s="210">
        <f>IF(N89="zákl. přenesená",J89,0)</f>
        <v>0</v>
      </c>
      <c r="BH89" s="210">
        <f>IF(N89="sníž. přenesená",J89,0)</f>
        <v>0</v>
      </c>
      <c r="BI89" s="210">
        <f>IF(N89="nulová",J89,0)</f>
        <v>0</v>
      </c>
      <c r="BJ89" s="17" t="s">
        <v>77</v>
      </c>
      <c r="BK89" s="210">
        <f>ROUND(I89*H89,2)</f>
        <v>0</v>
      </c>
      <c r="BL89" s="17" t="s">
        <v>142</v>
      </c>
      <c r="BM89" s="209" t="s">
        <v>174</v>
      </c>
    </row>
    <row r="90" spans="1:65" s="2" customFormat="1" ht="21.75" customHeight="1">
      <c r="A90" s="38"/>
      <c r="B90" s="39"/>
      <c r="C90" s="197" t="s">
        <v>175</v>
      </c>
      <c r="D90" s="197" t="s">
        <v>144</v>
      </c>
      <c r="E90" s="198" t="s">
        <v>176</v>
      </c>
      <c r="F90" s="199" t="s">
        <v>177</v>
      </c>
      <c r="G90" s="200" t="s">
        <v>147</v>
      </c>
      <c r="H90" s="201">
        <v>1</v>
      </c>
      <c r="I90" s="202"/>
      <c r="J90" s="203">
        <f>ROUND(I90*H90,2)</f>
        <v>0</v>
      </c>
      <c r="K90" s="204"/>
      <c r="L90" s="44"/>
      <c r="M90" s="205" t="s">
        <v>19</v>
      </c>
      <c r="N90" s="206" t="s">
        <v>40</v>
      </c>
      <c r="O90" s="84"/>
      <c r="P90" s="207">
        <f>O90*H90</f>
        <v>0</v>
      </c>
      <c r="Q90" s="207">
        <v>0</v>
      </c>
      <c r="R90" s="207">
        <f>Q90*H90</f>
        <v>0</v>
      </c>
      <c r="S90" s="207">
        <v>0</v>
      </c>
      <c r="T90" s="208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09" t="s">
        <v>142</v>
      </c>
      <c r="AT90" s="209" t="s">
        <v>144</v>
      </c>
      <c r="AU90" s="209" t="s">
        <v>77</v>
      </c>
      <c r="AY90" s="17" t="s">
        <v>143</v>
      </c>
      <c r="BE90" s="210">
        <f>IF(N90="základní",J90,0)</f>
        <v>0</v>
      </c>
      <c r="BF90" s="210">
        <f>IF(N90="snížená",J90,0)</f>
        <v>0</v>
      </c>
      <c r="BG90" s="210">
        <f>IF(N90="zákl. přenesená",J90,0)</f>
        <v>0</v>
      </c>
      <c r="BH90" s="210">
        <f>IF(N90="sníž. přenesená",J90,0)</f>
        <v>0</v>
      </c>
      <c r="BI90" s="210">
        <f>IF(N90="nulová",J90,0)</f>
        <v>0</v>
      </c>
      <c r="BJ90" s="17" t="s">
        <v>77</v>
      </c>
      <c r="BK90" s="210">
        <f>ROUND(I90*H90,2)</f>
        <v>0</v>
      </c>
      <c r="BL90" s="17" t="s">
        <v>142</v>
      </c>
      <c r="BM90" s="209" t="s">
        <v>178</v>
      </c>
    </row>
    <row r="91" spans="1:65" s="2" customFormat="1" ht="21.75" customHeight="1">
      <c r="A91" s="38"/>
      <c r="B91" s="39"/>
      <c r="C91" s="197" t="s">
        <v>179</v>
      </c>
      <c r="D91" s="197" t="s">
        <v>144</v>
      </c>
      <c r="E91" s="198" t="s">
        <v>180</v>
      </c>
      <c r="F91" s="199" t="s">
        <v>181</v>
      </c>
      <c r="G91" s="200" t="s">
        <v>147</v>
      </c>
      <c r="H91" s="201">
        <v>1</v>
      </c>
      <c r="I91" s="202"/>
      <c r="J91" s="203">
        <f>ROUND(I91*H91,2)</f>
        <v>0</v>
      </c>
      <c r="K91" s="204"/>
      <c r="L91" s="44"/>
      <c r="M91" s="205" t="s">
        <v>19</v>
      </c>
      <c r="N91" s="206" t="s">
        <v>40</v>
      </c>
      <c r="O91" s="84"/>
      <c r="P91" s="207">
        <f>O91*H91</f>
        <v>0</v>
      </c>
      <c r="Q91" s="207">
        <v>0</v>
      </c>
      <c r="R91" s="207">
        <f>Q91*H91</f>
        <v>0</v>
      </c>
      <c r="S91" s="207">
        <v>0</v>
      </c>
      <c r="T91" s="208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09" t="s">
        <v>142</v>
      </c>
      <c r="AT91" s="209" t="s">
        <v>144</v>
      </c>
      <c r="AU91" s="209" t="s">
        <v>77</v>
      </c>
      <c r="AY91" s="17" t="s">
        <v>143</v>
      </c>
      <c r="BE91" s="210">
        <f>IF(N91="základní",J91,0)</f>
        <v>0</v>
      </c>
      <c r="BF91" s="210">
        <f>IF(N91="snížená",J91,0)</f>
        <v>0</v>
      </c>
      <c r="BG91" s="210">
        <f>IF(N91="zákl. přenesená",J91,0)</f>
        <v>0</v>
      </c>
      <c r="BH91" s="210">
        <f>IF(N91="sníž. přenesená",J91,0)</f>
        <v>0</v>
      </c>
      <c r="BI91" s="210">
        <f>IF(N91="nulová",J91,0)</f>
        <v>0</v>
      </c>
      <c r="BJ91" s="17" t="s">
        <v>77</v>
      </c>
      <c r="BK91" s="210">
        <f>ROUND(I91*H91,2)</f>
        <v>0</v>
      </c>
      <c r="BL91" s="17" t="s">
        <v>142</v>
      </c>
      <c r="BM91" s="209" t="s">
        <v>182</v>
      </c>
    </row>
    <row r="92" spans="1:65" s="2" customFormat="1" ht="16.5" customHeight="1">
      <c r="A92" s="38"/>
      <c r="B92" s="39"/>
      <c r="C92" s="197" t="s">
        <v>183</v>
      </c>
      <c r="D92" s="197" t="s">
        <v>144</v>
      </c>
      <c r="E92" s="198" t="s">
        <v>184</v>
      </c>
      <c r="F92" s="199" t="s">
        <v>185</v>
      </c>
      <c r="G92" s="200" t="s">
        <v>147</v>
      </c>
      <c r="H92" s="201">
        <v>1</v>
      </c>
      <c r="I92" s="202"/>
      <c r="J92" s="203">
        <f>ROUND(I92*H92,2)</f>
        <v>0</v>
      </c>
      <c r="K92" s="204"/>
      <c r="L92" s="44"/>
      <c r="M92" s="205" t="s">
        <v>19</v>
      </c>
      <c r="N92" s="206" t="s">
        <v>40</v>
      </c>
      <c r="O92" s="84"/>
      <c r="P92" s="207">
        <f>O92*H92</f>
        <v>0</v>
      </c>
      <c r="Q92" s="207">
        <v>0</v>
      </c>
      <c r="R92" s="207">
        <f>Q92*H92</f>
        <v>0</v>
      </c>
      <c r="S92" s="207">
        <v>0</v>
      </c>
      <c r="T92" s="208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09" t="s">
        <v>142</v>
      </c>
      <c r="AT92" s="209" t="s">
        <v>144</v>
      </c>
      <c r="AU92" s="209" t="s">
        <v>77</v>
      </c>
      <c r="AY92" s="17" t="s">
        <v>143</v>
      </c>
      <c r="BE92" s="210">
        <f>IF(N92="základní",J92,0)</f>
        <v>0</v>
      </c>
      <c r="BF92" s="210">
        <f>IF(N92="snížená",J92,0)</f>
        <v>0</v>
      </c>
      <c r="BG92" s="210">
        <f>IF(N92="zákl. přenesená",J92,0)</f>
        <v>0</v>
      </c>
      <c r="BH92" s="210">
        <f>IF(N92="sníž. přenesená",J92,0)</f>
        <v>0</v>
      </c>
      <c r="BI92" s="210">
        <f>IF(N92="nulová",J92,0)</f>
        <v>0</v>
      </c>
      <c r="BJ92" s="17" t="s">
        <v>77</v>
      </c>
      <c r="BK92" s="210">
        <f>ROUND(I92*H92,2)</f>
        <v>0</v>
      </c>
      <c r="BL92" s="17" t="s">
        <v>142</v>
      </c>
      <c r="BM92" s="209" t="s">
        <v>186</v>
      </c>
    </row>
    <row r="93" spans="1:65" s="2" customFormat="1" ht="21.75" customHeight="1">
      <c r="A93" s="38"/>
      <c r="B93" s="39"/>
      <c r="C93" s="197" t="s">
        <v>187</v>
      </c>
      <c r="D93" s="197" t="s">
        <v>144</v>
      </c>
      <c r="E93" s="198" t="s">
        <v>188</v>
      </c>
      <c r="F93" s="199" t="s">
        <v>189</v>
      </c>
      <c r="G93" s="200" t="s">
        <v>147</v>
      </c>
      <c r="H93" s="201">
        <v>1</v>
      </c>
      <c r="I93" s="202"/>
      <c r="J93" s="203">
        <f>ROUND(I93*H93,2)</f>
        <v>0</v>
      </c>
      <c r="K93" s="204"/>
      <c r="L93" s="44"/>
      <c r="M93" s="205" t="s">
        <v>19</v>
      </c>
      <c r="N93" s="206" t="s">
        <v>40</v>
      </c>
      <c r="O93" s="84"/>
      <c r="P93" s="207">
        <f>O93*H93</f>
        <v>0</v>
      </c>
      <c r="Q93" s="207">
        <v>0</v>
      </c>
      <c r="R93" s="207">
        <f>Q93*H93</f>
        <v>0</v>
      </c>
      <c r="S93" s="207">
        <v>0</v>
      </c>
      <c r="T93" s="208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09" t="s">
        <v>142</v>
      </c>
      <c r="AT93" s="209" t="s">
        <v>144</v>
      </c>
      <c r="AU93" s="209" t="s">
        <v>77</v>
      </c>
      <c r="AY93" s="17" t="s">
        <v>143</v>
      </c>
      <c r="BE93" s="210">
        <f>IF(N93="základní",J93,0)</f>
        <v>0</v>
      </c>
      <c r="BF93" s="210">
        <f>IF(N93="snížená",J93,0)</f>
        <v>0</v>
      </c>
      <c r="BG93" s="210">
        <f>IF(N93="zákl. přenesená",J93,0)</f>
        <v>0</v>
      </c>
      <c r="BH93" s="210">
        <f>IF(N93="sníž. přenesená",J93,0)</f>
        <v>0</v>
      </c>
      <c r="BI93" s="210">
        <f>IF(N93="nulová",J93,0)</f>
        <v>0</v>
      </c>
      <c r="BJ93" s="17" t="s">
        <v>77</v>
      </c>
      <c r="BK93" s="210">
        <f>ROUND(I93*H93,2)</f>
        <v>0</v>
      </c>
      <c r="BL93" s="17" t="s">
        <v>142</v>
      </c>
      <c r="BM93" s="209" t="s">
        <v>190</v>
      </c>
    </row>
    <row r="94" spans="1:65" s="2" customFormat="1" ht="16.5" customHeight="1">
      <c r="A94" s="38"/>
      <c r="B94" s="39"/>
      <c r="C94" s="197" t="s">
        <v>191</v>
      </c>
      <c r="D94" s="197" t="s">
        <v>144</v>
      </c>
      <c r="E94" s="198" t="s">
        <v>192</v>
      </c>
      <c r="F94" s="199" t="s">
        <v>193</v>
      </c>
      <c r="G94" s="200" t="s">
        <v>147</v>
      </c>
      <c r="H94" s="201">
        <v>1</v>
      </c>
      <c r="I94" s="202"/>
      <c r="J94" s="203">
        <f>ROUND(I94*H94,2)</f>
        <v>0</v>
      </c>
      <c r="K94" s="204"/>
      <c r="L94" s="44"/>
      <c r="M94" s="205" t="s">
        <v>19</v>
      </c>
      <c r="N94" s="206" t="s">
        <v>40</v>
      </c>
      <c r="O94" s="84"/>
      <c r="P94" s="207">
        <f>O94*H94</f>
        <v>0</v>
      </c>
      <c r="Q94" s="207">
        <v>0</v>
      </c>
      <c r="R94" s="207">
        <f>Q94*H94</f>
        <v>0</v>
      </c>
      <c r="S94" s="207">
        <v>0</v>
      </c>
      <c r="T94" s="208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09" t="s">
        <v>142</v>
      </c>
      <c r="AT94" s="209" t="s">
        <v>144</v>
      </c>
      <c r="AU94" s="209" t="s">
        <v>77</v>
      </c>
      <c r="AY94" s="17" t="s">
        <v>143</v>
      </c>
      <c r="BE94" s="210">
        <f>IF(N94="základní",J94,0)</f>
        <v>0</v>
      </c>
      <c r="BF94" s="210">
        <f>IF(N94="snížená",J94,0)</f>
        <v>0</v>
      </c>
      <c r="BG94" s="210">
        <f>IF(N94="zákl. přenesená",J94,0)</f>
        <v>0</v>
      </c>
      <c r="BH94" s="210">
        <f>IF(N94="sníž. přenesená",J94,0)</f>
        <v>0</v>
      </c>
      <c r="BI94" s="210">
        <f>IF(N94="nulová",J94,0)</f>
        <v>0</v>
      </c>
      <c r="BJ94" s="17" t="s">
        <v>77</v>
      </c>
      <c r="BK94" s="210">
        <f>ROUND(I94*H94,2)</f>
        <v>0</v>
      </c>
      <c r="BL94" s="17" t="s">
        <v>142</v>
      </c>
      <c r="BM94" s="209" t="s">
        <v>194</v>
      </c>
    </row>
    <row r="95" spans="1:65" s="2" customFormat="1" ht="16.5" customHeight="1">
      <c r="A95" s="38"/>
      <c r="B95" s="39"/>
      <c r="C95" s="197" t="s">
        <v>195</v>
      </c>
      <c r="D95" s="197" t="s">
        <v>144</v>
      </c>
      <c r="E95" s="198" t="s">
        <v>196</v>
      </c>
      <c r="F95" s="199" t="s">
        <v>197</v>
      </c>
      <c r="G95" s="200" t="s">
        <v>147</v>
      </c>
      <c r="H95" s="201">
        <v>1</v>
      </c>
      <c r="I95" s="202"/>
      <c r="J95" s="203">
        <f>ROUND(I95*H95,2)</f>
        <v>0</v>
      </c>
      <c r="K95" s="204"/>
      <c r="L95" s="44"/>
      <c r="M95" s="205" t="s">
        <v>19</v>
      </c>
      <c r="N95" s="206" t="s">
        <v>40</v>
      </c>
      <c r="O95" s="84"/>
      <c r="P95" s="207">
        <f>O95*H95</f>
        <v>0</v>
      </c>
      <c r="Q95" s="207">
        <v>0</v>
      </c>
      <c r="R95" s="207">
        <f>Q95*H95</f>
        <v>0</v>
      </c>
      <c r="S95" s="207">
        <v>0</v>
      </c>
      <c r="T95" s="208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09" t="s">
        <v>142</v>
      </c>
      <c r="AT95" s="209" t="s">
        <v>144</v>
      </c>
      <c r="AU95" s="209" t="s">
        <v>77</v>
      </c>
      <c r="AY95" s="17" t="s">
        <v>143</v>
      </c>
      <c r="BE95" s="210">
        <f>IF(N95="základní",J95,0)</f>
        <v>0</v>
      </c>
      <c r="BF95" s="210">
        <f>IF(N95="snížená",J95,0)</f>
        <v>0</v>
      </c>
      <c r="BG95" s="210">
        <f>IF(N95="zákl. přenesená",J95,0)</f>
        <v>0</v>
      </c>
      <c r="BH95" s="210">
        <f>IF(N95="sníž. přenesená",J95,0)</f>
        <v>0</v>
      </c>
      <c r="BI95" s="210">
        <f>IF(N95="nulová",J95,0)</f>
        <v>0</v>
      </c>
      <c r="BJ95" s="17" t="s">
        <v>77</v>
      </c>
      <c r="BK95" s="210">
        <f>ROUND(I95*H95,2)</f>
        <v>0</v>
      </c>
      <c r="BL95" s="17" t="s">
        <v>142</v>
      </c>
      <c r="BM95" s="209" t="s">
        <v>198</v>
      </c>
    </row>
    <row r="96" spans="1:65" s="2" customFormat="1" ht="22.5" customHeight="1">
      <c r="A96" s="38"/>
      <c r="B96" s="39"/>
      <c r="C96" s="197" t="s">
        <v>8</v>
      </c>
      <c r="D96" s="197" t="s">
        <v>144</v>
      </c>
      <c r="E96" s="198" t="s">
        <v>199</v>
      </c>
      <c r="F96" s="199" t="s">
        <v>200</v>
      </c>
      <c r="G96" s="200" t="s">
        <v>201</v>
      </c>
      <c r="H96" s="201">
        <v>15</v>
      </c>
      <c r="I96" s="202"/>
      <c r="J96" s="203">
        <f>ROUND(I96*H96,2)</f>
        <v>0</v>
      </c>
      <c r="K96" s="204"/>
      <c r="L96" s="44"/>
      <c r="M96" s="205" t="s">
        <v>19</v>
      </c>
      <c r="N96" s="206" t="s">
        <v>40</v>
      </c>
      <c r="O96" s="84"/>
      <c r="P96" s="207">
        <f>O96*H96</f>
        <v>0</v>
      </c>
      <c r="Q96" s="207">
        <v>0</v>
      </c>
      <c r="R96" s="207">
        <f>Q96*H96</f>
        <v>0</v>
      </c>
      <c r="S96" s="207">
        <v>0</v>
      </c>
      <c r="T96" s="208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09" t="s">
        <v>142</v>
      </c>
      <c r="AT96" s="209" t="s">
        <v>144</v>
      </c>
      <c r="AU96" s="209" t="s">
        <v>77</v>
      </c>
      <c r="AY96" s="17" t="s">
        <v>143</v>
      </c>
      <c r="BE96" s="210">
        <f>IF(N96="základní",J96,0)</f>
        <v>0</v>
      </c>
      <c r="BF96" s="210">
        <f>IF(N96="snížená",J96,0)</f>
        <v>0</v>
      </c>
      <c r="BG96" s="210">
        <f>IF(N96="zákl. přenesená",J96,0)</f>
        <v>0</v>
      </c>
      <c r="BH96" s="210">
        <f>IF(N96="sníž. přenesená",J96,0)</f>
        <v>0</v>
      </c>
      <c r="BI96" s="210">
        <f>IF(N96="nulová",J96,0)</f>
        <v>0</v>
      </c>
      <c r="BJ96" s="17" t="s">
        <v>77</v>
      </c>
      <c r="BK96" s="210">
        <f>ROUND(I96*H96,2)</f>
        <v>0</v>
      </c>
      <c r="BL96" s="17" t="s">
        <v>142</v>
      </c>
      <c r="BM96" s="209" t="s">
        <v>202</v>
      </c>
    </row>
    <row r="97" spans="1:65" s="2" customFormat="1" ht="16.5" customHeight="1">
      <c r="A97" s="38"/>
      <c r="B97" s="39"/>
      <c r="C97" s="197" t="s">
        <v>203</v>
      </c>
      <c r="D97" s="197" t="s">
        <v>144</v>
      </c>
      <c r="E97" s="198" t="s">
        <v>204</v>
      </c>
      <c r="F97" s="199" t="s">
        <v>205</v>
      </c>
      <c r="G97" s="200" t="s">
        <v>201</v>
      </c>
      <c r="H97" s="201">
        <v>15</v>
      </c>
      <c r="I97" s="202"/>
      <c r="J97" s="203">
        <f>ROUND(I97*H97,2)</f>
        <v>0</v>
      </c>
      <c r="K97" s="204"/>
      <c r="L97" s="44"/>
      <c r="M97" s="205" t="s">
        <v>19</v>
      </c>
      <c r="N97" s="206" t="s">
        <v>40</v>
      </c>
      <c r="O97" s="84"/>
      <c r="P97" s="207">
        <f>O97*H97</f>
        <v>0</v>
      </c>
      <c r="Q97" s="207">
        <v>0</v>
      </c>
      <c r="R97" s="207">
        <f>Q97*H97</f>
        <v>0</v>
      </c>
      <c r="S97" s="207">
        <v>0</v>
      </c>
      <c r="T97" s="208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09" t="s">
        <v>142</v>
      </c>
      <c r="AT97" s="209" t="s">
        <v>144</v>
      </c>
      <c r="AU97" s="209" t="s">
        <v>77</v>
      </c>
      <c r="AY97" s="17" t="s">
        <v>143</v>
      </c>
      <c r="BE97" s="210">
        <f>IF(N97="základní",J97,0)</f>
        <v>0</v>
      </c>
      <c r="BF97" s="210">
        <f>IF(N97="snížená",J97,0)</f>
        <v>0</v>
      </c>
      <c r="BG97" s="210">
        <f>IF(N97="zákl. přenesená",J97,0)</f>
        <v>0</v>
      </c>
      <c r="BH97" s="210">
        <f>IF(N97="sníž. přenesená",J97,0)</f>
        <v>0</v>
      </c>
      <c r="BI97" s="210">
        <f>IF(N97="nulová",J97,0)</f>
        <v>0</v>
      </c>
      <c r="BJ97" s="17" t="s">
        <v>77</v>
      </c>
      <c r="BK97" s="210">
        <f>ROUND(I97*H97,2)</f>
        <v>0</v>
      </c>
      <c r="BL97" s="17" t="s">
        <v>142</v>
      </c>
      <c r="BM97" s="209" t="s">
        <v>206</v>
      </c>
    </row>
    <row r="98" spans="1:65" s="2" customFormat="1" ht="16.5" customHeight="1">
      <c r="A98" s="38"/>
      <c r="B98" s="39"/>
      <c r="C98" s="197" t="s">
        <v>207</v>
      </c>
      <c r="D98" s="197" t="s">
        <v>144</v>
      </c>
      <c r="E98" s="198" t="s">
        <v>208</v>
      </c>
      <c r="F98" s="199" t="s">
        <v>209</v>
      </c>
      <c r="G98" s="200" t="s">
        <v>201</v>
      </c>
      <c r="H98" s="201">
        <v>1</v>
      </c>
      <c r="I98" s="202"/>
      <c r="J98" s="203">
        <f>ROUND(I98*H98,2)</f>
        <v>0</v>
      </c>
      <c r="K98" s="204"/>
      <c r="L98" s="44"/>
      <c r="M98" s="205" t="s">
        <v>19</v>
      </c>
      <c r="N98" s="206" t="s">
        <v>40</v>
      </c>
      <c r="O98" s="84"/>
      <c r="P98" s="207">
        <f>O98*H98</f>
        <v>0</v>
      </c>
      <c r="Q98" s="207">
        <v>0</v>
      </c>
      <c r="R98" s="207">
        <f>Q98*H98</f>
        <v>0</v>
      </c>
      <c r="S98" s="207">
        <v>0</v>
      </c>
      <c r="T98" s="208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09" t="s">
        <v>142</v>
      </c>
      <c r="AT98" s="209" t="s">
        <v>144</v>
      </c>
      <c r="AU98" s="209" t="s">
        <v>77</v>
      </c>
      <c r="AY98" s="17" t="s">
        <v>143</v>
      </c>
      <c r="BE98" s="210">
        <f>IF(N98="základní",J98,0)</f>
        <v>0</v>
      </c>
      <c r="BF98" s="210">
        <f>IF(N98="snížená",J98,0)</f>
        <v>0</v>
      </c>
      <c r="BG98" s="210">
        <f>IF(N98="zákl. přenesená",J98,0)</f>
        <v>0</v>
      </c>
      <c r="BH98" s="210">
        <f>IF(N98="sníž. přenesená",J98,0)</f>
        <v>0</v>
      </c>
      <c r="BI98" s="210">
        <f>IF(N98="nulová",J98,0)</f>
        <v>0</v>
      </c>
      <c r="BJ98" s="17" t="s">
        <v>77</v>
      </c>
      <c r="BK98" s="210">
        <f>ROUND(I98*H98,2)</f>
        <v>0</v>
      </c>
      <c r="BL98" s="17" t="s">
        <v>142</v>
      </c>
      <c r="BM98" s="209" t="s">
        <v>210</v>
      </c>
    </row>
    <row r="99" spans="1:65" s="2" customFormat="1" ht="16.5" customHeight="1">
      <c r="A99" s="38"/>
      <c r="B99" s="39"/>
      <c r="C99" s="197" t="s">
        <v>211</v>
      </c>
      <c r="D99" s="197" t="s">
        <v>144</v>
      </c>
      <c r="E99" s="198" t="s">
        <v>212</v>
      </c>
      <c r="F99" s="199" t="s">
        <v>213</v>
      </c>
      <c r="G99" s="200" t="s">
        <v>201</v>
      </c>
      <c r="H99" s="201">
        <v>1</v>
      </c>
      <c r="I99" s="202"/>
      <c r="J99" s="203">
        <f>ROUND(I99*H99,2)</f>
        <v>0</v>
      </c>
      <c r="K99" s="204"/>
      <c r="L99" s="44"/>
      <c r="M99" s="205" t="s">
        <v>19</v>
      </c>
      <c r="N99" s="206" t="s">
        <v>40</v>
      </c>
      <c r="O99" s="84"/>
      <c r="P99" s="207">
        <f>O99*H99</f>
        <v>0</v>
      </c>
      <c r="Q99" s="207">
        <v>0</v>
      </c>
      <c r="R99" s="207">
        <f>Q99*H99</f>
        <v>0</v>
      </c>
      <c r="S99" s="207">
        <v>0</v>
      </c>
      <c r="T99" s="208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09" t="s">
        <v>142</v>
      </c>
      <c r="AT99" s="209" t="s">
        <v>144</v>
      </c>
      <c r="AU99" s="209" t="s">
        <v>77</v>
      </c>
      <c r="AY99" s="17" t="s">
        <v>143</v>
      </c>
      <c r="BE99" s="210">
        <f>IF(N99="základní",J99,0)</f>
        <v>0</v>
      </c>
      <c r="BF99" s="210">
        <f>IF(N99="snížená",J99,0)</f>
        <v>0</v>
      </c>
      <c r="BG99" s="210">
        <f>IF(N99="zákl. přenesená",J99,0)</f>
        <v>0</v>
      </c>
      <c r="BH99" s="210">
        <f>IF(N99="sníž. přenesená",J99,0)</f>
        <v>0</v>
      </c>
      <c r="BI99" s="210">
        <f>IF(N99="nulová",J99,0)</f>
        <v>0</v>
      </c>
      <c r="BJ99" s="17" t="s">
        <v>77</v>
      </c>
      <c r="BK99" s="210">
        <f>ROUND(I99*H99,2)</f>
        <v>0</v>
      </c>
      <c r="BL99" s="17" t="s">
        <v>142</v>
      </c>
      <c r="BM99" s="209" t="s">
        <v>214</v>
      </c>
    </row>
    <row r="100" spans="1:65" s="2" customFormat="1" ht="16.5" customHeight="1">
      <c r="A100" s="38"/>
      <c r="B100" s="39"/>
      <c r="C100" s="197" t="s">
        <v>215</v>
      </c>
      <c r="D100" s="197" t="s">
        <v>144</v>
      </c>
      <c r="E100" s="198" t="s">
        <v>216</v>
      </c>
      <c r="F100" s="199" t="s">
        <v>217</v>
      </c>
      <c r="G100" s="200" t="s">
        <v>201</v>
      </c>
      <c r="H100" s="201">
        <v>1</v>
      </c>
      <c r="I100" s="202"/>
      <c r="J100" s="203">
        <f>ROUND(I100*H100,2)</f>
        <v>0</v>
      </c>
      <c r="K100" s="204"/>
      <c r="L100" s="44"/>
      <c r="M100" s="211" t="s">
        <v>19</v>
      </c>
      <c r="N100" s="212" t="s">
        <v>40</v>
      </c>
      <c r="O100" s="213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09" t="s">
        <v>142</v>
      </c>
      <c r="AT100" s="209" t="s">
        <v>144</v>
      </c>
      <c r="AU100" s="209" t="s">
        <v>77</v>
      </c>
      <c r="AY100" s="17" t="s">
        <v>143</v>
      </c>
      <c r="BE100" s="210">
        <f>IF(N100="základní",J100,0)</f>
        <v>0</v>
      </c>
      <c r="BF100" s="210">
        <f>IF(N100="snížená",J100,0)</f>
        <v>0</v>
      </c>
      <c r="BG100" s="210">
        <f>IF(N100="zákl. přenesená",J100,0)</f>
        <v>0</v>
      </c>
      <c r="BH100" s="210">
        <f>IF(N100="sníž. přenesená",J100,0)</f>
        <v>0</v>
      </c>
      <c r="BI100" s="210">
        <f>IF(N100="nulová",J100,0)</f>
        <v>0</v>
      </c>
      <c r="BJ100" s="17" t="s">
        <v>77</v>
      </c>
      <c r="BK100" s="210">
        <f>ROUND(I100*H100,2)</f>
        <v>0</v>
      </c>
      <c r="BL100" s="17" t="s">
        <v>142</v>
      </c>
      <c r="BM100" s="209" t="s">
        <v>218</v>
      </c>
    </row>
    <row r="101" spans="1:31" s="2" customFormat="1" ht="6.95" customHeight="1">
      <c r="A101" s="38"/>
      <c r="B101" s="59"/>
      <c r="C101" s="60"/>
      <c r="D101" s="60"/>
      <c r="E101" s="60"/>
      <c r="F101" s="60"/>
      <c r="G101" s="60"/>
      <c r="H101" s="60"/>
      <c r="I101" s="60"/>
      <c r="J101" s="60"/>
      <c r="K101" s="60"/>
      <c r="L101" s="44"/>
      <c r="M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</sheetData>
  <sheetProtection password="CC35" sheet="1" objects="1" scenarios="1" formatColumns="0" formatRows="0" autoFilter="0"/>
  <autoFilter ref="C79:K100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82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79</v>
      </c>
    </row>
    <row r="4" spans="2:46" s="1" customFormat="1" ht="24.95" customHeight="1">
      <c r="B4" s="20"/>
      <c r="D4" s="130" t="s">
        <v>119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Ochranná nádrž NO4 v k.ú. Hovorany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120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219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22. 1. 2021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stavby'!E11="","",'Rekapitulace stavby'!E11)</f>
        <v xml:space="preserve"> </v>
      </c>
      <c r="F15" s="38"/>
      <c r="G15" s="38"/>
      <c r="H15" s="38"/>
      <c r="I15" s="132" t="s">
        <v>27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28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27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30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27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32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27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33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35</v>
      </c>
      <c r="E30" s="38"/>
      <c r="F30" s="38"/>
      <c r="G30" s="38"/>
      <c r="H30" s="38"/>
      <c r="I30" s="38"/>
      <c r="J30" s="144">
        <f>ROUND(J87,2)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37</v>
      </c>
      <c r="G32" s="38"/>
      <c r="H32" s="38"/>
      <c r="I32" s="145" t="s">
        <v>36</v>
      </c>
      <c r="J32" s="145" t="s">
        <v>38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39</v>
      </c>
      <c r="E33" s="132" t="s">
        <v>40</v>
      </c>
      <c r="F33" s="147">
        <f>ROUND((SUM(BE87:BE193)),2)</f>
        <v>0</v>
      </c>
      <c r="G33" s="38"/>
      <c r="H33" s="38"/>
      <c r="I33" s="148">
        <v>0.21</v>
      </c>
      <c r="J33" s="147">
        <f>ROUND(((SUM(BE87:BE193))*I33),2)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41</v>
      </c>
      <c r="F34" s="147">
        <f>ROUND((SUM(BF87:BF193)),2)</f>
        <v>0</v>
      </c>
      <c r="G34" s="38"/>
      <c r="H34" s="38"/>
      <c r="I34" s="148">
        <v>0.15</v>
      </c>
      <c r="J34" s="147">
        <f>ROUND(((SUM(BF87:BF193))*I34),2)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42</v>
      </c>
      <c r="F35" s="147">
        <f>ROUND((SUM(BG87:BG193)),2)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43</v>
      </c>
      <c r="F36" s="147">
        <f>ROUND((SUM(BH87:BH193)),2)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44</v>
      </c>
      <c r="F37" s="147">
        <f>ROUND((SUM(BI87:BI193)),2)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45</v>
      </c>
      <c r="E39" s="151"/>
      <c r="F39" s="151"/>
      <c r="G39" s="152" t="s">
        <v>46</v>
      </c>
      <c r="H39" s="153" t="s">
        <v>47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122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Ochranná nádrž NO4 v k.ú. Hovorany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120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IO 01.1 - Hráz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22. 1. 2021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32" t="s">
        <v>30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28</v>
      </c>
      <c r="D55" s="40"/>
      <c r="E55" s="40"/>
      <c r="F55" s="27" t="str">
        <f>IF(E18="","",E18)</f>
        <v>Vyplň údaj</v>
      </c>
      <c r="G55" s="40"/>
      <c r="H55" s="40"/>
      <c r="I55" s="32" t="s">
        <v>32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123</v>
      </c>
      <c r="D57" s="162"/>
      <c r="E57" s="162"/>
      <c r="F57" s="162"/>
      <c r="G57" s="162"/>
      <c r="H57" s="162"/>
      <c r="I57" s="162"/>
      <c r="J57" s="163" t="s">
        <v>124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67</v>
      </c>
      <c r="D59" s="40"/>
      <c r="E59" s="40"/>
      <c r="F59" s="40"/>
      <c r="G59" s="40"/>
      <c r="H59" s="40"/>
      <c r="I59" s="40"/>
      <c r="J59" s="102">
        <f>J87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125</v>
      </c>
    </row>
    <row r="60" spans="1:31" s="9" customFormat="1" ht="24.95" customHeight="1">
      <c r="A60" s="9"/>
      <c r="B60" s="165"/>
      <c r="C60" s="166"/>
      <c r="D60" s="167" t="s">
        <v>220</v>
      </c>
      <c r="E60" s="168"/>
      <c r="F60" s="168"/>
      <c r="G60" s="168"/>
      <c r="H60" s="168"/>
      <c r="I60" s="168"/>
      <c r="J60" s="169">
        <f>J88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2" customFormat="1" ht="19.9" customHeight="1">
      <c r="A61" s="12"/>
      <c r="B61" s="216"/>
      <c r="C61" s="217"/>
      <c r="D61" s="218" t="s">
        <v>221</v>
      </c>
      <c r="E61" s="219"/>
      <c r="F61" s="219"/>
      <c r="G61" s="219"/>
      <c r="H61" s="219"/>
      <c r="I61" s="219"/>
      <c r="J61" s="220">
        <f>J89</f>
        <v>0</v>
      </c>
      <c r="K61" s="217"/>
      <c r="L61" s="221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 s="12" customFormat="1" ht="19.9" customHeight="1">
      <c r="A62" s="12"/>
      <c r="B62" s="216"/>
      <c r="C62" s="217"/>
      <c r="D62" s="218" t="s">
        <v>222</v>
      </c>
      <c r="E62" s="219"/>
      <c r="F62" s="219"/>
      <c r="G62" s="219"/>
      <c r="H62" s="219"/>
      <c r="I62" s="219"/>
      <c r="J62" s="220">
        <f>J164</f>
        <v>0</v>
      </c>
      <c r="K62" s="217"/>
      <c r="L62" s="221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 s="12" customFormat="1" ht="19.9" customHeight="1">
      <c r="A63" s="12"/>
      <c r="B63" s="216"/>
      <c r="C63" s="217"/>
      <c r="D63" s="218" t="s">
        <v>223</v>
      </c>
      <c r="E63" s="219"/>
      <c r="F63" s="219"/>
      <c r="G63" s="219"/>
      <c r="H63" s="219"/>
      <c r="I63" s="219"/>
      <c r="J63" s="220">
        <f>J175</f>
        <v>0</v>
      </c>
      <c r="K63" s="217"/>
      <c r="L63" s="221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1:31" s="12" customFormat="1" ht="19.9" customHeight="1">
      <c r="A64" s="12"/>
      <c r="B64" s="216"/>
      <c r="C64" s="217"/>
      <c r="D64" s="218" t="s">
        <v>224</v>
      </c>
      <c r="E64" s="219"/>
      <c r="F64" s="219"/>
      <c r="G64" s="219"/>
      <c r="H64" s="219"/>
      <c r="I64" s="219"/>
      <c r="J64" s="220">
        <f>J184</f>
        <v>0</v>
      </c>
      <c r="K64" s="217"/>
      <c r="L64" s="221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1:31" s="12" customFormat="1" ht="19.9" customHeight="1">
      <c r="A65" s="12"/>
      <c r="B65" s="216"/>
      <c r="C65" s="217"/>
      <c r="D65" s="218" t="s">
        <v>225</v>
      </c>
      <c r="E65" s="219"/>
      <c r="F65" s="219"/>
      <c r="G65" s="219"/>
      <c r="H65" s="219"/>
      <c r="I65" s="219"/>
      <c r="J65" s="220">
        <f>J189</f>
        <v>0</v>
      </c>
      <c r="K65" s="217"/>
      <c r="L65" s="221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 s="9" customFormat="1" ht="24.95" customHeight="1">
      <c r="A66" s="9"/>
      <c r="B66" s="165"/>
      <c r="C66" s="166"/>
      <c r="D66" s="167" t="s">
        <v>226</v>
      </c>
      <c r="E66" s="168"/>
      <c r="F66" s="168"/>
      <c r="G66" s="168"/>
      <c r="H66" s="168"/>
      <c r="I66" s="168"/>
      <c r="J66" s="169">
        <f>J191</f>
        <v>0</v>
      </c>
      <c r="K66" s="166"/>
      <c r="L66" s="170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2" customFormat="1" ht="19.9" customHeight="1">
      <c r="A67" s="12"/>
      <c r="B67" s="216"/>
      <c r="C67" s="217"/>
      <c r="D67" s="218" t="s">
        <v>227</v>
      </c>
      <c r="E67" s="219"/>
      <c r="F67" s="219"/>
      <c r="G67" s="219"/>
      <c r="H67" s="219"/>
      <c r="I67" s="219"/>
      <c r="J67" s="220">
        <f>J192</f>
        <v>0</v>
      </c>
      <c r="K67" s="217"/>
      <c r="L67" s="221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</row>
    <row r="68" spans="1:31" s="2" customFormat="1" ht="21.8" customHeight="1">
      <c r="A68" s="38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59"/>
      <c r="C69" s="60"/>
      <c r="D69" s="60"/>
      <c r="E69" s="60"/>
      <c r="F69" s="60"/>
      <c r="G69" s="60"/>
      <c r="H69" s="60"/>
      <c r="I69" s="60"/>
      <c r="J69" s="60"/>
      <c r="K69" s="6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3" spans="1:31" s="2" customFormat="1" ht="6.95" customHeight="1">
      <c r="A73" s="38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24.95" customHeight="1">
      <c r="A74" s="38"/>
      <c r="B74" s="39"/>
      <c r="C74" s="23" t="s">
        <v>127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16</v>
      </c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6.5" customHeight="1">
      <c r="A77" s="38"/>
      <c r="B77" s="39"/>
      <c r="C77" s="40"/>
      <c r="D77" s="40"/>
      <c r="E77" s="160" t="str">
        <f>E7</f>
        <v>Ochranná nádrž NO4 v k.ú. Hovorany</v>
      </c>
      <c r="F77" s="32"/>
      <c r="G77" s="32"/>
      <c r="H77" s="32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120</v>
      </c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6.5" customHeight="1">
      <c r="A79" s="38"/>
      <c r="B79" s="39"/>
      <c r="C79" s="40"/>
      <c r="D79" s="40"/>
      <c r="E79" s="69" t="str">
        <f>E9</f>
        <v>IO 01.1 - Hráz</v>
      </c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21</v>
      </c>
      <c r="D81" s="40"/>
      <c r="E81" s="40"/>
      <c r="F81" s="27" t="str">
        <f>F12</f>
        <v xml:space="preserve"> </v>
      </c>
      <c r="G81" s="40"/>
      <c r="H81" s="40"/>
      <c r="I81" s="32" t="s">
        <v>23</v>
      </c>
      <c r="J81" s="72" t="str">
        <f>IF(J12="","",J12)</f>
        <v>22. 1. 2021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5.15" customHeight="1">
      <c r="A83" s="38"/>
      <c r="B83" s="39"/>
      <c r="C83" s="32" t="s">
        <v>25</v>
      </c>
      <c r="D83" s="40"/>
      <c r="E83" s="40"/>
      <c r="F83" s="27" t="str">
        <f>E15</f>
        <v xml:space="preserve"> </v>
      </c>
      <c r="G83" s="40"/>
      <c r="H83" s="40"/>
      <c r="I83" s="32" t="s">
        <v>30</v>
      </c>
      <c r="J83" s="36" t="str">
        <f>E21</f>
        <v xml:space="preserve"> </v>
      </c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5.15" customHeight="1">
      <c r="A84" s="38"/>
      <c r="B84" s="39"/>
      <c r="C84" s="32" t="s">
        <v>28</v>
      </c>
      <c r="D84" s="40"/>
      <c r="E84" s="40"/>
      <c r="F84" s="27" t="str">
        <f>IF(E18="","",E18)</f>
        <v>Vyplň údaj</v>
      </c>
      <c r="G84" s="40"/>
      <c r="H84" s="40"/>
      <c r="I84" s="32" t="s">
        <v>32</v>
      </c>
      <c r="J84" s="36" t="str">
        <f>E24</f>
        <v xml:space="preserve"> </v>
      </c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0.3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10" customFormat="1" ht="29.25" customHeight="1">
      <c r="A86" s="171"/>
      <c r="B86" s="172"/>
      <c r="C86" s="173" t="s">
        <v>128</v>
      </c>
      <c r="D86" s="174" t="s">
        <v>54</v>
      </c>
      <c r="E86" s="174" t="s">
        <v>50</v>
      </c>
      <c r="F86" s="174" t="s">
        <v>51</v>
      </c>
      <c r="G86" s="174" t="s">
        <v>129</v>
      </c>
      <c r="H86" s="174" t="s">
        <v>130</v>
      </c>
      <c r="I86" s="174" t="s">
        <v>131</v>
      </c>
      <c r="J86" s="175" t="s">
        <v>124</v>
      </c>
      <c r="K86" s="176" t="s">
        <v>132</v>
      </c>
      <c r="L86" s="177"/>
      <c r="M86" s="92" t="s">
        <v>19</v>
      </c>
      <c r="N86" s="93" t="s">
        <v>39</v>
      </c>
      <c r="O86" s="93" t="s">
        <v>133</v>
      </c>
      <c r="P86" s="93" t="s">
        <v>134</v>
      </c>
      <c r="Q86" s="93" t="s">
        <v>135</v>
      </c>
      <c r="R86" s="93" t="s">
        <v>136</v>
      </c>
      <c r="S86" s="93" t="s">
        <v>137</v>
      </c>
      <c r="T86" s="94" t="s">
        <v>138</v>
      </c>
      <c r="U86" s="171"/>
      <c r="V86" s="171"/>
      <c r="W86" s="171"/>
      <c r="X86" s="171"/>
      <c r="Y86" s="171"/>
      <c r="Z86" s="171"/>
      <c r="AA86" s="171"/>
      <c r="AB86" s="171"/>
      <c r="AC86" s="171"/>
      <c r="AD86" s="171"/>
      <c r="AE86" s="171"/>
    </row>
    <row r="87" spans="1:63" s="2" customFormat="1" ht="22.8" customHeight="1">
      <c r="A87" s="38"/>
      <c r="B87" s="39"/>
      <c r="C87" s="99" t="s">
        <v>139</v>
      </c>
      <c r="D87" s="40"/>
      <c r="E87" s="40"/>
      <c r="F87" s="40"/>
      <c r="G87" s="40"/>
      <c r="H87" s="40"/>
      <c r="I87" s="40"/>
      <c r="J87" s="178">
        <f>BK87</f>
        <v>0</v>
      </c>
      <c r="K87" s="40"/>
      <c r="L87" s="44"/>
      <c r="M87" s="95"/>
      <c r="N87" s="179"/>
      <c r="O87" s="96"/>
      <c r="P87" s="180">
        <f>P88+P191</f>
        <v>0</v>
      </c>
      <c r="Q87" s="96"/>
      <c r="R87" s="180">
        <f>R88+R191</f>
        <v>2278.27136436</v>
      </c>
      <c r="S87" s="96"/>
      <c r="T87" s="181">
        <f>T88+T191</f>
        <v>15.93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68</v>
      </c>
      <c r="AU87" s="17" t="s">
        <v>125</v>
      </c>
      <c r="BK87" s="182">
        <f>BK88+BK191</f>
        <v>0</v>
      </c>
    </row>
    <row r="88" spans="1:63" s="11" customFormat="1" ht="25.9" customHeight="1">
      <c r="A88" s="11"/>
      <c r="B88" s="183"/>
      <c r="C88" s="184"/>
      <c r="D88" s="185" t="s">
        <v>68</v>
      </c>
      <c r="E88" s="186" t="s">
        <v>228</v>
      </c>
      <c r="F88" s="186" t="s">
        <v>229</v>
      </c>
      <c r="G88" s="184"/>
      <c r="H88" s="184"/>
      <c r="I88" s="187"/>
      <c r="J88" s="188">
        <f>BK88</f>
        <v>0</v>
      </c>
      <c r="K88" s="184"/>
      <c r="L88" s="189"/>
      <c r="M88" s="190"/>
      <c r="N88" s="191"/>
      <c r="O88" s="191"/>
      <c r="P88" s="192">
        <f>P89+P164+P175+P184+P189</f>
        <v>0</v>
      </c>
      <c r="Q88" s="191"/>
      <c r="R88" s="192">
        <f>R89+R164+R175+R184+R189</f>
        <v>2278.27136436</v>
      </c>
      <c r="S88" s="191"/>
      <c r="T88" s="193">
        <f>T89+T164+T175+T184+T189</f>
        <v>15.93</v>
      </c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R88" s="194" t="s">
        <v>77</v>
      </c>
      <c r="AT88" s="195" t="s">
        <v>68</v>
      </c>
      <c r="AU88" s="195" t="s">
        <v>69</v>
      </c>
      <c r="AY88" s="194" t="s">
        <v>143</v>
      </c>
      <c r="BK88" s="196">
        <f>BK89+BK164+BK175+BK184+BK189</f>
        <v>0</v>
      </c>
    </row>
    <row r="89" spans="1:63" s="11" customFormat="1" ht="22.8" customHeight="1">
      <c r="A89" s="11"/>
      <c r="B89" s="183"/>
      <c r="C89" s="184"/>
      <c r="D89" s="185" t="s">
        <v>68</v>
      </c>
      <c r="E89" s="222" t="s">
        <v>77</v>
      </c>
      <c r="F89" s="222" t="s">
        <v>230</v>
      </c>
      <c r="G89" s="184"/>
      <c r="H89" s="184"/>
      <c r="I89" s="187"/>
      <c r="J89" s="223">
        <f>BK89</f>
        <v>0</v>
      </c>
      <c r="K89" s="184"/>
      <c r="L89" s="189"/>
      <c r="M89" s="190"/>
      <c r="N89" s="191"/>
      <c r="O89" s="191"/>
      <c r="P89" s="192">
        <f>SUM(P90:P163)</f>
        <v>0</v>
      </c>
      <c r="Q89" s="191"/>
      <c r="R89" s="192">
        <f>SUM(R90:R163)</f>
        <v>1.0926220000000002</v>
      </c>
      <c r="S89" s="191"/>
      <c r="T89" s="193">
        <f>SUM(T90:T163)</f>
        <v>0</v>
      </c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R89" s="194" t="s">
        <v>77</v>
      </c>
      <c r="AT89" s="195" t="s">
        <v>68</v>
      </c>
      <c r="AU89" s="195" t="s">
        <v>77</v>
      </c>
      <c r="AY89" s="194" t="s">
        <v>143</v>
      </c>
      <c r="BK89" s="196">
        <f>SUM(BK90:BK163)</f>
        <v>0</v>
      </c>
    </row>
    <row r="90" spans="1:65" s="2" customFormat="1" ht="16.5" customHeight="1">
      <c r="A90" s="38"/>
      <c r="B90" s="39"/>
      <c r="C90" s="224" t="s">
        <v>77</v>
      </c>
      <c r="D90" s="224" t="s">
        <v>231</v>
      </c>
      <c r="E90" s="225" t="s">
        <v>232</v>
      </c>
      <c r="F90" s="226" t="s">
        <v>233</v>
      </c>
      <c r="G90" s="227" t="s">
        <v>234</v>
      </c>
      <c r="H90" s="228">
        <v>11.792</v>
      </c>
      <c r="I90" s="229"/>
      <c r="J90" s="230">
        <f>ROUND(I90*H90,2)</f>
        <v>0</v>
      </c>
      <c r="K90" s="231"/>
      <c r="L90" s="232"/>
      <c r="M90" s="233" t="s">
        <v>19</v>
      </c>
      <c r="N90" s="234" t="s">
        <v>40</v>
      </c>
      <c r="O90" s="84"/>
      <c r="P90" s="207">
        <f>O90*H90</f>
        <v>0</v>
      </c>
      <c r="Q90" s="207">
        <v>0.001</v>
      </c>
      <c r="R90" s="207">
        <f>Q90*H90</f>
        <v>0.011792</v>
      </c>
      <c r="S90" s="207">
        <v>0</v>
      </c>
      <c r="T90" s="208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09" t="s">
        <v>171</v>
      </c>
      <c r="AT90" s="209" t="s">
        <v>231</v>
      </c>
      <c r="AU90" s="209" t="s">
        <v>79</v>
      </c>
      <c r="AY90" s="17" t="s">
        <v>143</v>
      </c>
      <c r="BE90" s="210">
        <f>IF(N90="základní",J90,0)</f>
        <v>0</v>
      </c>
      <c r="BF90" s="210">
        <f>IF(N90="snížená",J90,0)</f>
        <v>0</v>
      </c>
      <c r="BG90" s="210">
        <f>IF(N90="zákl. přenesená",J90,0)</f>
        <v>0</v>
      </c>
      <c r="BH90" s="210">
        <f>IF(N90="sníž. přenesená",J90,0)</f>
        <v>0</v>
      </c>
      <c r="BI90" s="210">
        <f>IF(N90="nulová",J90,0)</f>
        <v>0</v>
      </c>
      <c r="BJ90" s="17" t="s">
        <v>77</v>
      </c>
      <c r="BK90" s="210">
        <f>ROUND(I90*H90,2)</f>
        <v>0</v>
      </c>
      <c r="BL90" s="17" t="s">
        <v>142</v>
      </c>
      <c r="BM90" s="209" t="s">
        <v>235</v>
      </c>
    </row>
    <row r="91" spans="1:51" s="13" customFormat="1" ht="12">
      <c r="A91" s="13"/>
      <c r="B91" s="235"/>
      <c r="C91" s="236"/>
      <c r="D91" s="237" t="s">
        <v>236</v>
      </c>
      <c r="E91" s="238" t="s">
        <v>19</v>
      </c>
      <c r="F91" s="239" t="s">
        <v>237</v>
      </c>
      <c r="G91" s="236"/>
      <c r="H91" s="240">
        <v>11.792</v>
      </c>
      <c r="I91" s="241"/>
      <c r="J91" s="236"/>
      <c r="K91" s="236"/>
      <c r="L91" s="242"/>
      <c r="M91" s="243"/>
      <c r="N91" s="244"/>
      <c r="O91" s="244"/>
      <c r="P91" s="244"/>
      <c r="Q91" s="244"/>
      <c r="R91" s="244"/>
      <c r="S91" s="244"/>
      <c r="T91" s="245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46" t="s">
        <v>236</v>
      </c>
      <c r="AU91" s="246" t="s">
        <v>79</v>
      </c>
      <c r="AV91" s="13" t="s">
        <v>79</v>
      </c>
      <c r="AW91" s="13" t="s">
        <v>31</v>
      </c>
      <c r="AX91" s="13" t="s">
        <v>77</v>
      </c>
      <c r="AY91" s="246" t="s">
        <v>143</v>
      </c>
    </row>
    <row r="92" spans="1:65" s="2" customFormat="1" ht="16.5" customHeight="1">
      <c r="A92" s="38"/>
      <c r="B92" s="39"/>
      <c r="C92" s="224" t="s">
        <v>79</v>
      </c>
      <c r="D92" s="224" t="s">
        <v>231</v>
      </c>
      <c r="E92" s="225" t="s">
        <v>238</v>
      </c>
      <c r="F92" s="226" t="s">
        <v>239</v>
      </c>
      <c r="G92" s="227" t="s">
        <v>234</v>
      </c>
      <c r="H92" s="228">
        <v>79.73</v>
      </c>
      <c r="I92" s="229"/>
      <c r="J92" s="230">
        <f>ROUND(I92*H92,2)</f>
        <v>0</v>
      </c>
      <c r="K92" s="231"/>
      <c r="L92" s="232"/>
      <c r="M92" s="233" t="s">
        <v>19</v>
      </c>
      <c r="N92" s="234" t="s">
        <v>40</v>
      </c>
      <c r="O92" s="84"/>
      <c r="P92" s="207">
        <f>O92*H92</f>
        <v>0</v>
      </c>
      <c r="Q92" s="207">
        <v>0.001</v>
      </c>
      <c r="R92" s="207">
        <f>Q92*H92</f>
        <v>0.07973000000000001</v>
      </c>
      <c r="S92" s="207">
        <v>0</v>
      </c>
      <c r="T92" s="208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09" t="s">
        <v>171</v>
      </c>
      <c r="AT92" s="209" t="s">
        <v>231</v>
      </c>
      <c r="AU92" s="209" t="s">
        <v>79</v>
      </c>
      <c r="AY92" s="17" t="s">
        <v>143</v>
      </c>
      <c r="BE92" s="210">
        <f>IF(N92="základní",J92,0)</f>
        <v>0</v>
      </c>
      <c r="BF92" s="210">
        <f>IF(N92="snížená",J92,0)</f>
        <v>0</v>
      </c>
      <c r="BG92" s="210">
        <f>IF(N92="zákl. přenesená",J92,0)</f>
        <v>0</v>
      </c>
      <c r="BH92" s="210">
        <f>IF(N92="sníž. přenesená",J92,0)</f>
        <v>0</v>
      </c>
      <c r="BI92" s="210">
        <f>IF(N92="nulová",J92,0)</f>
        <v>0</v>
      </c>
      <c r="BJ92" s="17" t="s">
        <v>77</v>
      </c>
      <c r="BK92" s="210">
        <f>ROUND(I92*H92,2)</f>
        <v>0</v>
      </c>
      <c r="BL92" s="17" t="s">
        <v>142</v>
      </c>
      <c r="BM92" s="209" t="s">
        <v>240</v>
      </c>
    </row>
    <row r="93" spans="1:51" s="13" customFormat="1" ht="12">
      <c r="A93" s="13"/>
      <c r="B93" s="235"/>
      <c r="C93" s="236"/>
      <c r="D93" s="237" t="s">
        <v>236</v>
      </c>
      <c r="E93" s="238" t="s">
        <v>19</v>
      </c>
      <c r="F93" s="239" t="s">
        <v>241</v>
      </c>
      <c r="G93" s="236"/>
      <c r="H93" s="240">
        <v>79.73</v>
      </c>
      <c r="I93" s="241"/>
      <c r="J93" s="236"/>
      <c r="K93" s="236"/>
      <c r="L93" s="242"/>
      <c r="M93" s="243"/>
      <c r="N93" s="244"/>
      <c r="O93" s="244"/>
      <c r="P93" s="244"/>
      <c r="Q93" s="244"/>
      <c r="R93" s="244"/>
      <c r="S93" s="244"/>
      <c r="T93" s="245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6" t="s">
        <v>236</v>
      </c>
      <c r="AU93" s="246" t="s">
        <v>79</v>
      </c>
      <c r="AV93" s="13" t="s">
        <v>79</v>
      </c>
      <c r="AW93" s="13" t="s">
        <v>31</v>
      </c>
      <c r="AX93" s="13" t="s">
        <v>77</v>
      </c>
      <c r="AY93" s="246" t="s">
        <v>143</v>
      </c>
    </row>
    <row r="94" spans="1:65" s="2" customFormat="1" ht="21.75" customHeight="1">
      <c r="A94" s="38"/>
      <c r="B94" s="39"/>
      <c r="C94" s="197" t="s">
        <v>152</v>
      </c>
      <c r="D94" s="197" t="s">
        <v>144</v>
      </c>
      <c r="E94" s="198" t="s">
        <v>242</v>
      </c>
      <c r="F94" s="199" t="s">
        <v>243</v>
      </c>
      <c r="G94" s="200" t="s">
        <v>244</v>
      </c>
      <c r="H94" s="201">
        <v>2</v>
      </c>
      <c r="I94" s="202"/>
      <c r="J94" s="203">
        <f>ROUND(I94*H94,2)</f>
        <v>0</v>
      </c>
      <c r="K94" s="204"/>
      <c r="L94" s="44"/>
      <c r="M94" s="205" t="s">
        <v>19</v>
      </c>
      <c r="N94" s="206" t="s">
        <v>40</v>
      </c>
      <c r="O94" s="84"/>
      <c r="P94" s="207">
        <f>O94*H94</f>
        <v>0</v>
      </c>
      <c r="Q94" s="207">
        <v>0</v>
      </c>
      <c r="R94" s="207">
        <f>Q94*H94</f>
        <v>0</v>
      </c>
      <c r="S94" s="207">
        <v>0</v>
      </c>
      <c r="T94" s="208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09" t="s">
        <v>142</v>
      </c>
      <c r="AT94" s="209" t="s">
        <v>144</v>
      </c>
      <c r="AU94" s="209" t="s">
        <v>79</v>
      </c>
      <c r="AY94" s="17" t="s">
        <v>143</v>
      </c>
      <c r="BE94" s="210">
        <f>IF(N94="základní",J94,0)</f>
        <v>0</v>
      </c>
      <c r="BF94" s="210">
        <f>IF(N94="snížená",J94,0)</f>
        <v>0</v>
      </c>
      <c r="BG94" s="210">
        <f>IF(N94="zákl. přenesená",J94,0)</f>
        <v>0</v>
      </c>
      <c r="BH94" s="210">
        <f>IF(N94="sníž. přenesená",J94,0)</f>
        <v>0</v>
      </c>
      <c r="BI94" s="210">
        <f>IF(N94="nulová",J94,0)</f>
        <v>0</v>
      </c>
      <c r="BJ94" s="17" t="s">
        <v>77</v>
      </c>
      <c r="BK94" s="210">
        <f>ROUND(I94*H94,2)</f>
        <v>0</v>
      </c>
      <c r="BL94" s="17" t="s">
        <v>142</v>
      </c>
      <c r="BM94" s="209" t="s">
        <v>245</v>
      </c>
    </row>
    <row r="95" spans="1:51" s="13" customFormat="1" ht="12">
      <c r="A95" s="13"/>
      <c r="B95" s="235"/>
      <c r="C95" s="236"/>
      <c r="D95" s="237" t="s">
        <v>236</v>
      </c>
      <c r="E95" s="238" t="s">
        <v>19</v>
      </c>
      <c r="F95" s="239" t="s">
        <v>79</v>
      </c>
      <c r="G95" s="236"/>
      <c r="H95" s="240">
        <v>2</v>
      </c>
      <c r="I95" s="241"/>
      <c r="J95" s="236"/>
      <c r="K95" s="236"/>
      <c r="L95" s="242"/>
      <c r="M95" s="243"/>
      <c r="N95" s="244"/>
      <c r="O95" s="244"/>
      <c r="P95" s="244"/>
      <c r="Q95" s="244"/>
      <c r="R95" s="244"/>
      <c r="S95" s="244"/>
      <c r="T95" s="245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6" t="s">
        <v>236</v>
      </c>
      <c r="AU95" s="246" t="s">
        <v>79</v>
      </c>
      <c r="AV95" s="13" t="s">
        <v>79</v>
      </c>
      <c r="AW95" s="13" t="s">
        <v>31</v>
      </c>
      <c r="AX95" s="13" t="s">
        <v>77</v>
      </c>
      <c r="AY95" s="246" t="s">
        <v>143</v>
      </c>
    </row>
    <row r="96" spans="1:65" s="2" customFormat="1" ht="21.75" customHeight="1">
      <c r="A96" s="38"/>
      <c r="B96" s="39"/>
      <c r="C96" s="197" t="s">
        <v>142</v>
      </c>
      <c r="D96" s="197" t="s">
        <v>144</v>
      </c>
      <c r="E96" s="198" t="s">
        <v>246</v>
      </c>
      <c r="F96" s="199" t="s">
        <v>247</v>
      </c>
      <c r="G96" s="200" t="s">
        <v>244</v>
      </c>
      <c r="H96" s="201">
        <v>1</v>
      </c>
      <c r="I96" s="202"/>
      <c r="J96" s="203">
        <f>ROUND(I96*H96,2)</f>
        <v>0</v>
      </c>
      <c r="K96" s="204"/>
      <c r="L96" s="44"/>
      <c r="M96" s="205" t="s">
        <v>19</v>
      </c>
      <c r="N96" s="206" t="s">
        <v>40</v>
      </c>
      <c r="O96" s="84"/>
      <c r="P96" s="207">
        <f>O96*H96</f>
        <v>0</v>
      </c>
      <c r="Q96" s="207">
        <v>0</v>
      </c>
      <c r="R96" s="207">
        <f>Q96*H96</f>
        <v>0</v>
      </c>
      <c r="S96" s="207">
        <v>0</v>
      </c>
      <c r="T96" s="208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09" t="s">
        <v>142</v>
      </c>
      <c r="AT96" s="209" t="s">
        <v>144</v>
      </c>
      <c r="AU96" s="209" t="s">
        <v>79</v>
      </c>
      <c r="AY96" s="17" t="s">
        <v>143</v>
      </c>
      <c r="BE96" s="210">
        <f>IF(N96="základní",J96,0)</f>
        <v>0</v>
      </c>
      <c r="BF96" s="210">
        <f>IF(N96="snížená",J96,0)</f>
        <v>0</v>
      </c>
      <c r="BG96" s="210">
        <f>IF(N96="zákl. přenesená",J96,0)</f>
        <v>0</v>
      </c>
      <c r="BH96" s="210">
        <f>IF(N96="sníž. přenesená",J96,0)</f>
        <v>0</v>
      </c>
      <c r="BI96" s="210">
        <f>IF(N96="nulová",J96,0)</f>
        <v>0</v>
      </c>
      <c r="BJ96" s="17" t="s">
        <v>77</v>
      </c>
      <c r="BK96" s="210">
        <f>ROUND(I96*H96,2)</f>
        <v>0</v>
      </c>
      <c r="BL96" s="17" t="s">
        <v>142</v>
      </c>
      <c r="BM96" s="209" t="s">
        <v>248</v>
      </c>
    </row>
    <row r="97" spans="1:51" s="13" customFormat="1" ht="12">
      <c r="A97" s="13"/>
      <c r="B97" s="235"/>
      <c r="C97" s="236"/>
      <c r="D97" s="237" t="s">
        <v>236</v>
      </c>
      <c r="E97" s="238" t="s">
        <v>19</v>
      </c>
      <c r="F97" s="239" t="s">
        <v>77</v>
      </c>
      <c r="G97" s="236"/>
      <c r="H97" s="240">
        <v>1</v>
      </c>
      <c r="I97" s="241"/>
      <c r="J97" s="236"/>
      <c r="K97" s="236"/>
      <c r="L97" s="242"/>
      <c r="M97" s="243"/>
      <c r="N97" s="244"/>
      <c r="O97" s="244"/>
      <c r="P97" s="244"/>
      <c r="Q97" s="244"/>
      <c r="R97" s="244"/>
      <c r="S97" s="244"/>
      <c r="T97" s="245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6" t="s">
        <v>236</v>
      </c>
      <c r="AU97" s="246" t="s">
        <v>79</v>
      </c>
      <c r="AV97" s="13" t="s">
        <v>79</v>
      </c>
      <c r="AW97" s="13" t="s">
        <v>31</v>
      </c>
      <c r="AX97" s="13" t="s">
        <v>77</v>
      </c>
      <c r="AY97" s="246" t="s">
        <v>143</v>
      </c>
    </row>
    <row r="98" spans="1:65" s="2" customFormat="1" ht="21.75" customHeight="1">
      <c r="A98" s="38"/>
      <c r="B98" s="39"/>
      <c r="C98" s="197" t="s">
        <v>159</v>
      </c>
      <c r="D98" s="197" t="s">
        <v>144</v>
      </c>
      <c r="E98" s="198" t="s">
        <v>249</v>
      </c>
      <c r="F98" s="199" t="s">
        <v>250</v>
      </c>
      <c r="G98" s="200" t="s">
        <v>251</v>
      </c>
      <c r="H98" s="201">
        <v>285</v>
      </c>
      <c r="I98" s="202"/>
      <c r="J98" s="203">
        <f>ROUND(I98*H98,2)</f>
        <v>0</v>
      </c>
      <c r="K98" s="204"/>
      <c r="L98" s="44"/>
      <c r="M98" s="205" t="s">
        <v>19</v>
      </c>
      <c r="N98" s="206" t="s">
        <v>40</v>
      </c>
      <c r="O98" s="84"/>
      <c r="P98" s="207">
        <f>O98*H98</f>
        <v>0</v>
      </c>
      <c r="Q98" s="207">
        <v>0</v>
      </c>
      <c r="R98" s="207">
        <f>Q98*H98</f>
        <v>0</v>
      </c>
      <c r="S98" s="207">
        <v>0</v>
      </c>
      <c r="T98" s="208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09" t="s">
        <v>142</v>
      </c>
      <c r="AT98" s="209" t="s">
        <v>144</v>
      </c>
      <c r="AU98" s="209" t="s">
        <v>79</v>
      </c>
      <c r="AY98" s="17" t="s">
        <v>143</v>
      </c>
      <c r="BE98" s="210">
        <f>IF(N98="základní",J98,0)</f>
        <v>0</v>
      </c>
      <c r="BF98" s="210">
        <f>IF(N98="snížená",J98,0)</f>
        <v>0</v>
      </c>
      <c r="BG98" s="210">
        <f>IF(N98="zákl. přenesená",J98,0)</f>
        <v>0</v>
      </c>
      <c r="BH98" s="210">
        <f>IF(N98="sníž. přenesená",J98,0)</f>
        <v>0</v>
      </c>
      <c r="BI98" s="210">
        <f>IF(N98="nulová",J98,0)</f>
        <v>0</v>
      </c>
      <c r="BJ98" s="17" t="s">
        <v>77</v>
      </c>
      <c r="BK98" s="210">
        <f>ROUND(I98*H98,2)</f>
        <v>0</v>
      </c>
      <c r="BL98" s="17" t="s">
        <v>142</v>
      </c>
      <c r="BM98" s="209" t="s">
        <v>252</v>
      </c>
    </row>
    <row r="99" spans="1:51" s="13" customFormat="1" ht="12">
      <c r="A99" s="13"/>
      <c r="B99" s="235"/>
      <c r="C99" s="236"/>
      <c r="D99" s="237" t="s">
        <v>236</v>
      </c>
      <c r="E99" s="238" t="s">
        <v>19</v>
      </c>
      <c r="F99" s="239" t="s">
        <v>253</v>
      </c>
      <c r="G99" s="236"/>
      <c r="H99" s="240">
        <v>285</v>
      </c>
      <c r="I99" s="241"/>
      <c r="J99" s="236"/>
      <c r="K99" s="236"/>
      <c r="L99" s="242"/>
      <c r="M99" s="243"/>
      <c r="N99" s="244"/>
      <c r="O99" s="244"/>
      <c r="P99" s="244"/>
      <c r="Q99" s="244"/>
      <c r="R99" s="244"/>
      <c r="S99" s="244"/>
      <c r="T99" s="245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6" t="s">
        <v>236</v>
      </c>
      <c r="AU99" s="246" t="s">
        <v>79</v>
      </c>
      <c r="AV99" s="13" t="s">
        <v>79</v>
      </c>
      <c r="AW99" s="13" t="s">
        <v>31</v>
      </c>
      <c r="AX99" s="13" t="s">
        <v>77</v>
      </c>
      <c r="AY99" s="246" t="s">
        <v>143</v>
      </c>
    </row>
    <row r="100" spans="1:65" s="2" customFormat="1" ht="21.75" customHeight="1">
      <c r="A100" s="38"/>
      <c r="B100" s="39"/>
      <c r="C100" s="197" t="s">
        <v>163</v>
      </c>
      <c r="D100" s="197" t="s">
        <v>144</v>
      </c>
      <c r="E100" s="198" t="s">
        <v>254</v>
      </c>
      <c r="F100" s="199" t="s">
        <v>255</v>
      </c>
      <c r="G100" s="200" t="s">
        <v>244</v>
      </c>
      <c r="H100" s="201">
        <v>2</v>
      </c>
      <c r="I100" s="202"/>
      <c r="J100" s="203">
        <f>ROUND(I100*H100,2)</f>
        <v>0</v>
      </c>
      <c r="K100" s="204"/>
      <c r="L100" s="44"/>
      <c r="M100" s="205" t="s">
        <v>19</v>
      </c>
      <c r="N100" s="206" t="s">
        <v>40</v>
      </c>
      <c r="O100" s="84"/>
      <c r="P100" s="207">
        <f>O100*H100</f>
        <v>0</v>
      </c>
      <c r="Q100" s="207">
        <v>0</v>
      </c>
      <c r="R100" s="207">
        <f>Q100*H100</f>
        <v>0</v>
      </c>
      <c r="S100" s="207">
        <v>0</v>
      </c>
      <c r="T100" s="208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09" t="s">
        <v>142</v>
      </c>
      <c r="AT100" s="209" t="s">
        <v>144</v>
      </c>
      <c r="AU100" s="209" t="s">
        <v>79</v>
      </c>
      <c r="AY100" s="17" t="s">
        <v>143</v>
      </c>
      <c r="BE100" s="210">
        <f>IF(N100="základní",J100,0)</f>
        <v>0</v>
      </c>
      <c r="BF100" s="210">
        <f>IF(N100="snížená",J100,0)</f>
        <v>0</v>
      </c>
      <c r="BG100" s="210">
        <f>IF(N100="zákl. přenesená",J100,0)</f>
        <v>0</v>
      </c>
      <c r="BH100" s="210">
        <f>IF(N100="sníž. přenesená",J100,0)</f>
        <v>0</v>
      </c>
      <c r="BI100" s="210">
        <f>IF(N100="nulová",J100,0)</f>
        <v>0</v>
      </c>
      <c r="BJ100" s="17" t="s">
        <v>77</v>
      </c>
      <c r="BK100" s="210">
        <f>ROUND(I100*H100,2)</f>
        <v>0</v>
      </c>
      <c r="BL100" s="17" t="s">
        <v>142</v>
      </c>
      <c r="BM100" s="209" t="s">
        <v>256</v>
      </c>
    </row>
    <row r="101" spans="1:51" s="13" customFormat="1" ht="12">
      <c r="A101" s="13"/>
      <c r="B101" s="235"/>
      <c r="C101" s="236"/>
      <c r="D101" s="237" t="s">
        <v>236</v>
      </c>
      <c r="E101" s="238" t="s">
        <v>19</v>
      </c>
      <c r="F101" s="239" t="s">
        <v>79</v>
      </c>
      <c r="G101" s="236"/>
      <c r="H101" s="240">
        <v>2</v>
      </c>
      <c r="I101" s="241"/>
      <c r="J101" s="236"/>
      <c r="K101" s="236"/>
      <c r="L101" s="242"/>
      <c r="M101" s="243"/>
      <c r="N101" s="244"/>
      <c r="O101" s="244"/>
      <c r="P101" s="244"/>
      <c r="Q101" s="244"/>
      <c r="R101" s="244"/>
      <c r="S101" s="244"/>
      <c r="T101" s="245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6" t="s">
        <v>236</v>
      </c>
      <c r="AU101" s="246" t="s">
        <v>79</v>
      </c>
      <c r="AV101" s="13" t="s">
        <v>79</v>
      </c>
      <c r="AW101" s="13" t="s">
        <v>31</v>
      </c>
      <c r="AX101" s="13" t="s">
        <v>77</v>
      </c>
      <c r="AY101" s="246" t="s">
        <v>143</v>
      </c>
    </row>
    <row r="102" spans="1:65" s="2" customFormat="1" ht="21.75" customHeight="1">
      <c r="A102" s="38"/>
      <c r="B102" s="39"/>
      <c r="C102" s="197" t="s">
        <v>167</v>
      </c>
      <c r="D102" s="197" t="s">
        <v>144</v>
      </c>
      <c r="E102" s="198" t="s">
        <v>257</v>
      </c>
      <c r="F102" s="199" t="s">
        <v>258</v>
      </c>
      <c r="G102" s="200" t="s">
        <v>244</v>
      </c>
      <c r="H102" s="201">
        <v>1</v>
      </c>
      <c r="I102" s="202"/>
      <c r="J102" s="203">
        <f>ROUND(I102*H102,2)</f>
        <v>0</v>
      </c>
      <c r="K102" s="204"/>
      <c r="L102" s="44"/>
      <c r="M102" s="205" t="s">
        <v>19</v>
      </c>
      <c r="N102" s="206" t="s">
        <v>40</v>
      </c>
      <c r="O102" s="84"/>
      <c r="P102" s="207">
        <f>O102*H102</f>
        <v>0</v>
      </c>
      <c r="Q102" s="207">
        <v>0</v>
      </c>
      <c r="R102" s="207">
        <f>Q102*H102</f>
        <v>0</v>
      </c>
      <c r="S102" s="207">
        <v>0</v>
      </c>
      <c r="T102" s="208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09" t="s">
        <v>142</v>
      </c>
      <c r="AT102" s="209" t="s">
        <v>144</v>
      </c>
      <c r="AU102" s="209" t="s">
        <v>79</v>
      </c>
      <c r="AY102" s="17" t="s">
        <v>143</v>
      </c>
      <c r="BE102" s="210">
        <f>IF(N102="základní",J102,0)</f>
        <v>0</v>
      </c>
      <c r="BF102" s="210">
        <f>IF(N102="snížená",J102,0)</f>
        <v>0</v>
      </c>
      <c r="BG102" s="210">
        <f>IF(N102="zákl. přenesená",J102,0)</f>
        <v>0</v>
      </c>
      <c r="BH102" s="210">
        <f>IF(N102="sníž. přenesená",J102,0)</f>
        <v>0</v>
      </c>
      <c r="BI102" s="210">
        <f>IF(N102="nulová",J102,0)</f>
        <v>0</v>
      </c>
      <c r="BJ102" s="17" t="s">
        <v>77</v>
      </c>
      <c r="BK102" s="210">
        <f>ROUND(I102*H102,2)</f>
        <v>0</v>
      </c>
      <c r="BL102" s="17" t="s">
        <v>142</v>
      </c>
      <c r="BM102" s="209" t="s">
        <v>259</v>
      </c>
    </row>
    <row r="103" spans="1:51" s="13" customFormat="1" ht="12">
      <c r="A103" s="13"/>
      <c r="B103" s="235"/>
      <c r="C103" s="236"/>
      <c r="D103" s="237" t="s">
        <v>236</v>
      </c>
      <c r="E103" s="238" t="s">
        <v>19</v>
      </c>
      <c r="F103" s="239" t="s">
        <v>77</v>
      </c>
      <c r="G103" s="236"/>
      <c r="H103" s="240">
        <v>1</v>
      </c>
      <c r="I103" s="241"/>
      <c r="J103" s="236"/>
      <c r="K103" s="236"/>
      <c r="L103" s="242"/>
      <c r="M103" s="243"/>
      <c r="N103" s="244"/>
      <c r="O103" s="244"/>
      <c r="P103" s="244"/>
      <c r="Q103" s="244"/>
      <c r="R103" s="244"/>
      <c r="S103" s="244"/>
      <c r="T103" s="245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6" t="s">
        <v>236</v>
      </c>
      <c r="AU103" s="246" t="s">
        <v>79</v>
      </c>
      <c r="AV103" s="13" t="s">
        <v>79</v>
      </c>
      <c r="AW103" s="13" t="s">
        <v>31</v>
      </c>
      <c r="AX103" s="13" t="s">
        <v>77</v>
      </c>
      <c r="AY103" s="246" t="s">
        <v>143</v>
      </c>
    </row>
    <row r="104" spans="1:65" s="2" customFormat="1" ht="21.75" customHeight="1">
      <c r="A104" s="38"/>
      <c r="B104" s="39"/>
      <c r="C104" s="197" t="s">
        <v>171</v>
      </c>
      <c r="D104" s="197" t="s">
        <v>144</v>
      </c>
      <c r="E104" s="198" t="s">
        <v>260</v>
      </c>
      <c r="F104" s="199" t="s">
        <v>261</v>
      </c>
      <c r="G104" s="200" t="s">
        <v>244</v>
      </c>
      <c r="H104" s="201">
        <v>2</v>
      </c>
      <c r="I104" s="202"/>
      <c r="J104" s="203">
        <f>ROUND(I104*H104,2)</f>
        <v>0</v>
      </c>
      <c r="K104" s="204"/>
      <c r="L104" s="44"/>
      <c r="M104" s="205" t="s">
        <v>19</v>
      </c>
      <c r="N104" s="206" t="s">
        <v>40</v>
      </c>
      <c r="O104" s="84"/>
      <c r="P104" s="207">
        <f>O104*H104</f>
        <v>0</v>
      </c>
      <c r="Q104" s="207">
        <v>0</v>
      </c>
      <c r="R104" s="207">
        <f>Q104*H104</f>
        <v>0</v>
      </c>
      <c r="S104" s="207">
        <v>0</v>
      </c>
      <c r="T104" s="208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09" t="s">
        <v>142</v>
      </c>
      <c r="AT104" s="209" t="s">
        <v>144</v>
      </c>
      <c r="AU104" s="209" t="s">
        <v>79</v>
      </c>
      <c r="AY104" s="17" t="s">
        <v>143</v>
      </c>
      <c r="BE104" s="210">
        <f>IF(N104="základní",J104,0)</f>
        <v>0</v>
      </c>
      <c r="BF104" s="210">
        <f>IF(N104="snížená",J104,0)</f>
        <v>0</v>
      </c>
      <c r="BG104" s="210">
        <f>IF(N104="zákl. přenesená",J104,0)</f>
        <v>0</v>
      </c>
      <c r="BH104" s="210">
        <f>IF(N104="sníž. přenesená",J104,0)</f>
        <v>0</v>
      </c>
      <c r="BI104" s="210">
        <f>IF(N104="nulová",J104,0)</f>
        <v>0</v>
      </c>
      <c r="BJ104" s="17" t="s">
        <v>77</v>
      </c>
      <c r="BK104" s="210">
        <f>ROUND(I104*H104,2)</f>
        <v>0</v>
      </c>
      <c r="BL104" s="17" t="s">
        <v>142</v>
      </c>
      <c r="BM104" s="209" t="s">
        <v>262</v>
      </c>
    </row>
    <row r="105" spans="1:51" s="13" customFormat="1" ht="12">
      <c r="A105" s="13"/>
      <c r="B105" s="235"/>
      <c r="C105" s="236"/>
      <c r="D105" s="237" t="s">
        <v>236</v>
      </c>
      <c r="E105" s="238" t="s">
        <v>19</v>
      </c>
      <c r="F105" s="239" t="s">
        <v>79</v>
      </c>
      <c r="G105" s="236"/>
      <c r="H105" s="240">
        <v>2</v>
      </c>
      <c r="I105" s="241"/>
      <c r="J105" s="236"/>
      <c r="K105" s="236"/>
      <c r="L105" s="242"/>
      <c r="M105" s="243"/>
      <c r="N105" s="244"/>
      <c r="O105" s="244"/>
      <c r="P105" s="244"/>
      <c r="Q105" s="244"/>
      <c r="R105" s="244"/>
      <c r="S105" s="244"/>
      <c r="T105" s="24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6" t="s">
        <v>236</v>
      </c>
      <c r="AU105" s="246" t="s">
        <v>79</v>
      </c>
      <c r="AV105" s="13" t="s">
        <v>79</v>
      </c>
      <c r="AW105" s="13" t="s">
        <v>31</v>
      </c>
      <c r="AX105" s="13" t="s">
        <v>77</v>
      </c>
      <c r="AY105" s="246" t="s">
        <v>143</v>
      </c>
    </row>
    <row r="106" spans="1:65" s="2" customFormat="1" ht="21.75" customHeight="1">
      <c r="A106" s="38"/>
      <c r="B106" s="39"/>
      <c r="C106" s="197" t="s">
        <v>175</v>
      </c>
      <c r="D106" s="197" t="s">
        <v>144</v>
      </c>
      <c r="E106" s="198" t="s">
        <v>263</v>
      </c>
      <c r="F106" s="199" t="s">
        <v>264</v>
      </c>
      <c r="G106" s="200" t="s">
        <v>244</v>
      </c>
      <c r="H106" s="201">
        <v>1</v>
      </c>
      <c r="I106" s="202"/>
      <c r="J106" s="203">
        <f>ROUND(I106*H106,2)</f>
        <v>0</v>
      </c>
      <c r="K106" s="204"/>
      <c r="L106" s="44"/>
      <c r="M106" s="205" t="s">
        <v>19</v>
      </c>
      <c r="N106" s="206" t="s">
        <v>40</v>
      </c>
      <c r="O106" s="84"/>
      <c r="P106" s="207">
        <f>O106*H106</f>
        <v>0</v>
      </c>
      <c r="Q106" s="207">
        <v>0</v>
      </c>
      <c r="R106" s="207">
        <f>Q106*H106</f>
        <v>0</v>
      </c>
      <c r="S106" s="207">
        <v>0</v>
      </c>
      <c r="T106" s="208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09" t="s">
        <v>142</v>
      </c>
      <c r="AT106" s="209" t="s">
        <v>144</v>
      </c>
      <c r="AU106" s="209" t="s">
        <v>79</v>
      </c>
      <c r="AY106" s="17" t="s">
        <v>143</v>
      </c>
      <c r="BE106" s="210">
        <f>IF(N106="základní",J106,0)</f>
        <v>0</v>
      </c>
      <c r="BF106" s="210">
        <f>IF(N106="snížená",J106,0)</f>
        <v>0</v>
      </c>
      <c r="BG106" s="210">
        <f>IF(N106="zákl. přenesená",J106,0)</f>
        <v>0</v>
      </c>
      <c r="BH106" s="210">
        <f>IF(N106="sníž. přenesená",J106,0)</f>
        <v>0</v>
      </c>
      <c r="BI106" s="210">
        <f>IF(N106="nulová",J106,0)</f>
        <v>0</v>
      </c>
      <c r="BJ106" s="17" t="s">
        <v>77</v>
      </c>
      <c r="BK106" s="210">
        <f>ROUND(I106*H106,2)</f>
        <v>0</v>
      </c>
      <c r="BL106" s="17" t="s">
        <v>142</v>
      </c>
      <c r="BM106" s="209" t="s">
        <v>265</v>
      </c>
    </row>
    <row r="107" spans="1:51" s="13" customFormat="1" ht="12">
      <c r="A107" s="13"/>
      <c r="B107" s="235"/>
      <c r="C107" s="236"/>
      <c r="D107" s="237" t="s">
        <v>236</v>
      </c>
      <c r="E107" s="238" t="s">
        <v>19</v>
      </c>
      <c r="F107" s="239" t="s">
        <v>77</v>
      </c>
      <c r="G107" s="236"/>
      <c r="H107" s="240">
        <v>1</v>
      </c>
      <c r="I107" s="241"/>
      <c r="J107" s="236"/>
      <c r="K107" s="236"/>
      <c r="L107" s="242"/>
      <c r="M107" s="243"/>
      <c r="N107" s="244"/>
      <c r="O107" s="244"/>
      <c r="P107" s="244"/>
      <c r="Q107" s="244"/>
      <c r="R107" s="244"/>
      <c r="S107" s="244"/>
      <c r="T107" s="245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6" t="s">
        <v>236</v>
      </c>
      <c r="AU107" s="246" t="s">
        <v>79</v>
      </c>
      <c r="AV107" s="13" t="s">
        <v>79</v>
      </c>
      <c r="AW107" s="13" t="s">
        <v>31</v>
      </c>
      <c r="AX107" s="13" t="s">
        <v>77</v>
      </c>
      <c r="AY107" s="246" t="s">
        <v>143</v>
      </c>
    </row>
    <row r="108" spans="1:65" s="2" customFormat="1" ht="21.75" customHeight="1">
      <c r="A108" s="38"/>
      <c r="B108" s="39"/>
      <c r="C108" s="197" t="s">
        <v>179</v>
      </c>
      <c r="D108" s="197" t="s">
        <v>144</v>
      </c>
      <c r="E108" s="198" t="s">
        <v>266</v>
      </c>
      <c r="F108" s="199" t="s">
        <v>267</v>
      </c>
      <c r="G108" s="200" t="s">
        <v>251</v>
      </c>
      <c r="H108" s="201">
        <v>285</v>
      </c>
      <c r="I108" s="202"/>
      <c r="J108" s="203">
        <f>ROUND(I108*H108,2)</f>
        <v>0</v>
      </c>
      <c r="K108" s="204"/>
      <c r="L108" s="44"/>
      <c r="M108" s="205" t="s">
        <v>19</v>
      </c>
      <c r="N108" s="206" t="s">
        <v>40</v>
      </c>
      <c r="O108" s="84"/>
      <c r="P108" s="207">
        <f>O108*H108</f>
        <v>0</v>
      </c>
      <c r="Q108" s="207">
        <v>0</v>
      </c>
      <c r="R108" s="207">
        <f>Q108*H108</f>
        <v>0</v>
      </c>
      <c r="S108" s="207">
        <v>0</v>
      </c>
      <c r="T108" s="208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09" t="s">
        <v>142</v>
      </c>
      <c r="AT108" s="209" t="s">
        <v>144</v>
      </c>
      <c r="AU108" s="209" t="s">
        <v>79</v>
      </c>
      <c r="AY108" s="17" t="s">
        <v>143</v>
      </c>
      <c r="BE108" s="210">
        <f>IF(N108="základní",J108,0)</f>
        <v>0</v>
      </c>
      <c r="BF108" s="210">
        <f>IF(N108="snížená",J108,0)</f>
        <v>0</v>
      </c>
      <c r="BG108" s="210">
        <f>IF(N108="zákl. přenesená",J108,0)</f>
        <v>0</v>
      </c>
      <c r="BH108" s="210">
        <f>IF(N108="sníž. přenesená",J108,0)</f>
        <v>0</v>
      </c>
      <c r="BI108" s="210">
        <f>IF(N108="nulová",J108,0)</f>
        <v>0</v>
      </c>
      <c r="BJ108" s="17" t="s">
        <v>77</v>
      </c>
      <c r="BK108" s="210">
        <f>ROUND(I108*H108,2)</f>
        <v>0</v>
      </c>
      <c r="BL108" s="17" t="s">
        <v>142</v>
      </c>
      <c r="BM108" s="209" t="s">
        <v>268</v>
      </c>
    </row>
    <row r="109" spans="1:51" s="13" customFormat="1" ht="12">
      <c r="A109" s="13"/>
      <c r="B109" s="235"/>
      <c r="C109" s="236"/>
      <c r="D109" s="237" t="s">
        <v>236</v>
      </c>
      <c r="E109" s="238" t="s">
        <v>19</v>
      </c>
      <c r="F109" s="239" t="s">
        <v>253</v>
      </c>
      <c r="G109" s="236"/>
      <c r="H109" s="240">
        <v>285</v>
      </c>
      <c r="I109" s="241"/>
      <c r="J109" s="236"/>
      <c r="K109" s="236"/>
      <c r="L109" s="242"/>
      <c r="M109" s="243"/>
      <c r="N109" s="244"/>
      <c r="O109" s="244"/>
      <c r="P109" s="244"/>
      <c r="Q109" s="244"/>
      <c r="R109" s="244"/>
      <c r="S109" s="244"/>
      <c r="T109" s="245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6" t="s">
        <v>236</v>
      </c>
      <c r="AU109" s="246" t="s">
        <v>79</v>
      </c>
      <c r="AV109" s="13" t="s">
        <v>79</v>
      </c>
      <c r="AW109" s="13" t="s">
        <v>31</v>
      </c>
      <c r="AX109" s="13" t="s">
        <v>77</v>
      </c>
      <c r="AY109" s="246" t="s">
        <v>143</v>
      </c>
    </row>
    <row r="110" spans="1:65" s="2" customFormat="1" ht="21.75" customHeight="1">
      <c r="A110" s="38"/>
      <c r="B110" s="39"/>
      <c r="C110" s="197" t="s">
        <v>183</v>
      </c>
      <c r="D110" s="197" t="s">
        <v>144</v>
      </c>
      <c r="E110" s="198" t="s">
        <v>269</v>
      </c>
      <c r="F110" s="199" t="s">
        <v>270</v>
      </c>
      <c r="G110" s="200" t="s">
        <v>244</v>
      </c>
      <c r="H110" s="201">
        <v>2</v>
      </c>
      <c r="I110" s="202"/>
      <c r="J110" s="203">
        <f>ROUND(I110*H110,2)</f>
        <v>0</v>
      </c>
      <c r="K110" s="204"/>
      <c r="L110" s="44"/>
      <c r="M110" s="205" t="s">
        <v>19</v>
      </c>
      <c r="N110" s="206" t="s">
        <v>40</v>
      </c>
      <c r="O110" s="84"/>
      <c r="P110" s="207">
        <f>O110*H110</f>
        <v>0</v>
      </c>
      <c r="Q110" s="207">
        <v>0</v>
      </c>
      <c r="R110" s="207">
        <f>Q110*H110</f>
        <v>0</v>
      </c>
      <c r="S110" s="207">
        <v>0</v>
      </c>
      <c r="T110" s="208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09" t="s">
        <v>142</v>
      </c>
      <c r="AT110" s="209" t="s">
        <v>144</v>
      </c>
      <c r="AU110" s="209" t="s">
        <v>79</v>
      </c>
      <c r="AY110" s="17" t="s">
        <v>143</v>
      </c>
      <c r="BE110" s="210">
        <f>IF(N110="základní",J110,0)</f>
        <v>0</v>
      </c>
      <c r="BF110" s="210">
        <f>IF(N110="snížená",J110,0)</f>
        <v>0</v>
      </c>
      <c r="BG110" s="210">
        <f>IF(N110="zákl. přenesená",J110,0)</f>
        <v>0</v>
      </c>
      <c r="BH110" s="210">
        <f>IF(N110="sníž. přenesená",J110,0)</f>
        <v>0</v>
      </c>
      <c r="BI110" s="210">
        <f>IF(N110="nulová",J110,0)</f>
        <v>0</v>
      </c>
      <c r="BJ110" s="17" t="s">
        <v>77</v>
      </c>
      <c r="BK110" s="210">
        <f>ROUND(I110*H110,2)</f>
        <v>0</v>
      </c>
      <c r="BL110" s="17" t="s">
        <v>142</v>
      </c>
      <c r="BM110" s="209" t="s">
        <v>271</v>
      </c>
    </row>
    <row r="111" spans="1:51" s="13" customFormat="1" ht="12">
      <c r="A111" s="13"/>
      <c r="B111" s="235"/>
      <c r="C111" s="236"/>
      <c r="D111" s="237" t="s">
        <v>236</v>
      </c>
      <c r="E111" s="238" t="s">
        <v>19</v>
      </c>
      <c r="F111" s="239" t="s">
        <v>79</v>
      </c>
      <c r="G111" s="236"/>
      <c r="H111" s="240">
        <v>2</v>
      </c>
      <c r="I111" s="241"/>
      <c r="J111" s="236"/>
      <c r="K111" s="236"/>
      <c r="L111" s="242"/>
      <c r="M111" s="243"/>
      <c r="N111" s="244"/>
      <c r="O111" s="244"/>
      <c r="P111" s="244"/>
      <c r="Q111" s="244"/>
      <c r="R111" s="244"/>
      <c r="S111" s="244"/>
      <c r="T111" s="24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6" t="s">
        <v>236</v>
      </c>
      <c r="AU111" s="246" t="s">
        <v>79</v>
      </c>
      <c r="AV111" s="13" t="s">
        <v>79</v>
      </c>
      <c r="AW111" s="13" t="s">
        <v>31</v>
      </c>
      <c r="AX111" s="13" t="s">
        <v>77</v>
      </c>
      <c r="AY111" s="246" t="s">
        <v>143</v>
      </c>
    </row>
    <row r="112" spans="1:65" s="2" customFormat="1" ht="21.75" customHeight="1">
      <c r="A112" s="38"/>
      <c r="B112" s="39"/>
      <c r="C112" s="197" t="s">
        <v>187</v>
      </c>
      <c r="D112" s="197" t="s">
        <v>144</v>
      </c>
      <c r="E112" s="198" t="s">
        <v>272</v>
      </c>
      <c r="F112" s="199" t="s">
        <v>273</v>
      </c>
      <c r="G112" s="200" t="s">
        <v>244</v>
      </c>
      <c r="H112" s="201">
        <v>1</v>
      </c>
      <c r="I112" s="202"/>
      <c r="J112" s="203">
        <f>ROUND(I112*H112,2)</f>
        <v>0</v>
      </c>
      <c r="K112" s="204"/>
      <c r="L112" s="44"/>
      <c r="M112" s="205" t="s">
        <v>19</v>
      </c>
      <c r="N112" s="206" t="s">
        <v>40</v>
      </c>
      <c r="O112" s="84"/>
      <c r="P112" s="207">
        <f>O112*H112</f>
        <v>0</v>
      </c>
      <c r="Q112" s="207">
        <v>0</v>
      </c>
      <c r="R112" s="207">
        <f>Q112*H112</f>
        <v>0</v>
      </c>
      <c r="S112" s="207">
        <v>0</v>
      </c>
      <c r="T112" s="208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09" t="s">
        <v>142</v>
      </c>
      <c r="AT112" s="209" t="s">
        <v>144</v>
      </c>
      <c r="AU112" s="209" t="s">
        <v>79</v>
      </c>
      <c r="AY112" s="17" t="s">
        <v>143</v>
      </c>
      <c r="BE112" s="210">
        <f>IF(N112="základní",J112,0)</f>
        <v>0</v>
      </c>
      <c r="BF112" s="210">
        <f>IF(N112="snížená",J112,0)</f>
        <v>0</v>
      </c>
      <c r="BG112" s="210">
        <f>IF(N112="zákl. přenesená",J112,0)</f>
        <v>0</v>
      </c>
      <c r="BH112" s="210">
        <f>IF(N112="sníž. přenesená",J112,0)</f>
        <v>0</v>
      </c>
      <c r="BI112" s="210">
        <f>IF(N112="nulová",J112,0)</f>
        <v>0</v>
      </c>
      <c r="BJ112" s="17" t="s">
        <v>77</v>
      </c>
      <c r="BK112" s="210">
        <f>ROUND(I112*H112,2)</f>
        <v>0</v>
      </c>
      <c r="BL112" s="17" t="s">
        <v>142</v>
      </c>
      <c r="BM112" s="209" t="s">
        <v>274</v>
      </c>
    </row>
    <row r="113" spans="1:51" s="13" customFormat="1" ht="12">
      <c r="A113" s="13"/>
      <c r="B113" s="235"/>
      <c r="C113" s="236"/>
      <c r="D113" s="237" t="s">
        <v>236</v>
      </c>
      <c r="E113" s="238" t="s">
        <v>19</v>
      </c>
      <c r="F113" s="239" t="s">
        <v>77</v>
      </c>
      <c r="G113" s="236"/>
      <c r="H113" s="240">
        <v>1</v>
      </c>
      <c r="I113" s="241"/>
      <c r="J113" s="236"/>
      <c r="K113" s="236"/>
      <c r="L113" s="242"/>
      <c r="M113" s="243"/>
      <c r="N113" s="244"/>
      <c r="O113" s="244"/>
      <c r="P113" s="244"/>
      <c r="Q113" s="244"/>
      <c r="R113" s="244"/>
      <c r="S113" s="244"/>
      <c r="T113" s="24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6" t="s">
        <v>236</v>
      </c>
      <c r="AU113" s="246" t="s">
        <v>79</v>
      </c>
      <c r="AV113" s="13" t="s">
        <v>79</v>
      </c>
      <c r="AW113" s="13" t="s">
        <v>31</v>
      </c>
      <c r="AX113" s="13" t="s">
        <v>77</v>
      </c>
      <c r="AY113" s="246" t="s">
        <v>143</v>
      </c>
    </row>
    <row r="114" spans="1:65" s="2" customFormat="1" ht="16.5" customHeight="1">
      <c r="A114" s="38"/>
      <c r="B114" s="39"/>
      <c r="C114" s="197" t="s">
        <v>191</v>
      </c>
      <c r="D114" s="197" t="s">
        <v>144</v>
      </c>
      <c r="E114" s="198" t="s">
        <v>275</v>
      </c>
      <c r="F114" s="199" t="s">
        <v>276</v>
      </c>
      <c r="G114" s="200" t="s">
        <v>244</v>
      </c>
      <c r="H114" s="201">
        <v>2</v>
      </c>
      <c r="I114" s="202"/>
      <c r="J114" s="203">
        <f>ROUND(I114*H114,2)</f>
        <v>0</v>
      </c>
      <c r="K114" s="204"/>
      <c r="L114" s="44"/>
      <c r="M114" s="205" t="s">
        <v>19</v>
      </c>
      <c r="N114" s="206" t="s">
        <v>40</v>
      </c>
      <c r="O114" s="84"/>
      <c r="P114" s="207">
        <f>O114*H114</f>
        <v>0</v>
      </c>
      <c r="Q114" s="207">
        <v>9E-05</v>
      </c>
      <c r="R114" s="207">
        <f>Q114*H114</f>
        <v>0.00018</v>
      </c>
      <c r="S114" s="207">
        <v>0</v>
      </c>
      <c r="T114" s="208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09" t="s">
        <v>142</v>
      </c>
      <c r="AT114" s="209" t="s">
        <v>144</v>
      </c>
      <c r="AU114" s="209" t="s">
        <v>79</v>
      </c>
      <c r="AY114" s="17" t="s">
        <v>143</v>
      </c>
      <c r="BE114" s="210">
        <f>IF(N114="základní",J114,0)</f>
        <v>0</v>
      </c>
      <c r="BF114" s="210">
        <f>IF(N114="snížená",J114,0)</f>
        <v>0</v>
      </c>
      <c r="BG114" s="210">
        <f>IF(N114="zákl. přenesená",J114,0)</f>
        <v>0</v>
      </c>
      <c r="BH114" s="210">
        <f>IF(N114="sníž. přenesená",J114,0)</f>
        <v>0</v>
      </c>
      <c r="BI114" s="210">
        <f>IF(N114="nulová",J114,0)</f>
        <v>0</v>
      </c>
      <c r="BJ114" s="17" t="s">
        <v>77</v>
      </c>
      <c r="BK114" s="210">
        <f>ROUND(I114*H114,2)</f>
        <v>0</v>
      </c>
      <c r="BL114" s="17" t="s">
        <v>142</v>
      </c>
      <c r="BM114" s="209" t="s">
        <v>277</v>
      </c>
    </row>
    <row r="115" spans="1:51" s="13" customFormat="1" ht="12">
      <c r="A115" s="13"/>
      <c r="B115" s="235"/>
      <c r="C115" s="236"/>
      <c r="D115" s="237" t="s">
        <v>236</v>
      </c>
      <c r="E115" s="238" t="s">
        <v>19</v>
      </c>
      <c r="F115" s="239" t="s">
        <v>79</v>
      </c>
      <c r="G115" s="236"/>
      <c r="H115" s="240">
        <v>2</v>
      </c>
      <c r="I115" s="241"/>
      <c r="J115" s="236"/>
      <c r="K115" s="236"/>
      <c r="L115" s="242"/>
      <c r="M115" s="243"/>
      <c r="N115" s="244"/>
      <c r="O115" s="244"/>
      <c r="P115" s="244"/>
      <c r="Q115" s="244"/>
      <c r="R115" s="244"/>
      <c r="S115" s="244"/>
      <c r="T115" s="245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6" t="s">
        <v>236</v>
      </c>
      <c r="AU115" s="246" t="s">
        <v>79</v>
      </c>
      <c r="AV115" s="13" t="s">
        <v>79</v>
      </c>
      <c r="AW115" s="13" t="s">
        <v>31</v>
      </c>
      <c r="AX115" s="13" t="s">
        <v>77</v>
      </c>
      <c r="AY115" s="246" t="s">
        <v>143</v>
      </c>
    </row>
    <row r="116" spans="1:65" s="2" customFormat="1" ht="16.5" customHeight="1">
      <c r="A116" s="38"/>
      <c r="B116" s="39"/>
      <c r="C116" s="197" t="s">
        <v>195</v>
      </c>
      <c r="D116" s="197" t="s">
        <v>144</v>
      </c>
      <c r="E116" s="198" t="s">
        <v>278</v>
      </c>
      <c r="F116" s="199" t="s">
        <v>279</v>
      </c>
      <c r="G116" s="200" t="s">
        <v>244</v>
      </c>
      <c r="H116" s="201">
        <v>1</v>
      </c>
      <c r="I116" s="202"/>
      <c r="J116" s="203">
        <f>ROUND(I116*H116,2)</f>
        <v>0</v>
      </c>
      <c r="K116" s="204"/>
      <c r="L116" s="44"/>
      <c r="M116" s="205" t="s">
        <v>19</v>
      </c>
      <c r="N116" s="206" t="s">
        <v>40</v>
      </c>
      <c r="O116" s="84"/>
      <c r="P116" s="207">
        <f>O116*H116</f>
        <v>0</v>
      </c>
      <c r="Q116" s="207">
        <v>0.00036</v>
      </c>
      <c r="R116" s="207">
        <f>Q116*H116</f>
        <v>0.00036</v>
      </c>
      <c r="S116" s="207">
        <v>0</v>
      </c>
      <c r="T116" s="208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09" t="s">
        <v>142</v>
      </c>
      <c r="AT116" s="209" t="s">
        <v>144</v>
      </c>
      <c r="AU116" s="209" t="s">
        <v>79</v>
      </c>
      <c r="AY116" s="17" t="s">
        <v>143</v>
      </c>
      <c r="BE116" s="210">
        <f>IF(N116="základní",J116,0)</f>
        <v>0</v>
      </c>
      <c r="BF116" s="210">
        <f>IF(N116="snížená",J116,0)</f>
        <v>0</v>
      </c>
      <c r="BG116" s="210">
        <f>IF(N116="zákl. přenesená",J116,0)</f>
        <v>0</v>
      </c>
      <c r="BH116" s="210">
        <f>IF(N116="sníž. přenesená",J116,0)</f>
        <v>0</v>
      </c>
      <c r="BI116" s="210">
        <f>IF(N116="nulová",J116,0)</f>
        <v>0</v>
      </c>
      <c r="BJ116" s="17" t="s">
        <v>77</v>
      </c>
      <c r="BK116" s="210">
        <f>ROUND(I116*H116,2)</f>
        <v>0</v>
      </c>
      <c r="BL116" s="17" t="s">
        <v>142</v>
      </c>
      <c r="BM116" s="209" t="s">
        <v>280</v>
      </c>
    </row>
    <row r="117" spans="1:51" s="13" customFormat="1" ht="12">
      <c r="A117" s="13"/>
      <c r="B117" s="235"/>
      <c r="C117" s="236"/>
      <c r="D117" s="237" t="s">
        <v>236</v>
      </c>
      <c r="E117" s="238" t="s">
        <v>19</v>
      </c>
      <c r="F117" s="239" t="s">
        <v>77</v>
      </c>
      <c r="G117" s="236"/>
      <c r="H117" s="240">
        <v>1</v>
      </c>
      <c r="I117" s="241"/>
      <c r="J117" s="236"/>
      <c r="K117" s="236"/>
      <c r="L117" s="242"/>
      <c r="M117" s="243"/>
      <c r="N117" s="244"/>
      <c r="O117" s="244"/>
      <c r="P117" s="244"/>
      <c r="Q117" s="244"/>
      <c r="R117" s="244"/>
      <c r="S117" s="244"/>
      <c r="T117" s="245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6" t="s">
        <v>236</v>
      </c>
      <c r="AU117" s="246" t="s">
        <v>79</v>
      </c>
      <c r="AV117" s="13" t="s">
        <v>79</v>
      </c>
      <c r="AW117" s="13" t="s">
        <v>31</v>
      </c>
      <c r="AX117" s="13" t="s">
        <v>77</v>
      </c>
      <c r="AY117" s="246" t="s">
        <v>143</v>
      </c>
    </row>
    <row r="118" spans="1:65" s="2" customFormat="1" ht="16.5" customHeight="1">
      <c r="A118" s="38"/>
      <c r="B118" s="39"/>
      <c r="C118" s="197" t="s">
        <v>8</v>
      </c>
      <c r="D118" s="197" t="s">
        <v>144</v>
      </c>
      <c r="E118" s="198" t="s">
        <v>281</v>
      </c>
      <c r="F118" s="199" t="s">
        <v>282</v>
      </c>
      <c r="G118" s="200" t="s">
        <v>251</v>
      </c>
      <c r="H118" s="201">
        <v>2730</v>
      </c>
      <c r="I118" s="202"/>
      <c r="J118" s="203">
        <f>ROUND(I118*H118,2)</f>
        <v>0</v>
      </c>
      <c r="K118" s="204"/>
      <c r="L118" s="44"/>
      <c r="M118" s="205" t="s">
        <v>19</v>
      </c>
      <c r="N118" s="206" t="s">
        <v>40</v>
      </c>
      <c r="O118" s="84"/>
      <c r="P118" s="207">
        <f>O118*H118</f>
        <v>0</v>
      </c>
      <c r="Q118" s="207">
        <v>0</v>
      </c>
      <c r="R118" s="207">
        <f>Q118*H118</f>
        <v>0</v>
      </c>
      <c r="S118" s="207">
        <v>0</v>
      </c>
      <c r="T118" s="208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09" t="s">
        <v>142</v>
      </c>
      <c r="AT118" s="209" t="s">
        <v>144</v>
      </c>
      <c r="AU118" s="209" t="s">
        <v>79</v>
      </c>
      <c r="AY118" s="17" t="s">
        <v>143</v>
      </c>
      <c r="BE118" s="210">
        <f>IF(N118="základní",J118,0)</f>
        <v>0</v>
      </c>
      <c r="BF118" s="210">
        <f>IF(N118="snížená",J118,0)</f>
        <v>0</v>
      </c>
      <c r="BG118" s="210">
        <f>IF(N118="zákl. přenesená",J118,0)</f>
        <v>0</v>
      </c>
      <c r="BH118" s="210">
        <f>IF(N118="sníž. přenesená",J118,0)</f>
        <v>0</v>
      </c>
      <c r="BI118" s="210">
        <f>IF(N118="nulová",J118,0)</f>
        <v>0</v>
      </c>
      <c r="BJ118" s="17" t="s">
        <v>77</v>
      </c>
      <c r="BK118" s="210">
        <f>ROUND(I118*H118,2)</f>
        <v>0</v>
      </c>
      <c r="BL118" s="17" t="s">
        <v>142</v>
      </c>
      <c r="BM118" s="209" t="s">
        <v>283</v>
      </c>
    </row>
    <row r="119" spans="1:51" s="13" customFormat="1" ht="12">
      <c r="A119" s="13"/>
      <c r="B119" s="235"/>
      <c r="C119" s="236"/>
      <c r="D119" s="237" t="s">
        <v>236</v>
      </c>
      <c r="E119" s="238" t="s">
        <v>19</v>
      </c>
      <c r="F119" s="239" t="s">
        <v>284</v>
      </c>
      <c r="G119" s="236"/>
      <c r="H119" s="240">
        <v>2730</v>
      </c>
      <c r="I119" s="241"/>
      <c r="J119" s="236"/>
      <c r="K119" s="236"/>
      <c r="L119" s="242"/>
      <c r="M119" s="243"/>
      <c r="N119" s="244"/>
      <c r="O119" s="244"/>
      <c r="P119" s="244"/>
      <c r="Q119" s="244"/>
      <c r="R119" s="244"/>
      <c r="S119" s="244"/>
      <c r="T119" s="245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6" t="s">
        <v>236</v>
      </c>
      <c r="AU119" s="246" t="s">
        <v>79</v>
      </c>
      <c r="AV119" s="13" t="s">
        <v>79</v>
      </c>
      <c r="AW119" s="13" t="s">
        <v>31</v>
      </c>
      <c r="AX119" s="13" t="s">
        <v>77</v>
      </c>
      <c r="AY119" s="246" t="s">
        <v>143</v>
      </c>
    </row>
    <row r="120" spans="1:65" s="2" customFormat="1" ht="21.75" customHeight="1">
      <c r="A120" s="38"/>
      <c r="B120" s="39"/>
      <c r="C120" s="197" t="s">
        <v>203</v>
      </c>
      <c r="D120" s="197" t="s">
        <v>144</v>
      </c>
      <c r="E120" s="198" t="s">
        <v>285</v>
      </c>
      <c r="F120" s="199" t="s">
        <v>286</v>
      </c>
      <c r="G120" s="200" t="s">
        <v>287</v>
      </c>
      <c r="H120" s="201">
        <v>4330</v>
      </c>
      <c r="I120" s="202"/>
      <c r="J120" s="203">
        <f>ROUND(I120*H120,2)</f>
        <v>0</v>
      </c>
      <c r="K120" s="204"/>
      <c r="L120" s="44"/>
      <c r="M120" s="205" t="s">
        <v>19</v>
      </c>
      <c r="N120" s="206" t="s">
        <v>40</v>
      </c>
      <c r="O120" s="84"/>
      <c r="P120" s="207">
        <f>O120*H120</f>
        <v>0</v>
      </c>
      <c r="Q120" s="207">
        <v>0</v>
      </c>
      <c r="R120" s="207">
        <f>Q120*H120</f>
        <v>0</v>
      </c>
      <c r="S120" s="207">
        <v>0</v>
      </c>
      <c r="T120" s="208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09" t="s">
        <v>142</v>
      </c>
      <c r="AT120" s="209" t="s">
        <v>144</v>
      </c>
      <c r="AU120" s="209" t="s">
        <v>79</v>
      </c>
      <c r="AY120" s="17" t="s">
        <v>143</v>
      </c>
      <c r="BE120" s="210">
        <f>IF(N120="základní",J120,0)</f>
        <v>0</v>
      </c>
      <c r="BF120" s="210">
        <f>IF(N120="snížená",J120,0)</f>
        <v>0</v>
      </c>
      <c r="BG120" s="210">
        <f>IF(N120="zákl. přenesená",J120,0)</f>
        <v>0</v>
      </c>
      <c r="BH120" s="210">
        <f>IF(N120="sníž. přenesená",J120,0)</f>
        <v>0</v>
      </c>
      <c r="BI120" s="210">
        <f>IF(N120="nulová",J120,0)</f>
        <v>0</v>
      </c>
      <c r="BJ120" s="17" t="s">
        <v>77</v>
      </c>
      <c r="BK120" s="210">
        <f>ROUND(I120*H120,2)</f>
        <v>0</v>
      </c>
      <c r="BL120" s="17" t="s">
        <v>142</v>
      </c>
      <c r="BM120" s="209" t="s">
        <v>288</v>
      </c>
    </row>
    <row r="121" spans="1:51" s="13" customFormat="1" ht="12">
      <c r="A121" s="13"/>
      <c r="B121" s="235"/>
      <c r="C121" s="236"/>
      <c r="D121" s="237" t="s">
        <v>236</v>
      </c>
      <c r="E121" s="238" t="s">
        <v>19</v>
      </c>
      <c r="F121" s="239" t="s">
        <v>289</v>
      </c>
      <c r="G121" s="236"/>
      <c r="H121" s="240">
        <v>4330</v>
      </c>
      <c r="I121" s="241"/>
      <c r="J121" s="236"/>
      <c r="K121" s="236"/>
      <c r="L121" s="242"/>
      <c r="M121" s="243"/>
      <c r="N121" s="244"/>
      <c r="O121" s="244"/>
      <c r="P121" s="244"/>
      <c r="Q121" s="244"/>
      <c r="R121" s="244"/>
      <c r="S121" s="244"/>
      <c r="T121" s="24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6" t="s">
        <v>236</v>
      </c>
      <c r="AU121" s="246" t="s">
        <v>79</v>
      </c>
      <c r="AV121" s="13" t="s">
        <v>79</v>
      </c>
      <c r="AW121" s="13" t="s">
        <v>31</v>
      </c>
      <c r="AX121" s="13" t="s">
        <v>77</v>
      </c>
      <c r="AY121" s="246" t="s">
        <v>143</v>
      </c>
    </row>
    <row r="122" spans="1:65" s="2" customFormat="1" ht="21.75" customHeight="1">
      <c r="A122" s="38"/>
      <c r="B122" s="39"/>
      <c r="C122" s="197" t="s">
        <v>207</v>
      </c>
      <c r="D122" s="197" t="s">
        <v>144</v>
      </c>
      <c r="E122" s="198" t="s">
        <v>290</v>
      </c>
      <c r="F122" s="199" t="s">
        <v>291</v>
      </c>
      <c r="G122" s="200" t="s">
        <v>287</v>
      </c>
      <c r="H122" s="201">
        <v>538</v>
      </c>
      <c r="I122" s="202"/>
      <c r="J122" s="203">
        <f>ROUND(I122*H122,2)</f>
        <v>0</v>
      </c>
      <c r="K122" s="204"/>
      <c r="L122" s="44"/>
      <c r="M122" s="205" t="s">
        <v>19</v>
      </c>
      <c r="N122" s="206" t="s">
        <v>40</v>
      </c>
      <c r="O122" s="84"/>
      <c r="P122" s="207">
        <f>O122*H122</f>
        <v>0</v>
      </c>
      <c r="Q122" s="207">
        <v>0</v>
      </c>
      <c r="R122" s="207">
        <f>Q122*H122</f>
        <v>0</v>
      </c>
      <c r="S122" s="207">
        <v>0</v>
      </c>
      <c r="T122" s="208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09" t="s">
        <v>142</v>
      </c>
      <c r="AT122" s="209" t="s">
        <v>144</v>
      </c>
      <c r="AU122" s="209" t="s">
        <v>79</v>
      </c>
      <c r="AY122" s="17" t="s">
        <v>143</v>
      </c>
      <c r="BE122" s="210">
        <f>IF(N122="základní",J122,0)</f>
        <v>0</v>
      </c>
      <c r="BF122" s="210">
        <f>IF(N122="snížená",J122,0)</f>
        <v>0</v>
      </c>
      <c r="BG122" s="210">
        <f>IF(N122="zákl. přenesená",J122,0)</f>
        <v>0</v>
      </c>
      <c r="BH122" s="210">
        <f>IF(N122="sníž. přenesená",J122,0)</f>
        <v>0</v>
      </c>
      <c r="BI122" s="210">
        <f>IF(N122="nulová",J122,0)</f>
        <v>0</v>
      </c>
      <c r="BJ122" s="17" t="s">
        <v>77</v>
      </c>
      <c r="BK122" s="210">
        <f>ROUND(I122*H122,2)</f>
        <v>0</v>
      </c>
      <c r="BL122" s="17" t="s">
        <v>142</v>
      </c>
      <c r="BM122" s="209" t="s">
        <v>292</v>
      </c>
    </row>
    <row r="123" spans="1:51" s="13" customFormat="1" ht="12">
      <c r="A123" s="13"/>
      <c r="B123" s="235"/>
      <c r="C123" s="236"/>
      <c r="D123" s="237" t="s">
        <v>236</v>
      </c>
      <c r="E123" s="238" t="s">
        <v>19</v>
      </c>
      <c r="F123" s="239" t="s">
        <v>293</v>
      </c>
      <c r="G123" s="236"/>
      <c r="H123" s="240">
        <v>538</v>
      </c>
      <c r="I123" s="241"/>
      <c r="J123" s="236"/>
      <c r="K123" s="236"/>
      <c r="L123" s="242"/>
      <c r="M123" s="243"/>
      <c r="N123" s="244"/>
      <c r="O123" s="244"/>
      <c r="P123" s="244"/>
      <c r="Q123" s="244"/>
      <c r="R123" s="244"/>
      <c r="S123" s="244"/>
      <c r="T123" s="24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6" t="s">
        <v>236</v>
      </c>
      <c r="AU123" s="246" t="s">
        <v>79</v>
      </c>
      <c r="AV123" s="13" t="s">
        <v>79</v>
      </c>
      <c r="AW123" s="13" t="s">
        <v>31</v>
      </c>
      <c r="AX123" s="13" t="s">
        <v>77</v>
      </c>
      <c r="AY123" s="246" t="s">
        <v>143</v>
      </c>
    </row>
    <row r="124" spans="1:65" s="2" customFormat="1" ht="21.75" customHeight="1">
      <c r="A124" s="38"/>
      <c r="B124" s="39"/>
      <c r="C124" s="197" t="s">
        <v>211</v>
      </c>
      <c r="D124" s="197" t="s">
        <v>144</v>
      </c>
      <c r="E124" s="198" t="s">
        <v>294</v>
      </c>
      <c r="F124" s="199" t="s">
        <v>295</v>
      </c>
      <c r="G124" s="200" t="s">
        <v>287</v>
      </c>
      <c r="H124" s="201">
        <v>4330</v>
      </c>
      <c r="I124" s="202"/>
      <c r="J124" s="203">
        <f>ROUND(I124*H124,2)</f>
        <v>0</v>
      </c>
      <c r="K124" s="204"/>
      <c r="L124" s="44"/>
      <c r="M124" s="205" t="s">
        <v>19</v>
      </c>
      <c r="N124" s="206" t="s">
        <v>40</v>
      </c>
      <c r="O124" s="84"/>
      <c r="P124" s="207">
        <f>O124*H124</f>
        <v>0</v>
      </c>
      <c r="Q124" s="207">
        <v>0</v>
      </c>
      <c r="R124" s="207">
        <f>Q124*H124</f>
        <v>0</v>
      </c>
      <c r="S124" s="207">
        <v>0</v>
      </c>
      <c r="T124" s="208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09" t="s">
        <v>142</v>
      </c>
      <c r="AT124" s="209" t="s">
        <v>144</v>
      </c>
      <c r="AU124" s="209" t="s">
        <v>79</v>
      </c>
      <c r="AY124" s="17" t="s">
        <v>143</v>
      </c>
      <c r="BE124" s="210">
        <f>IF(N124="základní",J124,0)</f>
        <v>0</v>
      </c>
      <c r="BF124" s="210">
        <f>IF(N124="snížená",J124,0)</f>
        <v>0</v>
      </c>
      <c r="BG124" s="210">
        <f>IF(N124="zákl. přenesená",J124,0)</f>
        <v>0</v>
      </c>
      <c r="BH124" s="210">
        <f>IF(N124="sníž. přenesená",J124,0)</f>
        <v>0</v>
      </c>
      <c r="BI124" s="210">
        <f>IF(N124="nulová",J124,0)</f>
        <v>0</v>
      </c>
      <c r="BJ124" s="17" t="s">
        <v>77</v>
      </c>
      <c r="BK124" s="210">
        <f>ROUND(I124*H124,2)</f>
        <v>0</v>
      </c>
      <c r="BL124" s="17" t="s">
        <v>142</v>
      </c>
      <c r="BM124" s="209" t="s">
        <v>296</v>
      </c>
    </row>
    <row r="125" spans="1:51" s="13" customFormat="1" ht="12">
      <c r="A125" s="13"/>
      <c r="B125" s="235"/>
      <c r="C125" s="236"/>
      <c r="D125" s="237" t="s">
        <v>236</v>
      </c>
      <c r="E125" s="238" t="s">
        <v>19</v>
      </c>
      <c r="F125" s="239" t="s">
        <v>289</v>
      </c>
      <c r="G125" s="236"/>
      <c r="H125" s="240">
        <v>4330</v>
      </c>
      <c r="I125" s="241"/>
      <c r="J125" s="236"/>
      <c r="K125" s="236"/>
      <c r="L125" s="242"/>
      <c r="M125" s="243"/>
      <c r="N125" s="244"/>
      <c r="O125" s="244"/>
      <c r="P125" s="244"/>
      <c r="Q125" s="244"/>
      <c r="R125" s="244"/>
      <c r="S125" s="244"/>
      <c r="T125" s="24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6" t="s">
        <v>236</v>
      </c>
      <c r="AU125" s="246" t="s">
        <v>79</v>
      </c>
      <c r="AV125" s="13" t="s">
        <v>79</v>
      </c>
      <c r="AW125" s="13" t="s">
        <v>31</v>
      </c>
      <c r="AX125" s="13" t="s">
        <v>77</v>
      </c>
      <c r="AY125" s="246" t="s">
        <v>143</v>
      </c>
    </row>
    <row r="126" spans="1:65" s="2" customFormat="1" ht="21.75" customHeight="1">
      <c r="A126" s="38"/>
      <c r="B126" s="39"/>
      <c r="C126" s="197" t="s">
        <v>215</v>
      </c>
      <c r="D126" s="197" t="s">
        <v>144</v>
      </c>
      <c r="E126" s="198" t="s">
        <v>297</v>
      </c>
      <c r="F126" s="199" t="s">
        <v>298</v>
      </c>
      <c r="G126" s="200" t="s">
        <v>287</v>
      </c>
      <c r="H126" s="201">
        <v>70</v>
      </c>
      <c r="I126" s="202"/>
      <c r="J126" s="203">
        <f>ROUND(I126*H126,2)</f>
        <v>0</v>
      </c>
      <c r="K126" s="204"/>
      <c r="L126" s="44"/>
      <c r="M126" s="205" t="s">
        <v>19</v>
      </c>
      <c r="N126" s="206" t="s">
        <v>40</v>
      </c>
      <c r="O126" s="84"/>
      <c r="P126" s="207">
        <f>O126*H126</f>
        <v>0</v>
      </c>
      <c r="Q126" s="207">
        <v>0</v>
      </c>
      <c r="R126" s="207">
        <f>Q126*H126</f>
        <v>0</v>
      </c>
      <c r="S126" s="207">
        <v>0</v>
      </c>
      <c r="T126" s="208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09" t="s">
        <v>142</v>
      </c>
      <c r="AT126" s="209" t="s">
        <v>144</v>
      </c>
      <c r="AU126" s="209" t="s">
        <v>79</v>
      </c>
      <c r="AY126" s="17" t="s">
        <v>143</v>
      </c>
      <c r="BE126" s="210">
        <f>IF(N126="základní",J126,0)</f>
        <v>0</v>
      </c>
      <c r="BF126" s="210">
        <f>IF(N126="snížená",J126,0)</f>
        <v>0</v>
      </c>
      <c r="BG126" s="210">
        <f>IF(N126="zákl. přenesená",J126,0)</f>
        <v>0</v>
      </c>
      <c r="BH126" s="210">
        <f>IF(N126="sníž. přenesená",J126,0)</f>
        <v>0</v>
      </c>
      <c r="BI126" s="210">
        <f>IF(N126="nulová",J126,0)</f>
        <v>0</v>
      </c>
      <c r="BJ126" s="17" t="s">
        <v>77</v>
      </c>
      <c r="BK126" s="210">
        <f>ROUND(I126*H126,2)</f>
        <v>0</v>
      </c>
      <c r="BL126" s="17" t="s">
        <v>142</v>
      </c>
      <c r="BM126" s="209" t="s">
        <v>299</v>
      </c>
    </row>
    <row r="127" spans="1:51" s="13" customFormat="1" ht="12">
      <c r="A127" s="13"/>
      <c r="B127" s="235"/>
      <c r="C127" s="236"/>
      <c r="D127" s="237" t="s">
        <v>236</v>
      </c>
      <c r="E127" s="238" t="s">
        <v>19</v>
      </c>
      <c r="F127" s="239" t="s">
        <v>300</v>
      </c>
      <c r="G127" s="236"/>
      <c r="H127" s="240">
        <v>48.6</v>
      </c>
      <c r="I127" s="241"/>
      <c r="J127" s="236"/>
      <c r="K127" s="236"/>
      <c r="L127" s="242"/>
      <c r="M127" s="243"/>
      <c r="N127" s="244"/>
      <c r="O127" s="244"/>
      <c r="P127" s="244"/>
      <c r="Q127" s="244"/>
      <c r="R127" s="244"/>
      <c r="S127" s="244"/>
      <c r="T127" s="24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6" t="s">
        <v>236</v>
      </c>
      <c r="AU127" s="246" t="s">
        <v>79</v>
      </c>
      <c r="AV127" s="13" t="s">
        <v>79</v>
      </c>
      <c r="AW127" s="13" t="s">
        <v>31</v>
      </c>
      <c r="AX127" s="13" t="s">
        <v>69</v>
      </c>
      <c r="AY127" s="246" t="s">
        <v>143</v>
      </c>
    </row>
    <row r="128" spans="1:51" s="13" customFormat="1" ht="12">
      <c r="A128" s="13"/>
      <c r="B128" s="235"/>
      <c r="C128" s="236"/>
      <c r="D128" s="237" t="s">
        <v>236</v>
      </c>
      <c r="E128" s="238" t="s">
        <v>19</v>
      </c>
      <c r="F128" s="239" t="s">
        <v>301</v>
      </c>
      <c r="G128" s="236"/>
      <c r="H128" s="240">
        <v>21.4</v>
      </c>
      <c r="I128" s="241"/>
      <c r="J128" s="236"/>
      <c r="K128" s="236"/>
      <c r="L128" s="242"/>
      <c r="M128" s="243"/>
      <c r="N128" s="244"/>
      <c r="O128" s="244"/>
      <c r="P128" s="244"/>
      <c r="Q128" s="244"/>
      <c r="R128" s="244"/>
      <c r="S128" s="244"/>
      <c r="T128" s="24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6" t="s">
        <v>236</v>
      </c>
      <c r="AU128" s="246" t="s">
        <v>79</v>
      </c>
      <c r="AV128" s="13" t="s">
        <v>79</v>
      </c>
      <c r="AW128" s="13" t="s">
        <v>31</v>
      </c>
      <c r="AX128" s="13" t="s">
        <v>69</v>
      </c>
      <c r="AY128" s="246" t="s">
        <v>143</v>
      </c>
    </row>
    <row r="129" spans="1:51" s="14" customFormat="1" ht="12">
      <c r="A129" s="14"/>
      <c r="B129" s="247"/>
      <c r="C129" s="248"/>
      <c r="D129" s="237" t="s">
        <v>236</v>
      </c>
      <c r="E129" s="249" t="s">
        <v>19</v>
      </c>
      <c r="F129" s="250" t="s">
        <v>302</v>
      </c>
      <c r="G129" s="248"/>
      <c r="H129" s="251">
        <v>70</v>
      </c>
      <c r="I129" s="252"/>
      <c r="J129" s="248"/>
      <c r="K129" s="248"/>
      <c r="L129" s="253"/>
      <c r="M129" s="254"/>
      <c r="N129" s="255"/>
      <c r="O129" s="255"/>
      <c r="P129" s="255"/>
      <c r="Q129" s="255"/>
      <c r="R129" s="255"/>
      <c r="S129" s="255"/>
      <c r="T129" s="256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7" t="s">
        <v>236</v>
      </c>
      <c r="AU129" s="257" t="s">
        <v>79</v>
      </c>
      <c r="AV129" s="14" t="s">
        <v>142</v>
      </c>
      <c r="AW129" s="14" t="s">
        <v>31</v>
      </c>
      <c r="AX129" s="14" t="s">
        <v>77</v>
      </c>
      <c r="AY129" s="257" t="s">
        <v>143</v>
      </c>
    </row>
    <row r="130" spans="1:65" s="2" customFormat="1" ht="21.75" customHeight="1">
      <c r="A130" s="38"/>
      <c r="B130" s="39"/>
      <c r="C130" s="197" t="s">
        <v>303</v>
      </c>
      <c r="D130" s="197" t="s">
        <v>144</v>
      </c>
      <c r="E130" s="198" t="s">
        <v>304</v>
      </c>
      <c r="F130" s="199" t="s">
        <v>305</v>
      </c>
      <c r="G130" s="200" t="s">
        <v>287</v>
      </c>
      <c r="H130" s="201">
        <v>70</v>
      </c>
      <c r="I130" s="202"/>
      <c r="J130" s="203">
        <f>ROUND(I130*H130,2)</f>
        <v>0</v>
      </c>
      <c r="K130" s="204"/>
      <c r="L130" s="44"/>
      <c r="M130" s="205" t="s">
        <v>19</v>
      </c>
      <c r="N130" s="206" t="s">
        <v>40</v>
      </c>
      <c r="O130" s="84"/>
      <c r="P130" s="207">
        <f>O130*H130</f>
        <v>0</v>
      </c>
      <c r="Q130" s="207">
        <v>0</v>
      </c>
      <c r="R130" s="207">
        <f>Q130*H130</f>
        <v>0</v>
      </c>
      <c r="S130" s="207">
        <v>0</v>
      </c>
      <c r="T130" s="208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09" t="s">
        <v>142</v>
      </c>
      <c r="AT130" s="209" t="s">
        <v>144</v>
      </c>
      <c r="AU130" s="209" t="s">
        <v>79</v>
      </c>
      <c r="AY130" s="17" t="s">
        <v>143</v>
      </c>
      <c r="BE130" s="210">
        <f>IF(N130="základní",J130,0)</f>
        <v>0</v>
      </c>
      <c r="BF130" s="210">
        <f>IF(N130="snížená",J130,0)</f>
        <v>0</v>
      </c>
      <c r="BG130" s="210">
        <f>IF(N130="zákl. přenesená",J130,0)</f>
        <v>0</v>
      </c>
      <c r="BH130" s="210">
        <f>IF(N130="sníž. přenesená",J130,0)</f>
        <v>0</v>
      </c>
      <c r="BI130" s="210">
        <f>IF(N130="nulová",J130,0)</f>
        <v>0</v>
      </c>
      <c r="BJ130" s="17" t="s">
        <v>77</v>
      </c>
      <c r="BK130" s="210">
        <f>ROUND(I130*H130,2)</f>
        <v>0</v>
      </c>
      <c r="BL130" s="17" t="s">
        <v>142</v>
      </c>
      <c r="BM130" s="209" t="s">
        <v>306</v>
      </c>
    </row>
    <row r="131" spans="1:51" s="13" customFormat="1" ht="12">
      <c r="A131" s="13"/>
      <c r="B131" s="235"/>
      <c r="C131" s="236"/>
      <c r="D131" s="237" t="s">
        <v>236</v>
      </c>
      <c r="E131" s="238" t="s">
        <v>19</v>
      </c>
      <c r="F131" s="239" t="s">
        <v>300</v>
      </c>
      <c r="G131" s="236"/>
      <c r="H131" s="240">
        <v>48.6</v>
      </c>
      <c r="I131" s="241"/>
      <c r="J131" s="236"/>
      <c r="K131" s="236"/>
      <c r="L131" s="242"/>
      <c r="M131" s="243"/>
      <c r="N131" s="244"/>
      <c r="O131" s="244"/>
      <c r="P131" s="244"/>
      <c r="Q131" s="244"/>
      <c r="R131" s="244"/>
      <c r="S131" s="244"/>
      <c r="T131" s="24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6" t="s">
        <v>236</v>
      </c>
      <c r="AU131" s="246" t="s">
        <v>79</v>
      </c>
      <c r="AV131" s="13" t="s">
        <v>79</v>
      </c>
      <c r="AW131" s="13" t="s">
        <v>31</v>
      </c>
      <c r="AX131" s="13" t="s">
        <v>69</v>
      </c>
      <c r="AY131" s="246" t="s">
        <v>143</v>
      </c>
    </row>
    <row r="132" spans="1:51" s="13" customFormat="1" ht="12">
      <c r="A132" s="13"/>
      <c r="B132" s="235"/>
      <c r="C132" s="236"/>
      <c r="D132" s="237" t="s">
        <v>236</v>
      </c>
      <c r="E132" s="238" t="s">
        <v>19</v>
      </c>
      <c r="F132" s="239" t="s">
        <v>301</v>
      </c>
      <c r="G132" s="236"/>
      <c r="H132" s="240">
        <v>21.4</v>
      </c>
      <c r="I132" s="241"/>
      <c r="J132" s="236"/>
      <c r="K132" s="236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236</v>
      </c>
      <c r="AU132" s="246" t="s">
        <v>79</v>
      </c>
      <c r="AV132" s="13" t="s">
        <v>79</v>
      </c>
      <c r="AW132" s="13" t="s">
        <v>31</v>
      </c>
      <c r="AX132" s="13" t="s">
        <v>69</v>
      </c>
      <c r="AY132" s="246" t="s">
        <v>143</v>
      </c>
    </row>
    <row r="133" spans="1:51" s="14" customFormat="1" ht="12">
      <c r="A133" s="14"/>
      <c r="B133" s="247"/>
      <c r="C133" s="248"/>
      <c r="D133" s="237" t="s">
        <v>236</v>
      </c>
      <c r="E133" s="249" t="s">
        <v>19</v>
      </c>
      <c r="F133" s="250" t="s">
        <v>302</v>
      </c>
      <c r="G133" s="248"/>
      <c r="H133" s="251">
        <v>70</v>
      </c>
      <c r="I133" s="252"/>
      <c r="J133" s="248"/>
      <c r="K133" s="248"/>
      <c r="L133" s="253"/>
      <c r="M133" s="254"/>
      <c r="N133" s="255"/>
      <c r="O133" s="255"/>
      <c r="P133" s="255"/>
      <c r="Q133" s="255"/>
      <c r="R133" s="255"/>
      <c r="S133" s="255"/>
      <c r="T133" s="256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7" t="s">
        <v>236</v>
      </c>
      <c r="AU133" s="257" t="s">
        <v>79</v>
      </c>
      <c r="AV133" s="14" t="s">
        <v>142</v>
      </c>
      <c r="AW133" s="14" t="s">
        <v>31</v>
      </c>
      <c r="AX133" s="14" t="s">
        <v>77</v>
      </c>
      <c r="AY133" s="257" t="s">
        <v>143</v>
      </c>
    </row>
    <row r="134" spans="1:65" s="2" customFormat="1" ht="33" customHeight="1">
      <c r="A134" s="38"/>
      <c r="B134" s="39"/>
      <c r="C134" s="197" t="s">
        <v>7</v>
      </c>
      <c r="D134" s="197" t="s">
        <v>144</v>
      </c>
      <c r="E134" s="198" t="s">
        <v>307</v>
      </c>
      <c r="F134" s="199" t="s">
        <v>308</v>
      </c>
      <c r="G134" s="200" t="s">
        <v>287</v>
      </c>
      <c r="H134" s="201">
        <v>9198</v>
      </c>
      <c r="I134" s="202"/>
      <c r="J134" s="203">
        <f>ROUND(I134*H134,2)</f>
        <v>0</v>
      </c>
      <c r="K134" s="204"/>
      <c r="L134" s="44"/>
      <c r="M134" s="205" t="s">
        <v>19</v>
      </c>
      <c r="N134" s="206" t="s">
        <v>40</v>
      </c>
      <c r="O134" s="84"/>
      <c r="P134" s="207">
        <f>O134*H134</f>
        <v>0</v>
      </c>
      <c r="Q134" s="207">
        <v>0</v>
      </c>
      <c r="R134" s="207">
        <f>Q134*H134</f>
        <v>0</v>
      </c>
      <c r="S134" s="207">
        <v>0</v>
      </c>
      <c r="T134" s="208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09" t="s">
        <v>142</v>
      </c>
      <c r="AT134" s="209" t="s">
        <v>144</v>
      </c>
      <c r="AU134" s="209" t="s">
        <v>79</v>
      </c>
      <c r="AY134" s="17" t="s">
        <v>143</v>
      </c>
      <c r="BE134" s="210">
        <f>IF(N134="základní",J134,0)</f>
        <v>0</v>
      </c>
      <c r="BF134" s="210">
        <f>IF(N134="snížená",J134,0)</f>
        <v>0</v>
      </c>
      <c r="BG134" s="210">
        <f>IF(N134="zákl. přenesená",J134,0)</f>
        <v>0</v>
      </c>
      <c r="BH134" s="210">
        <f>IF(N134="sníž. přenesená",J134,0)</f>
        <v>0</v>
      </c>
      <c r="BI134" s="210">
        <f>IF(N134="nulová",J134,0)</f>
        <v>0</v>
      </c>
      <c r="BJ134" s="17" t="s">
        <v>77</v>
      </c>
      <c r="BK134" s="210">
        <f>ROUND(I134*H134,2)</f>
        <v>0</v>
      </c>
      <c r="BL134" s="17" t="s">
        <v>142</v>
      </c>
      <c r="BM134" s="209" t="s">
        <v>309</v>
      </c>
    </row>
    <row r="135" spans="1:51" s="13" customFormat="1" ht="12">
      <c r="A135" s="13"/>
      <c r="B135" s="235"/>
      <c r="C135" s="236"/>
      <c r="D135" s="237" t="s">
        <v>236</v>
      </c>
      <c r="E135" s="238" t="s">
        <v>19</v>
      </c>
      <c r="F135" s="239" t="s">
        <v>310</v>
      </c>
      <c r="G135" s="236"/>
      <c r="H135" s="240">
        <v>8660</v>
      </c>
      <c r="I135" s="241"/>
      <c r="J135" s="236"/>
      <c r="K135" s="236"/>
      <c r="L135" s="242"/>
      <c r="M135" s="243"/>
      <c r="N135" s="244"/>
      <c r="O135" s="244"/>
      <c r="P135" s="244"/>
      <c r="Q135" s="244"/>
      <c r="R135" s="244"/>
      <c r="S135" s="244"/>
      <c r="T135" s="24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6" t="s">
        <v>236</v>
      </c>
      <c r="AU135" s="246" t="s">
        <v>79</v>
      </c>
      <c r="AV135" s="13" t="s">
        <v>79</v>
      </c>
      <c r="AW135" s="13" t="s">
        <v>31</v>
      </c>
      <c r="AX135" s="13" t="s">
        <v>69</v>
      </c>
      <c r="AY135" s="246" t="s">
        <v>143</v>
      </c>
    </row>
    <row r="136" spans="1:51" s="13" customFormat="1" ht="12">
      <c r="A136" s="13"/>
      <c r="B136" s="235"/>
      <c r="C136" s="236"/>
      <c r="D136" s="237" t="s">
        <v>236</v>
      </c>
      <c r="E136" s="238" t="s">
        <v>19</v>
      </c>
      <c r="F136" s="239" t="s">
        <v>311</v>
      </c>
      <c r="G136" s="236"/>
      <c r="H136" s="240">
        <v>538</v>
      </c>
      <c r="I136" s="241"/>
      <c r="J136" s="236"/>
      <c r="K136" s="236"/>
      <c r="L136" s="242"/>
      <c r="M136" s="243"/>
      <c r="N136" s="244"/>
      <c r="O136" s="244"/>
      <c r="P136" s="244"/>
      <c r="Q136" s="244"/>
      <c r="R136" s="244"/>
      <c r="S136" s="244"/>
      <c r="T136" s="24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6" t="s">
        <v>236</v>
      </c>
      <c r="AU136" s="246" t="s">
        <v>79</v>
      </c>
      <c r="AV136" s="13" t="s">
        <v>79</v>
      </c>
      <c r="AW136" s="13" t="s">
        <v>31</v>
      </c>
      <c r="AX136" s="13" t="s">
        <v>69</v>
      </c>
      <c r="AY136" s="246" t="s">
        <v>143</v>
      </c>
    </row>
    <row r="137" spans="1:51" s="14" customFormat="1" ht="12">
      <c r="A137" s="14"/>
      <c r="B137" s="247"/>
      <c r="C137" s="248"/>
      <c r="D137" s="237" t="s">
        <v>236</v>
      </c>
      <c r="E137" s="249" t="s">
        <v>19</v>
      </c>
      <c r="F137" s="250" t="s">
        <v>302</v>
      </c>
      <c r="G137" s="248"/>
      <c r="H137" s="251">
        <v>9198</v>
      </c>
      <c r="I137" s="252"/>
      <c r="J137" s="248"/>
      <c r="K137" s="248"/>
      <c r="L137" s="253"/>
      <c r="M137" s="254"/>
      <c r="N137" s="255"/>
      <c r="O137" s="255"/>
      <c r="P137" s="255"/>
      <c r="Q137" s="255"/>
      <c r="R137" s="255"/>
      <c r="S137" s="255"/>
      <c r="T137" s="256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7" t="s">
        <v>236</v>
      </c>
      <c r="AU137" s="257" t="s">
        <v>79</v>
      </c>
      <c r="AV137" s="14" t="s">
        <v>142</v>
      </c>
      <c r="AW137" s="14" t="s">
        <v>31</v>
      </c>
      <c r="AX137" s="14" t="s">
        <v>77</v>
      </c>
      <c r="AY137" s="257" t="s">
        <v>143</v>
      </c>
    </row>
    <row r="138" spans="1:65" s="2" customFormat="1" ht="33" customHeight="1">
      <c r="A138" s="38"/>
      <c r="B138" s="39"/>
      <c r="C138" s="197" t="s">
        <v>312</v>
      </c>
      <c r="D138" s="197" t="s">
        <v>144</v>
      </c>
      <c r="E138" s="198" t="s">
        <v>313</v>
      </c>
      <c r="F138" s="199" t="s">
        <v>314</v>
      </c>
      <c r="G138" s="200" t="s">
        <v>287</v>
      </c>
      <c r="H138" s="201">
        <v>8660</v>
      </c>
      <c r="I138" s="202"/>
      <c r="J138" s="203">
        <f>ROUND(I138*H138,2)</f>
        <v>0</v>
      </c>
      <c r="K138" s="204"/>
      <c r="L138" s="44"/>
      <c r="M138" s="205" t="s">
        <v>19</v>
      </c>
      <c r="N138" s="206" t="s">
        <v>40</v>
      </c>
      <c r="O138" s="84"/>
      <c r="P138" s="207">
        <f>O138*H138</f>
        <v>0</v>
      </c>
      <c r="Q138" s="207">
        <v>0</v>
      </c>
      <c r="R138" s="207">
        <f>Q138*H138</f>
        <v>0</v>
      </c>
      <c r="S138" s="207">
        <v>0</v>
      </c>
      <c r="T138" s="208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09" t="s">
        <v>142</v>
      </c>
      <c r="AT138" s="209" t="s">
        <v>144</v>
      </c>
      <c r="AU138" s="209" t="s">
        <v>79</v>
      </c>
      <c r="AY138" s="17" t="s">
        <v>143</v>
      </c>
      <c r="BE138" s="210">
        <f>IF(N138="základní",J138,0)</f>
        <v>0</v>
      </c>
      <c r="BF138" s="210">
        <f>IF(N138="snížená",J138,0)</f>
        <v>0</v>
      </c>
      <c r="BG138" s="210">
        <f>IF(N138="zákl. přenesená",J138,0)</f>
        <v>0</v>
      </c>
      <c r="BH138" s="210">
        <f>IF(N138="sníž. přenesená",J138,0)</f>
        <v>0</v>
      </c>
      <c r="BI138" s="210">
        <f>IF(N138="nulová",J138,0)</f>
        <v>0</v>
      </c>
      <c r="BJ138" s="17" t="s">
        <v>77</v>
      </c>
      <c r="BK138" s="210">
        <f>ROUND(I138*H138,2)</f>
        <v>0</v>
      </c>
      <c r="BL138" s="17" t="s">
        <v>142</v>
      </c>
      <c r="BM138" s="209" t="s">
        <v>315</v>
      </c>
    </row>
    <row r="139" spans="1:51" s="13" customFormat="1" ht="12">
      <c r="A139" s="13"/>
      <c r="B139" s="235"/>
      <c r="C139" s="236"/>
      <c r="D139" s="237" t="s">
        <v>236</v>
      </c>
      <c r="E139" s="238" t="s">
        <v>19</v>
      </c>
      <c r="F139" s="239" t="s">
        <v>310</v>
      </c>
      <c r="G139" s="236"/>
      <c r="H139" s="240">
        <v>8660</v>
      </c>
      <c r="I139" s="241"/>
      <c r="J139" s="236"/>
      <c r="K139" s="236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236</v>
      </c>
      <c r="AU139" s="246" t="s">
        <v>79</v>
      </c>
      <c r="AV139" s="13" t="s">
        <v>79</v>
      </c>
      <c r="AW139" s="13" t="s">
        <v>31</v>
      </c>
      <c r="AX139" s="13" t="s">
        <v>77</v>
      </c>
      <c r="AY139" s="246" t="s">
        <v>143</v>
      </c>
    </row>
    <row r="140" spans="1:65" s="2" customFormat="1" ht="21.75" customHeight="1">
      <c r="A140" s="38"/>
      <c r="B140" s="39"/>
      <c r="C140" s="197" t="s">
        <v>316</v>
      </c>
      <c r="D140" s="197" t="s">
        <v>144</v>
      </c>
      <c r="E140" s="198" t="s">
        <v>317</v>
      </c>
      <c r="F140" s="199" t="s">
        <v>318</v>
      </c>
      <c r="G140" s="200" t="s">
        <v>287</v>
      </c>
      <c r="H140" s="201">
        <v>538</v>
      </c>
      <c r="I140" s="202"/>
      <c r="J140" s="203">
        <f>ROUND(I140*H140,2)</f>
        <v>0</v>
      </c>
      <c r="K140" s="204"/>
      <c r="L140" s="44"/>
      <c r="M140" s="205" t="s">
        <v>19</v>
      </c>
      <c r="N140" s="206" t="s">
        <v>40</v>
      </c>
      <c r="O140" s="84"/>
      <c r="P140" s="207">
        <f>O140*H140</f>
        <v>0</v>
      </c>
      <c r="Q140" s="207">
        <v>0</v>
      </c>
      <c r="R140" s="207">
        <f>Q140*H140</f>
        <v>0</v>
      </c>
      <c r="S140" s="207">
        <v>0</v>
      </c>
      <c r="T140" s="208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09" t="s">
        <v>142</v>
      </c>
      <c r="AT140" s="209" t="s">
        <v>144</v>
      </c>
      <c r="AU140" s="209" t="s">
        <v>79</v>
      </c>
      <c r="AY140" s="17" t="s">
        <v>143</v>
      </c>
      <c r="BE140" s="210">
        <f>IF(N140="základní",J140,0)</f>
        <v>0</v>
      </c>
      <c r="BF140" s="210">
        <f>IF(N140="snížená",J140,0)</f>
        <v>0</v>
      </c>
      <c r="BG140" s="210">
        <f>IF(N140="zákl. přenesená",J140,0)</f>
        <v>0</v>
      </c>
      <c r="BH140" s="210">
        <f>IF(N140="sníž. přenesená",J140,0)</f>
        <v>0</v>
      </c>
      <c r="BI140" s="210">
        <f>IF(N140="nulová",J140,0)</f>
        <v>0</v>
      </c>
      <c r="BJ140" s="17" t="s">
        <v>77</v>
      </c>
      <c r="BK140" s="210">
        <f>ROUND(I140*H140,2)</f>
        <v>0</v>
      </c>
      <c r="BL140" s="17" t="s">
        <v>142</v>
      </c>
      <c r="BM140" s="209" t="s">
        <v>319</v>
      </c>
    </row>
    <row r="141" spans="1:51" s="13" customFormat="1" ht="12">
      <c r="A141" s="13"/>
      <c r="B141" s="235"/>
      <c r="C141" s="236"/>
      <c r="D141" s="237" t="s">
        <v>236</v>
      </c>
      <c r="E141" s="238" t="s">
        <v>19</v>
      </c>
      <c r="F141" s="239" t="s">
        <v>311</v>
      </c>
      <c r="G141" s="236"/>
      <c r="H141" s="240">
        <v>538</v>
      </c>
      <c r="I141" s="241"/>
      <c r="J141" s="236"/>
      <c r="K141" s="236"/>
      <c r="L141" s="242"/>
      <c r="M141" s="243"/>
      <c r="N141" s="244"/>
      <c r="O141" s="244"/>
      <c r="P141" s="244"/>
      <c r="Q141" s="244"/>
      <c r="R141" s="244"/>
      <c r="S141" s="244"/>
      <c r="T141" s="24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6" t="s">
        <v>236</v>
      </c>
      <c r="AU141" s="246" t="s">
        <v>79</v>
      </c>
      <c r="AV141" s="13" t="s">
        <v>79</v>
      </c>
      <c r="AW141" s="13" t="s">
        <v>31</v>
      </c>
      <c r="AX141" s="13" t="s">
        <v>77</v>
      </c>
      <c r="AY141" s="246" t="s">
        <v>143</v>
      </c>
    </row>
    <row r="142" spans="1:65" s="2" customFormat="1" ht="21.75" customHeight="1">
      <c r="A142" s="38"/>
      <c r="B142" s="39"/>
      <c r="C142" s="197" t="s">
        <v>320</v>
      </c>
      <c r="D142" s="197" t="s">
        <v>144</v>
      </c>
      <c r="E142" s="198" t="s">
        <v>321</v>
      </c>
      <c r="F142" s="199" t="s">
        <v>322</v>
      </c>
      <c r="G142" s="200" t="s">
        <v>287</v>
      </c>
      <c r="H142" s="201">
        <v>140</v>
      </c>
      <c r="I142" s="202"/>
      <c r="J142" s="203">
        <f>ROUND(I142*H142,2)</f>
        <v>0</v>
      </c>
      <c r="K142" s="204"/>
      <c r="L142" s="44"/>
      <c r="M142" s="205" t="s">
        <v>19</v>
      </c>
      <c r="N142" s="206" t="s">
        <v>40</v>
      </c>
      <c r="O142" s="84"/>
      <c r="P142" s="207">
        <f>O142*H142</f>
        <v>0</v>
      </c>
      <c r="Q142" s="207">
        <v>0</v>
      </c>
      <c r="R142" s="207">
        <f>Q142*H142</f>
        <v>0</v>
      </c>
      <c r="S142" s="207">
        <v>0</v>
      </c>
      <c r="T142" s="208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09" t="s">
        <v>142</v>
      </c>
      <c r="AT142" s="209" t="s">
        <v>144</v>
      </c>
      <c r="AU142" s="209" t="s">
        <v>79</v>
      </c>
      <c r="AY142" s="17" t="s">
        <v>143</v>
      </c>
      <c r="BE142" s="210">
        <f>IF(N142="základní",J142,0)</f>
        <v>0</v>
      </c>
      <c r="BF142" s="210">
        <f>IF(N142="snížená",J142,0)</f>
        <v>0</v>
      </c>
      <c r="BG142" s="210">
        <f>IF(N142="zákl. přenesená",J142,0)</f>
        <v>0</v>
      </c>
      <c r="BH142" s="210">
        <f>IF(N142="sníž. přenesená",J142,0)</f>
        <v>0</v>
      </c>
      <c r="BI142" s="210">
        <f>IF(N142="nulová",J142,0)</f>
        <v>0</v>
      </c>
      <c r="BJ142" s="17" t="s">
        <v>77</v>
      </c>
      <c r="BK142" s="210">
        <f>ROUND(I142*H142,2)</f>
        <v>0</v>
      </c>
      <c r="BL142" s="17" t="s">
        <v>142</v>
      </c>
      <c r="BM142" s="209" t="s">
        <v>323</v>
      </c>
    </row>
    <row r="143" spans="1:51" s="13" customFormat="1" ht="12">
      <c r="A143" s="13"/>
      <c r="B143" s="235"/>
      <c r="C143" s="236"/>
      <c r="D143" s="237" t="s">
        <v>236</v>
      </c>
      <c r="E143" s="238" t="s">
        <v>19</v>
      </c>
      <c r="F143" s="239" t="s">
        <v>324</v>
      </c>
      <c r="G143" s="236"/>
      <c r="H143" s="240">
        <v>97.2</v>
      </c>
      <c r="I143" s="241"/>
      <c r="J143" s="236"/>
      <c r="K143" s="236"/>
      <c r="L143" s="242"/>
      <c r="M143" s="243"/>
      <c r="N143" s="244"/>
      <c r="O143" s="244"/>
      <c r="P143" s="244"/>
      <c r="Q143" s="244"/>
      <c r="R143" s="244"/>
      <c r="S143" s="244"/>
      <c r="T143" s="24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6" t="s">
        <v>236</v>
      </c>
      <c r="AU143" s="246" t="s">
        <v>79</v>
      </c>
      <c r="AV143" s="13" t="s">
        <v>79</v>
      </c>
      <c r="AW143" s="13" t="s">
        <v>31</v>
      </c>
      <c r="AX143" s="13" t="s">
        <v>69</v>
      </c>
      <c r="AY143" s="246" t="s">
        <v>143</v>
      </c>
    </row>
    <row r="144" spans="1:51" s="13" customFormat="1" ht="12">
      <c r="A144" s="13"/>
      <c r="B144" s="235"/>
      <c r="C144" s="236"/>
      <c r="D144" s="237" t="s">
        <v>236</v>
      </c>
      <c r="E144" s="238" t="s">
        <v>19</v>
      </c>
      <c r="F144" s="239" t="s">
        <v>325</v>
      </c>
      <c r="G144" s="236"/>
      <c r="H144" s="240">
        <v>42.8</v>
      </c>
      <c r="I144" s="241"/>
      <c r="J144" s="236"/>
      <c r="K144" s="236"/>
      <c r="L144" s="242"/>
      <c r="M144" s="243"/>
      <c r="N144" s="244"/>
      <c r="O144" s="244"/>
      <c r="P144" s="244"/>
      <c r="Q144" s="244"/>
      <c r="R144" s="244"/>
      <c r="S144" s="244"/>
      <c r="T144" s="24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6" t="s">
        <v>236</v>
      </c>
      <c r="AU144" s="246" t="s">
        <v>79</v>
      </c>
      <c r="AV144" s="13" t="s">
        <v>79</v>
      </c>
      <c r="AW144" s="13" t="s">
        <v>31</v>
      </c>
      <c r="AX144" s="13" t="s">
        <v>69</v>
      </c>
      <c r="AY144" s="246" t="s">
        <v>143</v>
      </c>
    </row>
    <row r="145" spans="1:51" s="14" customFormat="1" ht="12">
      <c r="A145" s="14"/>
      <c r="B145" s="247"/>
      <c r="C145" s="248"/>
      <c r="D145" s="237" t="s">
        <v>236</v>
      </c>
      <c r="E145" s="249" t="s">
        <v>19</v>
      </c>
      <c r="F145" s="250" t="s">
        <v>302</v>
      </c>
      <c r="G145" s="248"/>
      <c r="H145" s="251">
        <v>140</v>
      </c>
      <c r="I145" s="252"/>
      <c r="J145" s="248"/>
      <c r="K145" s="248"/>
      <c r="L145" s="253"/>
      <c r="M145" s="254"/>
      <c r="N145" s="255"/>
      <c r="O145" s="255"/>
      <c r="P145" s="255"/>
      <c r="Q145" s="255"/>
      <c r="R145" s="255"/>
      <c r="S145" s="255"/>
      <c r="T145" s="256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7" t="s">
        <v>236</v>
      </c>
      <c r="AU145" s="257" t="s">
        <v>79</v>
      </c>
      <c r="AV145" s="14" t="s">
        <v>142</v>
      </c>
      <c r="AW145" s="14" t="s">
        <v>31</v>
      </c>
      <c r="AX145" s="14" t="s">
        <v>77</v>
      </c>
      <c r="AY145" s="257" t="s">
        <v>143</v>
      </c>
    </row>
    <row r="146" spans="1:65" s="2" customFormat="1" ht="16.5" customHeight="1">
      <c r="A146" s="38"/>
      <c r="B146" s="39"/>
      <c r="C146" s="197" t="s">
        <v>326</v>
      </c>
      <c r="D146" s="197" t="s">
        <v>144</v>
      </c>
      <c r="E146" s="198" t="s">
        <v>327</v>
      </c>
      <c r="F146" s="199" t="s">
        <v>328</v>
      </c>
      <c r="G146" s="200" t="s">
        <v>251</v>
      </c>
      <c r="H146" s="201">
        <v>2920</v>
      </c>
      <c r="I146" s="202"/>
      <c r="J146" s="203">
        <f>ROUND(I146*H146,2)</f>
        <v>0</v>
      </c>
      <c r="K146" s="204"/>
      <c r="L146" s="44"/>
      <c r="M146" s="205" t="s">
        <v>19</v>
      </c>
      <c r="N146" s="206" t="s">
        <v>40</v>
      </c>
      <c r="O146" s="84"/>
      <c r="P146" s="207">
        <f>O146*H146</f>
        <v>0</v>
      </c>
      <c r="Q146" s="207">
        <v>0</v>
      </c>
      <c r="R146" s="207">
        <f>Q146*H146</f>
        <v>0</v>
      </c>
      <c r="S146" s="207">
        <v>0</v>
      </c>
      <c r="T146" s="208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09" t="s">
        <v>142</v>
      </c>
      <c r="AT146" s="209" t="s">
        <v>144</v>
      </c>
      <c r="AU146" s="209" t="s">
        <v>79</v>
      </c>
      <c r="AY146" s="17" t="s">
        <v>143</v>
      </c>
      <c r="BE146" s="210">
        <f>IF(N146="základní",J146,0)</f>
        <v>0</v>
      </c>
      <c r="BF146" s="210">
        <f>IF(N146="snížená",J146,0)</f>
        <v>0</v>
      </c>
      <c r="BG146" s="210">
        <f>IF(N146="zákl. přenesená",J146,0)</f>
        <v>0</v>
      </c>
      <c r="BH146" s="210">
        <f>IF(N146="sníž. přenesená",J146,0)</f>
        <v>0</v>
      </c>
      <c r="BI146" s="210">
        <f>IF(N146="nulová",J146,0)</f>
        <v>0</v>
      </c>
      <c r="BJ146" s="17" t="s">
        <v>77</v>
      </c>
      <c r="BK146" s="210">
        <f>ROUND(I146*H146,2)</f>
        <v>0</v>
      </c>
      <c r="BL146" s="17" t="s">
        <v>142</v>
      </c>
      <c r="BM146" s="209" t="s">
        <v>329</v>
      </c>
    </row>
    <row r="147" spans="1:51" s="13" customFormat="1" ht="12">
      <c r="A147" s="13"/>
      <c r="B147" s="235"/>
      <c r="C147" s="236"/>
      <c r="D147" s="237" t="s">
        <v>236</v>
      </c>
      <c r="E147" s="238" t="s">
        <v>19</v>
      </c>
      <c r="F147" s="239" t="s">
        <v>330</v>
      </c>
      <c r="G147" s="236"/>
      <c r="H147" s="240">
        <v>2920</v>
      </c>
      <c r="I147" s="241"/>
      <c r="J147" s="236"/>
      <c r="K147" s="236"/>
      <c r="L147" s="242"/>
      <c r="M147" s="243"/>
      <c r="N147" s="244"/>
      <c r="O147" s="244"/>
      <c r="P147" s="244"/>
      <c r="Q147" s="244"/>
      <c r="R147" s="244"/>
      <c r="S147" s="244"/>
      <c r="T147" s="24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6" t="s">
        <v>236</v>
      </c>
      <c r="AU147" s="246" t="s">
        <v>79</v>
      </c>
      <c r="AV147" s="13" t="s">
        <v>79</v>
      </c>
      <c r="AW147" s="13" t="s">
        <v>31</v>
      </c>
      <c r="AX147" s="13" t="s">
        <v>77</v>
      </c>
      <c r="AY147" s="246" t="s">
        <v>143</v>
      </c>
    </row>
    <row r="148" spans="1:65" s="2" customFormat="1" ht="16.5" customHeight="1">
      <c r="A148" s="38"/>
      <c r="B148" s="39"/>
      <c r="C148" s="197" t="s">
        <v>331</v>
      </c>
      <c r="D148" s="197" t="s">
        <v>144</v>
      </c>
      <c r="E148" s="198" t="s">
        <v>332</v>
      </c>
      <c r="F148" s="199" t="s">
        <v>333</v>
      </c>
      <c r="G148" s="200" t="s">
        <v>251</v>
      </c>
      <c r="H148" s="201">
        <v>336.9</v>
      </c>
      <c r="I148" s="202"/>
      <c r="J148" s="203">
        <f>ROUND(I148*H148,2)</f>
        <v>0</v>
      </c>
      <c r="K148" s="204"/>
      <c r="L148" s="44"/>
      <c r="M148" s="205" t="s">
        <v>19</v>
      </c>
      <c r="N148" s="206" t="s">
        <v>40</v>
      </c>
      <c r="O148" s="84"/>
      <c r="P148" s="207">
        <f>O148*H148</f>
        <v>0</v>
      </c>
      <c r="Q148" s="207">
        <v>0</v>
      </c>
      <c r="R148" s="207">
        <f>Q148*H148</f>
        <v>0</v>
      </c>
      <c r="S148" s="207">
        <v>0</v>
      </c>
      <c r="T148" s="208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09" t="s">
        <v>142</v>
      </c>
      <c r="AT148" s="209" t="s">
        <v>144</v>
      </c>
      <c r="AU148" s="209" t="s">
        <v>79</v>
      </c>
      <c r="AY148" s="17" t="s">
        <v>143</v>
      </c>
      <c r="BE148" s="210">
        <f>IF(N148="základní",J148,0)</f>
        <v>0</v>
      </c>
      <c r="BF148" s="210">
        <f>IF(N148="snížená",J148,0)</f>
        <v>0</v>
      </c>
      <c r="BG148" s="210">
        <f>IF(N148="zákl. přenesená",J148,0)</f>
        <v>0</v>
      </c>
      <c r="BH148" s="210">
        <f>IF(N148="sníž. přenesená",J148,0)</f>
        <v>0</v>
      </c>
      <c r="BI148" s="210">
        <f>IF(N148="nulová",J148,0)</f>
        <v>0</v>
      </c>
      <c r="BJ148" s="17" t="s">
        <v>77</v>
      </c>
      <c r="BK148" s="210">
        <f>ROUND(I148*H148,2)</f>
        <v>0</v>
      </c>
      <c r="BL148" s="17" t="s">
        <v>142</v>
      </c>
      <c r="BM148" s="209" t="s">
        <v>334</v>
      </c>
    </row>
    <row r="149" spans="1:51" s="13" customFormat="1" ht="12">
      <c r="A149" s="13"/>
      <c r="B149" s="235"/>
      <c r="C149" s="236"/>
      <c r="D149" s="237" t="s">
        <v>236</v>
      </c>
      <c r="E149" s="238" t="s">
        <v>19</v>
      </c>
      <c r="F149" s="239" t="s">
        <v>335</v>
      </c>
      <c r="G149" s="236"/>
      <c r="H149" s="240">
        <v>336.9</v>
      </c>
      <c r="I149" s="241"/>
      <c r="J149" s="236"/>
      <c r="K149" s="236"/>
      <c r="L149" s="242"/>
      <c r="M149" s="243"/>
      <c r="N149" s="244"/>
      <c r="O149" s="244"/>
      <c r="P149" s="244"/>
      <c r="Q149" s="244"/>
      <c r="R149" s="244"/>
      <c r="S149" s="244"/>
      <c r="T149" s="24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6" t="s">
        <v>236</v>
      </c>
      <c r="AU149" s="246" t="s">
        <v>79</v>
      </c>
      <c r="AV149" s="13" t="s">
        <v>79</v>
      </c>
      <c r="AW149" s="13" t="s">
        <v>31</v>
      </c>
      <c r="AX149" s="13" t="s">
        <v>77</v>
      </c>
      <c r="AY149" s="246" t="s">
        <v>143</v>
      </c>
    </row>
    <row r="150" spans="1:65" s="2" customFormat="1" ht="21.75" customHeight="1">
      <c r="A150" s="38"/>
      <c r="B150" s="39"/>
      <c r="C150" s="197" t="s">
        <v>336</v>
      </c>
      <c r="D150" s="197" t="s">
        <v>144</v>
      </c>
      <c r="E150" s="198" t="s">
        <v>337</v>
      </c>
      <c r="F150" s="199" t="s">
        <v>338</v>
      </c>
      <c r="G150" s="200" t="s">
        <v>251</v>
      </c>
      <c r="H150" s="201">
        <v>336.9</v>
      </c>
      <c r="I150" s="202"/>
      <c r="J150" s="203">
        <f>ROUND(I150*H150,2)</f>
        <v>0</v>
      </c>
      <c r="K150" s="204"/>
      <c r="L150" s="44"/>
      <c r="M150" s="205" t="s">
        <v>19</v>
      </c>
      <c r="N150" s="206" t="s">
        <v>40</v>
      </c>
      <c r="O150" s="84"/>
      <c r="P150" s="207">
        <f>O150*H150</f>
        <v>0</v>
      </c>
      <c r="Q150" s="207">
        <v>0</v>
      </c>
      <c r="R150" s="207">
        <f>Q150*H150</f>
        <v>0</v>
      </c>
      <c r="S150" s="207">
        <v>0</v>
      </c>
      <c r="T150" s="208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09" t="s">
        <v>142</v>
      </c>
      <c r="AT150" s="209" t="s">
        <v>144</v>
      </c>
      <c r="AU150" s="209" t="s">
        <v>79</v>
      </c>
      <c r="AY150" s="17" t="s">
        <v>143</v>
      </c>
      <c r="BE150" s="210">
        <f>IF(N150="základní",J150,0)</f>
        <v>0</v>
      </c>
      <c r="BF150" s="210">
        <f>IF(N150="snížená",J150,0)</f>
        <v>0</v>
      </c>
      <c r="BG150" s="210">
        <f>IF(N150="zákl. přenesená",J150,0)</f>
        <v>0</v>
      </c>
      <c r="BH150" s="210">
        <f>IF(N150="sníž. přenesená",J150,0)</f>
        <v>0</v>
      </c>
      <c r="BI150" s="210">
        <f>IF(N150="nulová",J150,0)</f>
        <v>0</v>
      </c>
      <c r="BJ150" s="17" t="s">
        <v>77</v>
      </c>
      <c r="BK150" s="210">
        <f>ROUND(I150*H150,2)</f>
        <v>0</v>
      </c>
      <c r="BL150" s="17" t="s">
        <v>142</v>
      </c>
      <c r="BM150" s="209" t="s">
        <v>339</v>
      </c>
    </row>
    <row r="151" spans="1:51" s="13" customFormat="1" ht="12">
      <c r="A151" s="13"/>
      <c r="B151" s="235"/>
      <c r="C151" s="236"/>
      <c r="D151" s="237" t="s">
        <v>236</v>
      </c>
      <c r="E151" s="238" t="s">
        <v>19</v>
      </c>
      <c r="F151" s="239" t="s">
        <v>335</v>
      </c>
      <c r="G151" s="236"/>
      <c r="H151" s="240">
        <v>336.9</v>
      </c>
      <c r="I151" s="241"/>
      <c r="J151" s="236"/>
      <c r="K151" s="236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236</v>
      </c>
      <c r="AU151" s="246" t="s">
        <v>79</v>
      </c>
      <c r="AV151" s="13" t="s">
        <v>79</v>
      </c>
      <c r="AW151" s="13" t="s">
        <v>31</v>
      </c>
      <c r="AX151" s="13" t="s">
        <v>77</v>
      </c>
      <c r="AY151" s="246" t="s">
        <v>143</v>
      </c>
    </row>
    <row r="152" spans="1:65" s="2" customFormat="1" ht="21.75" customHeight="1">
      <c r="A152" s="38"/>
      <c r="B152" s="39"/>
      <c r="C152" s="197" t="s">
        <v>340</v>
      </c>
      <c r="D152" s="197" t="s">
        <v>144</v>
      </c>
      <c r="E152" s="198" t="s">
        <v>341</v>
      </c>
      <c r="F152" s="199" t="s">
        <v>342</v>
      </c>
      <c r="G152" s="200" t="s">
        <v>251</v>
      </c>
      <c r="H152" s="201">
        <v>336.9</v>
      </c>
      <c r="I152" s="202"/>
      <c r="J152" s="203">
        <f>ROUND(I152*H152,2)</f>
        <v>0</v>
      </c>
      <c r="K152" s="204"/>
      <c r="L152" s="44"/>
      <c r="M152" s="205" t="s">
        <v>19</v>
      </c>
      <c r="N152" s="206" t="s">
        <v>40</v>
      </c>
      <c r="O152" s="84"/>
      <c r="P152" s="207">
        <f>O152*H152</f>
        <v>0</v>
      </c>
      <c r="Q152" s="207">
        <v>0</v>
      </c>
      <c r="R152" s="207">
        <f>Q152*H152</f>
        <v>0</v>
      </c>
      <c r="S152" s="207">
        <v>0</v>
      </c>
      <c r="T152" s="208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09" t="s">
        <v>142</v>
      </c>
      <c r="AT152" s="209" t="s">
        <v>144</v>
      </c>
      <c r="AU152" s="209" t="s">
        <v>79</v>
      </c>
      <c r="AY152" s="17" t="s">
        <v>143</v>
      </c>
      <c r="BE152" s="210">
        <f>IF(N152="základní",J152,0)</f>
        <v>0</v>
      </c>
      <c r="BF152" s="210">
        <f>IF(N152="snížená",J152,0)</f>
        <v>0</v>
      </c>
      <c r="BG152" s="210">
        <f>IF(N152="zákl. přenesená",J152,0)</f>
        <v>0</v>
      </c>
      <c r="BH152" s="210">
        <f>IF(N152="sníž. přenesená",J152,0)</f>
        <v>0</v>
      </c>
      <c r="BI152" s="210">
        <f>IF(N152="nulová",J152,0)</f>
        <v>0</v>
      </c>
      <c r="BJ152" s="17" t="s">
        <v>77</v>
      </c>
      <c r="BK152" s="210">
        <f>ROUND(I152*H152,2)</f>
        <v>0</v>
      </c>
      <c r="BL152" s="17" t="s">
        <v>142</v>
      </c>
      <c r="BM152" s="209" t="s">
        <v>343</v>
      </c>
    </row>
    <row r="153" spans="1:51" s="13" customFormat="1" ht="12">
      <c r="A153" s="13"/>
      <c r="B153" s="235"/>
      <c r="C153" s="236"/>
      <c r="D153" s="237" t="s">
        <v>236</v>
      </c>
      <c r="E153" s="238" t="s">
        <v>19</v>
      </c>
      <c r="F153" s="239" t="s">
        <v>335</v>
      </c>
      <c r="G153" s="236"/>
      <c r="H153" s="240">
        <v>336.9</v>
      </c>
      <c r="I153" s="241"/>
      <c r="J153" s="236"/>
      <c r="K153" s="236"/>
      <c r="L153" s="242"/>
      <c r="M153" s="243"/>
      <c r="N153" s="244"/>
      <c r="O153" s="244"/>
      <c r="P153" s="244"/>
      <c r="Q153" s="244"/>
      <c r="R153" s="244"/>
      <c r="S153" s="244"/>
      <c r="T153" s="24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6" t="s">
        <v>236</v>
      </c>
      <c r="AU153" s="246" t="s">
        <v>79</v>
      </c>
      <c r="AV153" s="13" t="s">
        <v>79</v>
      </c>
      <c r="AW153" s="13" t="s">
        <v>31</v>
      </c>
      <c r="AX153" s="13" t="s">
        <v>77</v>
      </c>
      <c r="AY153" s="246" t="s">
        <v>143</v>
      </c>
    </row>
    <row r="154" spans="1:65" s="2" customFormat="1" ht="21.75" customHeight="1">
      <c r="A154" s="38"/>
      <c r="B154" s="39"/>
      <c r="C154" s="197" t="s">
        <v>344</v>
      </c>
      <c r="D154" s="197" t="s">
        <v>144</v>
      </c>
      <c r="E154" s="198" t="s">
        <v>345</v>
      </c>
      <c r="F154" s="199" t="s">
        <v>346</v>
      </c>
      <c r="G154" s="200" t="s">
        <v>251</v>
      </c>
      <c r="H154" s="201">
        <v>2278</v>
      </c>
      <c r="I154" s="202"/>
      <c r="J154" s="203">
        <f>ROUND(I154*H154,2)</f>
        <v>0</v>
      </c>
      <c r="K154" s="204"/>
      <c r="L154" s="44"/>
      <c r="M154" s="205" t="s">
        <v>19</v>
      </c>
      <c r="N154" s="206" t="s">
        <v>40</v>
      </c>
      <c r="O154" s="84"/>
      <c r="P154" s="207">
        <f>O154*H154</f>
        <v>0</v>
      </c>
      <c r="Q154" s="207">
        <v>0</v>
      </c>
      <c r="R154" s="207">
        <f>Q154*H154</f>
        <v>0</v>
      </c>
      <c r="S154" s="207">
        <v>0</v>
      </c>
      <c r="T154" s="208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09" t="s">
        <v>142</v>
      </c>
      <c r="AT154" s="209" t="s">
        <v>144</v>
      </c>
      <c r="AU154" s="209" t="s">
        <v>79</v>
      </c>
      <c r="AY154" s="17" t="s">
        <v>143</v>
      </c>
      <c r="BE154" s="210">
        <f>IF(N154="základní",J154,0)</f>
        <v>0</v>
      </c>
      <c r="BF154" s="210">
        <f>IF(N154="snížená",J154,0)</f>
        <v>0</v>
      </c>
      <c r="BG154" s="210">
        <f>IF(N154="zákl. přenesená",J154,0)</f>
        <v>0</v>
      </c>
      <c r="BH154" s="210">
        <f>IF(N154="sníž. přenesená",J154,0)</f>
        <v>0</v>
      </c>
      <c r="BI154" s="210">
        <f>IF(N154="nulová",J154,0)</f>
        <v>0</v>
      </c>
      <c r="BJ154" s="17" t="s">
        <v>77</v>
      </c>
      <c r="BK154" s="210">
        <f>ROUND(I154*H154,2)</f>
        <v>0</v>
      </c>
      <c r="BL154" s="17" t="s">
        <v>142</v>
      </c>
      <c r="BM154" s="209" t="s">
        <v>347</v>
      </c>
    </row>
    <row r="155" spans="1:51" s="13" customFormat="1" ht="12">
      <c r="A155" s="13"/>
      <c r="B155" s="235"/>
      <c r="C155" s="236"/>
      <c r="D155" s="237" t="s">
        <v>236</v>
      </c>
      <c r="E155" s="238" t="s">
        <v>19</v>
      </c>
      <c r="F155" s="239" t="s">
        <v>348</v>
      </c>
      <c r="G155" s="236"/>
      <c r="H155" s="240">
        <v>2278</v>
      </c>
      <c r="I155" s="241"/>
      <c r="J155" s="236"/>
      <c r="K155" s="236"/>
      <c r="L155" s="242"/>
      <c r="M155" s="243"/>
      <c r="N155" s="244"/>
      <c r="O155" s="244"/>
      <c r="P155" s="244"/>
      <c r="Q155" s="244"/>
      <c r="R155" s="244"/>
      <c r="S155" s="244"/>
      <c r="T155" s="24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6" t="s">
        <v>236</v>
      </c>
      <c r="AU155" s="246" t="s">
        <v>79</v>
      </c>
      <c r="AV155" s="13" t="s">
        <v>79</v>
      </c>
      <c r="AW155" s="13" t="s">
        <v>31</v>
      </c>
      <c r="AX155" s="13" t="s">
        <v>77</v>
      </c>
      <c r="AY155" s="246" t="s">
        <v>143</v>
      </c>
    </row>
    <row r="156" spans="1:65" s="2" customFormat="1" ht="16.5" customHeight="1">
      <c r="A156" s="38"/>
      <c r="B156" s="39"/>
      <c r="C156" s="197" t="s">
        <v>349</v>
      </c>
      <c r="D156" s="197" t="s">
        <v>144</v>
      </c>
      <c r="E156" s="198" t="s">
        <v>350</v>
      </c>
      <c r="F156" s="199" t="s">
        <v>351</v>
      </c>
      <c r="G156" s="200" t="s">
        <v>251</v>
      </c>
      <c r="H156" s="201">
        <v>2278</v>
      </c>
      <c r="I156" s="202"/>
      <c r="J156" s="203">
        <f>ROUND(I156*H156,2)</f>
        <v>0</v>
      </c>
      <c r="K156" s="204"/>
      <c r="L156" s="44"/>
      <c r="M156" s="205" t="s">
        <v>19</v>
      </c>
      <c r="N156" s="206" t="s">
        <v>40</v>
      </c>
      <c r="O156" s="84"/>
      <c r="P156" s="207">
        <f>O156*H156</f>
        <v>0</v>
      </c>
      <c r="Q156" s="207">
        <v>0</v>
      </c>
      <c r="R156" s="207">
        <f>Q156*H156</f>
        <v>0</v>
      </c>
      <c r="S156" s="207">
        <v>0</v>
      </c>
      <c r="T156" s="208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09" t="s">
        <v>142</v>
      </c>
      <c r="AT156" s="209" t="s">
        <v>144</v>
      </c>
      <c r="AU156" s="209" t="s">
        <v>79</v>
      </c>
      <c r="AY156" s="17" t="s">
        <v>143</v>
      </c>
      <c r="BE156" s="210">
        <f>IF(N156="základní",J156,0)</f>
        <v>0</v>
      </c>
      <c r="BF156" s="210">
        <f>IF(N156="snížená",J156,0)</f>
        <v>0</v>
      </c>
      <c r="BG156" s="210">
        <f>IF(N156="zákl. přenesená",J156,0)</f>
        <v>0</v>
      </c>
      <c r="BH156" s="210">
        <f>IF(N156="sníž. přenesená",J156,0)</f>
        <v>0</v>
      </c>
      <c r="BI156" s="210">
        <f>IF(N156="nulová",J156,0)</f>
        <v>0</v>
      </c>
      <c r="BJ156" s="17" t="s">
        <v>77</v>
      </c>
      <c r="BK156" s="210">
        <f>ROUND(I156*H156,2)</f>
        <v>0</v>
      </c>
      <c r="BL156" s="17" t="s">
        <v>142</v>
      </c>
      <c r="BM156" s="209" t="s">
        <v>352</v>
      </c>
    </row>
    <row r="157" spans="1:51" s="13" customFormat="1" ht="12">
      <c r="A157" s="13"/>
      <c r="B157" s="235"/>
      <c r="C157" s="236"/>
      <c r="D157" s="237" t="s">
        <v>236</v>
      </c>
      <c r="E157" s="238" t="s">
        <v>19</v>
      </c>
      <c r="F157" s="239" t="s">
        <v>348</v>
      </c>
      <c r="G157" s="236"/>
      <c r="H157" s="240">
        <v>2278</v>
      </c>
      <c r="I157" s="241"/>
      <c r="J157" s="236"/>
      <c r="K157" s="236"/>
      <c r="L157" s="242"/>
      <c r="M157" s="243"/>
      <c r="N157" s="244"/>
      <c r="O157" s="244"/>
      <c r="P157" s="244"/>
      <c r="Q157" s="244"/>
      <c r="R157" s="244"/>
      <c r="S157" s="244"/>
      <c r="T157" s="24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6" t="s">
        <v>236</v>
      </c>
      <c r="AU157" s="246" t="s">
        <v>79</v>
      </c>
      <c r="AV157" s="13" t="s">
        <v>79</v>
      </c>
      <c r="AW157" s="13" t="s">
        <v>31</v>
      </c>
      <c r="AX157" s="13" t="s">
        <v>77</v>
      </c>
      <c r="AY157" s="246" t="s">
        <v>143</v>
      </c>
    </row>
    <row r="158" spans="1:65" s="2" customFormat="1" ht="21.75" customHeight="1">
      <c r="A158" s="38"/>
      <c r="B158" s="39"/>
      <c r="C158" s="197" t="s">
        <v>353</v>
      </c>
      <c r="D158" s="197" t="s">
        <v>144</v>
      </c>
      <c r="E158" s="198" t="s">
        <v>354</v>
      </c>
      <c r="F158" s="199" t="s">
        <v>355</v>
      </c>
      <c r="G158" s="200" t="s">
        <v>251</v>
      </c>
      <c r="H158" s="201">
        <v>2278</v>
      </c>
      <c r="I158" s="202"/>
      <c r="J158" s="203">
        <f>ROUND(I158*H158,2)</f>
        <v>0</v>
      </c>
      <c r="K158" s="204"/>
      <c r="L158" s="44"/>
      <c r="M158" s="205" t="s">
        <v>19</v>
      </c>
      <c r="N158" s="206" t="s">
        <v>40</v>
      </c>
      <c r="O158" s="84"/>
      <c r="P158" s="207">
        <f>O158*H158</f>
        <v>0</v>
      </c>
      <c r="Q158" s="207">
        <v>0</v>
      </c>
      <c r="R158" s="207">
        <f>Q158*H158</f>
        <v>0</v>
      </c>
      <c r="S158" s="207">
        <v>0</v>
      </c>
      <c r="T158" s="208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09" t="s">
        <v>142</v>
      </c>
      <c r="AT158" s="209" t="s">
        <v>144</v>
      </c>
      <c r="AU158" s="209" t="s">
        <v>79</v>
      </c>
      <c r="AY158" s="17" t="s">
        <v>143</v>
      </c>
      <c r="BE158" s="210">
        <f>IF(N158="základní",J158,0)</f>
        <v>0</v>
      </c>
      <c r="BF158" s="210">
        <f>IF(N158="snížená",J158,0)</f>
        <v>0</v>
      </c>
      <c r="BG158" s="210">
        <f>IF(N158="zákl. přenesená",J158,0)</f>
        <v>0</v>
      </c>
      <c r="BH158" s="210">
        <f>IF(N158="sníž. přenesená",J158,0)</f>
        <v>0</v>
      </c>
      <c r="BI158" s="210">
        <f>IF(N158="nulová",J158,0)</f>
        <v>0</v>
      </c>
      <c r="BJ158" s="17" t="s">
        <v>77</v>
      </c>
      <c r="BK158" s="210">
        <f>ROUND(I158*H158,2)</f>
        <v>0</v>
      </c>
      <c r="BL158" s="17" t="s">
        <v>142</v>
      </c>
      <c r="BM158" s="209" t="s">
        <v>356</v>
      </c>
    </row>
    <row r="159" spans="1:51" s="13" customFormat="1" ht="12">
      <c r="A159" s="13"/>
      <c r="B159" s="235"/>
      <c r="C159" s="236"/>
      <c r="D159" s="237" t="s">
        <v>236</v>
      </c>
      <c r="E159" s="238" t="s">
        <v>19</v>
      </c>
      <c r="F159" s="239" t="s">
        <v>348</v>
      </c>
      <c r="G159" s="236"/>
      <c r="H159" s="240">
        <v>2278</v>
      </c>
      <c r="I159" s="241"/>
      <c r="J159" s="236"/>
      <c r="K159" s="236"/>
      <c r="L159" s="242"/>
      <c r="M159" s="243"/>
      <c r="N159" s="244"/>
      <c r="O159" s="244"/>
      <c r="P159" s="244"/>
      <c r="Q159" s="244"/>
      <c r="R159" s="244"/>
      <c r="S159" s="244"/>
      <c r="T159" s="24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6" t="s">
        <v>236</v>
      </c>
      <c r="AU159" s="246" t="s">
        <v>79</v>
      </c>
      <c r="AV159" s="13" t="s">
        <v>79</v>
      </c>
      <c r="AW159" s="13" t="s">
        <v>31</v>
      </c>
      <c r="AX159" s="13" t="s">
        <v>77</v>
      </c>
      <c r="AY159" s="246" t="s">
        <v>143</v>
      </c>
    </row>
    <row r="160" spans="1:65" s="2" customFormat="1" ht="21.75" customHeight="1">
      <c r="A160" s="38"/>
      <c r="B160" s="39"/>
      <c r="C160" s="197" t="s">
        <v>357</v>
      </c>
      <c r="D160" s="197" t="s">
        <v>144</v>
      </c>
      <c r="E160" s="198" t="s">
        <v>358</v>
      </c>
      <c r="F160" s="199" t="s">
        <v>359</v>
      </c>
      <c r="G160" s="200" t="s">
        <v>251</v>
      </c>
      <c r="H160" s="201">
        <v>2278</v>
      </c>
      <c r="I160" s="202"/>
      <c r="J160" s="203">
        <f>ROUND(I160*H160,2)</f>
        <v>0</v>
      </c>
      <c r="K160" s="204"/>
      <c r="L160" s="44"/>
      <c r="M160" s="205" t="s">
        <v>19</v>
      </c>
      <c r="N160" s="206" t="s">
        <v>40</v>
      </c>
      <c r="O160" s="84"/>
      <c r="P160" s="207">
        <f>O160*H160</f>
        <v>0</v>
      </c>
      <c r="Q160" s="207">
        <v>0</v>
      </c>
      <c r="R160" s="207">
        <f>Q160*H160</f>
        <v>0</v>
      </c>
      <c r="S160" s="207">
        <v>0</v>
      </c>
      <c r="T160" s="208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09" t="s">
        <v>142</v>
      </c>
      <c r="AT160" s="209" t="s">
        <v>144</v>
      </c>
      <c r="AU160" s="209" t="s">
        <v>79</v>
      </c>
      <c r="AY160" s="17" t="s">
        <v>143</v>
      </c>
      <c r="BE160" s="210">
        <f>IF(N160="základní",J160,0)</f>
        <v>0</v>
      </c>
      <c r="BF160" s="210">
        <f>IF(N160="snížená",J160,0)</f>
        <v>0</v>
      </c>
      <c r="BG160" s="210">
        <f>IF(N160="zákl. přenesená",J160,0)</f>
        <v>0</v>
      </c>
      <c r="BH160" s="210">
        <f>IF(N160="sníž. přenesená",J160,0)</f>
        <v>0</v>
      </c>
      <c r="BI160" s="210">
        <f>IF(N160="nulová",J160,0)</f>
        <v>0</v>
      </c>
      <c r="BJ160" s="17" t="s">
        <v>77</v>
      </c>
      <c r="BK160" s="210">
        <f>ROUND(I160*H160,2)</f>
        <v>0</v>
      </c>
      <c r="BL160" s="17" t="s">
        <v>142</v>
      </c>
      <c r="BM160" s="209" t="s">
        <v>360</v>
      </c>
    </row>
    <row r="161" spans="1:51" s="13" customFormat="1" ht="12">
      <c r="A161" s="13"/>
      <c r="B161" s="235"/>
      <c r="C161" s="236"/>
      <c r="D161" s="237" t="s">
        <v>236</v>
      </c>
      <c r="E161" s="238" t="s">
        <v>19</v>
      </c>
      <c r="F161" s="239" t="s">
        <v>348</v>
      </c>
      <c r="G161" s="236"/>
      <c r="H161" s="240">
        <v>2278</v>
      </c>
      <c r="I161" s="241"/>
      <c r="J161" s="236"/>
      <c r="K161" s="236"/>
      <c r="L161" s="242"/>
      <c r="M161" s="243"/>
      <c r="N161" s="244"/>
      <c r="O161" s="244"/>
      <c r="P161" s="244"/>
      <c r="Q161" s="244"/>
      <c r="R161" s="244"/>
      <c r="S161" s="244"/>
      <c r="T161" s="24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6" t="s">
        <v>236</v>
      </c>
      <c r="AU161" s="246" t="s">
        <v>79</v>
      </c>
      <c r="AV161" s="13" t="s">
        <v>79</v>
      </c>
      <c r="AW161" s="13" t="s">
        <v>31</v>
      </c>
      <c r="AX161" s="13" t="s">
        <v>77</v>
      </c>
      <c r="AY161" s="246" t="s">
        <v>143</v>
      </c>
    </row>
    <row r="162" spans="1:65" s="2" customFormat="1" ht="16.5" customHeight="1">
      <c r="A162" s="38"/>
      <c r="B162" s="39"/>
      <c r="C162" s="224" t="s">
        <v>361</v>
      </c>
      <c r="D162" s="224" t="s">
        <v>231</v>
      </c>
      <c r="E162" s="225" t="s">
        <v>362</v>
      </c>
      <c r="F162" s="226" t="s">
        <v>363</v>
      </c>
      <c r="G162" s="227" t="s">
        <v>251</v>
      </c>
      <c r="H162" s="228">
        <v>2501.4</v>
      </c>
      <c r="I162" s="229"/>
      <c r="J162" s="230">
        <f>ROUND(I162*H162,2)</f>
        <v>0</v>
      </c>
      <c r="K162" s="231"/>
      <c r="L162" s="232"/>
      <c r="M162" s="233" t="s">
        <v>19</v>
      </c>
      <c r="N162" s="234" t="s">
        <v>40</v>
      </c>
      <c r="O162" s="84"/>
      <c r="P162" s="207">
        <f>O162*H162</f>
        <v>0</v>
      </c>
      <c r="Q162" s="207">
        <v>0.0004</v>
      </c>
      <c r="R162" s="207">
        <f>Q162*H162</f>
        <v>1.0005600000000001</v>
      </c>
      <c r="S162" s="207">
        <v>0</v>
      </c>
      <c r="T162" s="208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09" t="s">
        <v>171</v>
      </c>
      <c r="AT162" s="209" t="s">
        <v>231</v>
      </c>
      <c r="AU162" s="209" t="s">
        <v>79</v>
      </c>
      <c r="AY162" s="17" t="s">
        <v>143</v>
      </c>
      <c r="BE162" s="210">
        <f>IF(N162="základní",J162,0)</f>
        <v>0</v>
      </c>
      <c r="BF162" s="210">
        <f>IF(N162="snížená",J162,0)</f>
        <v>0</v>
      </c>
      <c r="BG162" s="210">
        <f>IF(N162="zákl. přenesená",J162,0)</f>
        <v>0</v>
      </c>
      <c r="BH162" s="210">
        <f>IF(N162="sníž. přenesená",J162,0)</f>
        <v>0</v>
      </c>
      <c r="BI162" s="210">
        <f>IF(N162="nulová",J162,0)</f>
        <v>0</v>
      </c>
      <c r="BJ162" s="17" t="s">
        <v>77</v>
      </c>
      <c r="BK162" s="210">
        <f>ROUND(I162*H162,2)</f>
        <v>0</v>
      </c>
      <c r="BL162" s="17" t="s">
        <v>142</v>
      </c>
      <c r="BM162" s="209" t="s">
        <v>364</v>
      </c>
    </row>
    <row r="163" spans="1:51" s="13" customFormat="1" ht="12">
      <c r="A163" s="13"/>
      <c r="B163" s="235"/>
      <c r="C163" s="236"/>
      <c r="D163" s="237" t="s">
        <v>236</v>
      </c>
      <c r="E163" s="238" t="s">
        <v>19</v>
      </c>
      <c r="F163" s="239" t="s">
        <v>365</v>
      </c>
      <c r="G163" s="236"/>
      <c r="H163" s="240">
        <v>2501.4</v>
      </c>
      <c r="I163" s="241"/>
      <c r="J163" s="236"/>
      <c r="K163" s="236"/>
      <c r="L163" s="242"/>
      <c r="M163" s="243"/>
      <c r="N163" s="244"/>
      <c r="O163" s="244"/>
      <c r="P163" s="244"/>
      <c r="Q163" s="244"/>
      <c r="R163" s="244"/>
      <c r="S163" s="244"/>
      <c r="T163" s="24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6" t="s">
        <v>236</v>
      </c>
      <c r="AU163" s="246" t="s">
        <v>79</v>
      </c>
      <c r="AV163" s="13" t="s">
        <v>79</v>
      </c>
      <c r="AW163" s="13" t="s">
        <v>31</v>
      </c>
      <c r="AX163" s="13" t="s">
        <v>77</v>
      </c>
      <c r="AY163" s="246" t="s">
        <v>143</v>
      </c>
    </row>
    <row r="164" spans="1:63" s="11" customFormat="1" ht="22.8" customHeight="1">
      <c r="A164" s="11"/>
      <c r="B164" s="183"/>
      <c r="C164" s="184"/>
      <c r="D164" s="185" t="s">
        <v>68</v>
      </c>
      <c r="E164" s="222" t="s">
        <v>142</v>
      </c>
      <c r="F164" s="222" t="s">
        <v>366</v>
      </c>
      <c r="G164" s="184"/>
      <c r="H164" s="184"/>
      <c r="I164" s="187"/>
      <c r="J164" s="223">
        <f>BK164</f>
        <v>0</v>
      </c>
      <c r="K164" s="184"/>
      <c r="L164" s="189"/>
      <c r="M164" s="190"/>
      <c r="N164" s="191"/>
      <c r="O164" s="191"/>
      <c r="P164" s="192">
        <f>SUM(P165:P174)</f>
        <v>0</v>
      </c>
      <c r="Q164" s="191"/>
      <c r="R164" s="192">
        <f>SUM(R165:R174)</f>
        <v>2276.982504</v>
      </c>
      <c r="S164" s="191"/>
      <c r="T164" s="193">
        <f>SUM(T165:T174)</f>
        <v>0</v>
      </c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R164" s="194" t="s">
        <v>77</v>
      </c>
      <c r="AT164" s="195" t="s">
        <v>68</v>
      </c>
      <c r="AU164" s="195" t="s">
        <v>77</v>
      </c>
      <c r="AY164" s="194" t="s">
        <v>143</v>
      </c>
      <c r="BK164" s="196">
        <f>SUM(BK165:BK174)</f>
        <v>0</v>
      </c>
    </row>
    <row r="165" spans="1:65" s="2" customFormat="1" ht="21.75" customHeight="1">
      <c r="A165" s="38"/>
      <c r="B165" s="39"/>
      <c r="C165" s="197" t="s">
        <v>367</v>
      </c>
      <c r="D165" s="197" t="s">
        <v>144</v>
      </c>
      <c r="E165" s="198" t="s">
        <v>368</v>
      </c>
      <c r="F165" s="199" t="s">
        <v>369</v>
      </c>
      <c r="G165" s="200" t="s">
        <v>287</v>
      </c>
      <c r="H165" s="201">
        <v>162.2</v>
      </c>
      <c r="I165" s="202"/>
      <c r="J165" s="203">
        <f>ROUND(I165*H165,2)</f>
        <v>0</v>
      </c>
      <c r="K165" s="204"/>
      <c r="L165" s="44"/>
      <c r="M165" s="205" t="s">
        <v>19</v>
      </c>
      <c r="N165" s="206" t="s">
        <v>40</v>
      </c>
      <c r="O165" s="84"/>
      <c r="P165" s="207">
        <f>O165*H165</f>
        <v>0</v>
      </c>
      <c r="Q165" s="207">
        <v>1.89</v>
      </c>
      <c r="R165" s="207">
        <f>Q165*H165</f>
        <v>306.55799999999994</v>
      </c>
      <c r="S165" s="207">
        <v>0</v>
      </c>
      <c r="T165" s="208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09" t="s">
        <v>142</v>
      </c>
      <c r="AT165" s="209" t="s">
        <v>144</v>
      </c>
      <c r="AU165" s="209" t="s">
        <v>79</v>
      </c>
      <c r="AY165" s="17" t="s">
        <v>143</v>
      </c>
      <c r="BE165" s="210">
        <f>IF(N165="základní",J165,0)</f>
        <v>0</v>
      </c>
      <c r="BF165" s="210">
        <f>IF(N165="snížená",J165,0)</f>
        <v>0</v>
      </c>
      <c r="BG165" s="210">
        <f>IF(N165="zákl. přenesená",J165,0)</f>
        <v>0</v>
      </c>
      <c r="BH165" s="210">
        <f>IF(N165="sníž. přenesená",J165,0)</f>
        <v>0</v>
      </c>
      <c r="BI165" s="210">
        <f>IF(N165="nulová",J165,0)</f>
        <v>0</v>
      </c>
      <c r="BJ165" s="17" t="s">
        <v>77</v>
      </c>
      <c r="BK165" s="210">
        <f>ROUND(I165*H165,2)</f>
        <v>0</v>
      </c>
      <c r="BL165" s="17" t="s">
        <v>142</v>
      </c>
      <c r="BM165" s="209" t="s">
        <v>370</v>
      </c>
    </row>
    <row r="166" spans="1:51" s="13" customFormat="1" ht="12">
      <c r="A166" s="13"/>
      <c r="B166" s="235"/>
      <c r="C166" s="236"/>
      <c r="D166" s="237" t="s">
        <v>236</v>
      </c>
      <c r="E166" s="238" t="s">
        <v>19</v>
      </c>
      <c r="F166" s="239" t="s">
        <v>371</v>
      </c>
      <c r="G166" s="236"/>
      <c r="H166" s="240">
        <v>162.2</v>
      </c>
      <c r="I166" s="241"/>
      <c r="J166" s="236"/>
      <c r="K166" s="236"/>
      <c r="L166" s="242"/>
      <c r="M166" s="243"/>
      <c r="N166" s="244"/>
      <c r="O166" s="244"/>
      <c r="P166" s="244"/>
      <c r="Q166" s="244"/>
      <c r="R166" s="244"/>
      <c r="S166" s="244"/>
      <c r="T166" s="24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6" t="s">
        <v>236</v>
      </c>
      <c r="AU166" s="246" t="s">
        <v>79</v>
      </c>
      <c r="AV166" s="13" t="s">
        <v>79</v>
      </c>
      <c r="AW166" s="13" t="s">
        <v>31</v>
      </c>
      <c r="AX166" s="13" t="s">
        <v>77</v>
      </c>
      <c r="AY166" s="246" t="s">
        <v>143</v>
      </c>
    </row>
    <row r="167" spans="1:65" s="2" customFormat="1" ht="21.75" customHeight="1">
      <c r="A167" s="38"/>
      <c r="B167" s="39"/>
      <c r="C167" s="197" t="s">
        <v>372</v>
      </c>
      <c r="D167" s="197" t="s">
        <v>144</v>
      </c>
      <c r="E167" s="198" t="s">
        <v>373</v>
      </c>
      <c r="F167" s="199" t="s">
        <v>374</v>
      </c>
      <c r="G167" s="200" t="s">
        <v>287</v>
      </c>
      <c r="H167" s="201">
        <v>96.7</v>
      </c>
      <c r="I167" s="202"/>
      <c r="J167" s="203">
        <f>ROUND(I167*H167,2)</f>
        <v>0</v>
      </c>
      <c r="K167" s="204"/>
      <c r="L167" s="44"/>
      <c r="M167" s="205" t="s">
        <v>19</v>
      </c>
      <c r="N167" s="206" t="s">
        <v>40</v>
      </c>
      <c r="O167" s="84"/>
      <c r="P167" s="207">
        <f>O167*H167</f>
        <v>0</v>
      </c>
      <c r="Q167" s="207">
        <v>2.25</v>
      </c>
      <c r="R167" s="207">
        <f>Q167*H167</f>
        <v>217.57500000000002</v>
      </c>
      <c r="S167" s="207">
        <v>0</v>
      </c>
      <c r="T167" s="208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09" t="s">
        <v>142</v>
      </c>
      <c r="AT167" s="209" t="s">
        <v>144</v>
      </c>
      <c r="AU167" s="209" t="s">
        <v>79</v>
      </c>
      <c r="AY167" s="17" t="s">
        <v>143</v>
      </c>
      <c r="BE167" s="210">
        <f>IF(N167="základní",J167,0)</f>
        <v>0</v>
      </c>
      <c r="BF167" s="210">
        <f>IF(N167="snížená",J167,0)</f>
        <v>0</v>
      </c>
      <c r="BG167" s="210">
        <f>IF(N167="zákl. přenesená",J167,0)</f>
        <v>0</v>
      </c>
      <c r="BH167" s="210">
        <f>IF(N167="sníž. přenesená",J167,0)</f>
        <v>0</v>
      </c>
      <c r="BI167" s="210">
        <f>IF(N167="nulová",J167,0)</f>
        <v>0</v>
      </c>
      <c r="BJ167" s="17" t="s">
        <v>77</v>
      </c>
      <c r="BK167" s="210">
        <f>ROUND(I167*H167,2)</f>
        <v>0</v>
      </c>
      <c r="BL167" s="17" t="s">
        <v>142</v>
      </c>
      <c r="BM167" s="209" t="s">
        <v>375</v>
      </c>
    </row>
    <row r="168" spans="1:51" s="13" customFormat="1" ht="12">
      <c r="A168" s="13"/>
      <c r="B168" s="235"/>
      <c r="C168" s="236"/>
      <c r="D168" s="237" t="s">
        <v>236</v>
      </c>
      <c r="E168" s="238" t="s">
        <v>19</v>
      </c>
      <c r="F168" s="239" t="s">
        <v>376</v>
      </c>
      <c r="G168" s="236"/>
      <c r="H168" s="240">
        <v>96.7</v>
      </c>
      <c r="I168" s="241"/>
      <c r="J168" s="236"/>
      <c r="K168" s="236"/>
      <c r="L168" s="242"/>
      <c r="M168" s="243"/>
      <c r="N168" s="244"/>
      <c r="O168" s="244"/>
      <c r="P168" s="244"/>
      <c r="Q168" s="244"/>
      <c r="R168" s="244"/>
      <c r="S168" s="244"/>
      <c r="T168" s="24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6" t="s">
        <v>236</v>
      </c>
      <c r="AU168" s="246" t="s">
        <v>79</v>
      </c>
      <c r="AV168" s="13" t="s">
        <v>79</v>
      </c>
      <c r="AW168" s="13" t="s">
        <v>31</v>
      </c>
      <c r="AX168" s="13" t="s">
        <v>77</v>
      </c>
      <c r="AY168" s="246" t="s">
        <v>143</v>
      </c>
    </row>
    <row r="169" spans="1:65" s="2" customFormat="1" ht="21.75" customHeight="1">
      <c r="A169" s="38"/>
      <c r="B169" s="39"/>
      <c r="C169" s="197" t="s">
        <v>377</v>
      </c>
      <c r="D169" s="197" t="s">
        <v>144</v>
      </c>
      <c r="E169" s="198" t="s">
        <v>378</v>
      </c>
      <c r="F169" s="199" t="s">
        <v>379</v>
      </c>
      <c r="G169" s="200" t="s">
        <v>287</v>
      </c>
      <c r="H169" s="201">
        <v>266.3</v>
      </c>
      <c r="I169" s="202"/>
      <c r="J169" s="203">
        <f>ROUND(I169*H169,2)</f>
        <v>0</v>
      </c>
      <c r="K169" s="204"/>
      <c r="L169" s="44"/>
      <c r="M169" s="205" t="s">
        <v>19</v>
      </c>
      <c r="N169" s="206" t="s">
        <v>40</v>
      </c>
      <c r="O169" s="84"/>
      <c r="P169" s="207">
        <f>O169*H169</f>
        <v>0</v>
      </c>
      <c r="Q169" s="207">
        <v>2.13408</v>
      </c>
      <c r="R169" s="207">
        <f>Q169*H169</f>
        <v>568.305504</v>
      </c>
      <c r="S169" s="207">
        <v>0</v>
      </c>
      <c r="T169" s="208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09" t="s">
        <v>142</v>
      </c>
      <c r="AT169" s="209" t="s">
        <v>144</v>
      </c>
      <c r="AU169" s="209" t="s">
        <v>79</v>
      </c>
      <c r="AY169" s="17" t="s">
        <v>143</v>
      </c>
      <c r="BE169" s="210">
        <f>IF(N169="základní",J169,0)</f>
        <v>0</v>
      </c>
      <c r="BF169" s="210">
        <f>IF(N169="snížená",J169,0)</f>
        <v>0</v>
      </c>
      <c r="BG169" s="210">
        <f>IF(N169="zákl. přenesená",J169,0)</f>
        <v>0</v>
      </c>
      <c r="BH169" s="210">
        <f>IF(N169="sníž. přenesená",J169,0)</f>
        <v>0</v>
      </c>
      <c r="BI169" s="210">
        <f>IF(N169="nulová",J169,0)</f>
        <v>0</v>
      </c>
      <c r="BJ169" s="17" t="s">
        <v>77</v>
      </c>
      <c r="BK169" s="210">
        <f>ROUND(I169*H169,2)</f>
        <v>0</v>
      </c>
      <c r="BL169" s="17" t="s">
        <v>142</v>
      </c>
      <c r="BM169" s="209" t="s">
        <v>380</v>
      </c>
    </row>
    <row r="170" spans="1:51" s="13" customFormat="1" ht="12">
      <c r="A170" s="13"/>
      <c r="B170" s="235"/>
      <c r="C170" s="236"/>
      <c r="D170" s="237" t="s">
        <v>236</v>
      </c>
      <c r="E170" s="238" t="s">
        <v>19</v>
      </c>
      <c r="F170" s="239" t="s">
        <v>381</v>
      </c>
      <c r="G170" s="236"/>
      <c r="H170" s="240">
        <v>266.3</v>
      </c>
      <c r="I170" s="241"/>
      <c r="J170" s="236"/>
      <c r="K170" s="236"/>
      <c r="L170" s="242"/>
      <c r="M170" s="243"/>
      <c r="N170" s="244"/>
      <c r="O170" s="244"/>
      <c r="P170" s="244"/>
      <c r="Q170" s="244"/>
      <c r="R170" s="244"/>
      <c r="S170" s="244"/>
      <c r="T170" s="24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6" t="s">
        <v>236</v>
      </c>
      <c r="AU170" s="246" t="s">
        <v>79</v>
      </c>
      <c r="AV170" s="13" t="s">
        <v>79</v>
      </c>
      <c r="AW170" s="13" t="s">
        <v>31</v>
      </c>
      <c r="AX170" s="13" t="s">
        <v>77</v>
      </c>
      <c r="AY170" s="246" t="s">
        <v>143</v>
      </c>
    </row>
    <row r="171" spans="1:65" s="2" customFormat="1" ht="21.75" customHeight="1">
      <c r="A171" s="38"/>
      <c r="B171" s="39"/>
      <c r="C171" s="197" t="s">
        <v>382</v>
      </c>
      <c r="D171" s="197" t="s">
        <v>144</v>
      </c>
      <c r="E171" s="198" t="s">
        <v>383</v>
      </c>
      <c r="F171" s="199" t="s">
        <v>384</v>
      </c>
      <c r="G171" s="200" t="s">
        <v>251</v>
      </c>
      <c r="H171" s="201">
        <v>296.8</v>
      </c>
      <c r="I171" s="202"/>
      <c r="J171" s="203">
        <f>ROUND(I171*H171,2)</f>
        <v>0</v>
      </c>
      <c r="K171" s="204"/>
      <c r="L171" s="44"/>
      <c r="M171" s="205" t="s">
        <v>19</v>
      </c>
      <c r="N171" s="206" t="s">
        <v>40</v>
      </c>
      <c r="O171" s="84"/>
      <c r="P171" s="207">
        <f>O171*H171</f>
        <v>0</v>
      </c>
      <c r="Q171" s="207">
        <v>0</v>
      </c>
      <c r="R171" s="207">
        <f>Q171*H171</f>
        <v>0</v>
      </c>
      <c r="S171" s="207">
        <v>0</v>
      </c>
      <c r="T171" s="208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09" t="s">
        <v>142</v>
      </c>
      <c r="AT171" s="209" t="s">
        <v>144</v>
      </c>
      <c r="AU171" s="209" t="s">
        <v>79</v>
      </c>
      <c r="AY171" s="17" t="s">
        <v>143</v>
      </c>
      <c r="BE171" s="210">
        <f>IF(N171="základní",J171,0)</f>
        <v>0</v>
      </c>
      <c r="BF171" s="210">
        <f>IF(N171="snížená",J171,0)</f>
        <v>0</v>
      </c>
      <c r="BG171" s="210">
        <f>IF(N171="zákl. přenesená",J171,0)</f>
        <v>0</v>
      </c>
      <c r="BH171" s="210">
        <f>IF(N171="sníž. přenesená",J171,0)</f>
        <v>0</v>
      </c>
      <c r="BI171" s="210">
        <f>IF(N171="nulová",J171,0)</f>
        <v>0</v>
      </c>
      <c r="BJ171" s="17" t="s">
        <v>77</v>
      </c>
      <c r="BK171" s="210">
        <f>ROUND(I171*H171,2)</f>
        <v>0</v>
      </c>
      <c r="BL171" s="17" t="s">
        <v>142</v>
      </c>
      <c r="BM171" s="209" t="s">
        <v>385</v>
      </c>
    </row>
    <row r="172" spans="1:51" s="13" customFormat="1" ht="12">
      <c r="A172" s="13"/>
      <c r="B172" s="235"/>
      <c r="C172" s="236"/>
      <c r="D172" s="237" t="s">
        <v>236</v>
      </c>
      <c r="E172" s="238" t="s">
        <v>19</v>
      </c>
      <c r="F172" s="239" t="s">
        <v>386</v>
      </c>
      <c r="G172" s="236"/>
      <c r="H172" s="240">
        <v>296.8</v>
      </c>
      <c r="I172" s="241"/>
      <c r="J172" s="236"/>
      <c r="K172" s="236"/>
      <c r="L172" s="242"/>
      <c r="M172" s="243"/>
      <c r="N172" s="244"/>
      <c r="O172" s="244"/>
      <c r="P172" s="244"/>
      <c r="Q172" s="244"/>
      <c r="R172" s="244"/>
      <c r="S172" s="244"/>
      <c r="T172" s="24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6" t="s">
        <v>236</v>
      </c>
      <c r="AU172" s="246" t="s">
        <v>79</v>
      </c>
      <c r="AV172" s="13" t="s">
        <v>79</v>
      </c>
      <c r="AW172" s="13" t="s">
        <v>31</v>
      </c>
      <c r="AX172" s="13" t="s">
        <v>77</v>
      </c>
      <c r="AY172" s="246" t="s">
        <v>143</v>
      </c>
    </row>
    <row r="173" spans="1:65" s="2" customFormat="1" ht="21.75" customHeight="1">
      <c r="A173" s="38"/>
      <c r="B173" s="39"/>
      <c r="C173" s="197" t="s">
        <v>387</v>
      </c>
      <c r="D173" s="197" t="s">
        <v>144</v>
      </c>
      <c r="E173" s="198" t="s">
        <v>388</v>
      </c>
      <c r="F173" s="199" t="s">
        <v>389</v>
      </c>
      <c r="G173" s="200" t="s">
        <v>287</v>
      </c>
      <c r="H173" s="201">
        <v>548.4</v>
      </c>
      <c r="I173" s="202"/>
      <c r="J173" s="203">
        <f>ROUND(I173*H173,2)</f>
        <v>0</v>
      </c>
      <c r="K173" s="204"/>
      <c r="L173" s="44"/>
      <c r="M173" s="205" t="s">
        <v>19</v>
      </c>
      <c r="N173" s="206" t="s">
        <v>40</v>
      </c>
      <c r="O173" s="84"/>
      <c r="P173" s="207">
        <f>O173*H173</f>
        <v>0</v>
      </c>
      <c r="Q173" s="207">
        <v>2.16</v>
      </c>
      <c r="R173" s="207">
        <f>Q173*H173</f>
        <v>1184.544</v>
      </c>
      <c r="S173" s="207">
        <v>0</v>
      </c>
      <c r="T173" s="208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09" t="s">
        <v>142</v>
      </c>
      <c r="AT173" s="209" t="s">
        <v>144</v>
      </c>
      <c r="AU173" s="209" t="s">
        <v>79</v>
      </c>
      <c r="AY173" s="17" t="s">
        <v>143</v>
      </c>
      <c r="BE173" s="210">
        <f>IF(N173="základní",J173,0)</f>
        <v>0</v>
      </c>
      <c r="BF173" s="210">
        <f>IF(N173="snížená",J173,0)</f>
        <v>0</v>
      </c>
      <c r="BG173" s="210">
        <f>IF(N173="zákl. přenesená",J173,0)</f>
        <v>0</v>
      </c>
      <c r="BH173" s="210">
        <f>IF(N173="sníž. přenesená",J173,0)</f>
        <v>0</v>
      </c>
      <c r="BI173" s="210">
        <f>IF(N173="nulová",J173,0)</f>
        <v>0</v>
      </c>
      <c r="BJ173" s="17" t="s">
        <v>77</v>
      </c>
      <c r="BK173" s="210">
        <f>ROUND(I173*H173,2)</f>
        <v>0</v>
      </c>
      <c r="BL173" s="17" t="s">
        <v>142</v>
      </c>
      <c r="BM173" s="209" t="s">
        <v>390</v>
      </c>
    </row>
    <row r="174" spans="1:51" s="13" customFormat="1" ht="12">
      <c r="A174" s="13"/>
      <c r="B174" s="235"/>
      <c r="C174" s="236"/>
      <c r="D174" s="237" t="s">
        <v>236</v>
      </c>
      <c r="E174" s="238" t="s">
        <v>19</v>
      </c>
      <c r="F174" s="239" t="s">
        <v>391</v>
      </c>
      <c r="G174" s="236"/>
      <c r="H174" s="240">
        <v>548.4</v>
      </c>
      <c r="I174" s="241"/>
      <c r="J174" s="236"/>
      <c r="K174" s="236"/>
      <c r="L174" s="242"/>
      <c r="M174" s="243"/>
      <c r="N174" s="244"/>
      <c r="O174" s="244"/>
      <c r="P174" s="244"/>
      <c r="Q174" s="244"/>
      <c r="R174" s="244"/>
      <c r="S174" s="244"/>
      <c r="T174" s="24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6" t="s">
        <v>236</v>
      </c>
      <c r="AU174" s="246" t="s">
        <v>79</v>
      </c>
      <c r="AV174" s="13" t="s">
        <v>79</v>
      </c>
      <c r="AW174" s="13" t="s">
        <v>31</v>
      </c>
      <c r="AX174" s="13" t="s">
        <v>77</v>
      </c>
      <c r="AY174" s="246" t="s">
        <v>143</v>
      </c>
    </row>
    <row r="175" spans="1:63" s="11" customFormat="1" ht="22.8" customHeight="1">
      <c r="A175" s="11"/>
      <c r="B175" s="183"/>
      <c r="C175" s="184"/>
      <c r="D175" s="185" t="s">
        <v>68</v>
      </c>
      <c r="E175" s="222" t="s">
        <v>171</v>
      </c>
      <c r="F175" s="222" t="s">
        <v>392</v>
      </c>
      <c r="G175" s="184"/>
      <c r="H175" s="184"/>
      <c r="I175" s="187"/>
      <c r="J175" s="223">
        <f>BK175</f>
        <v>0</v>
      </c>
      <c r="K175" s="184"/>
      <c r="L175" s="189"/>
      <c r="M175" s="190"/>
      <c r="N175" s="191"/>
      <c r="O175" s="191"/>
      <c r="P175" s="192">
        <f>SUM(P176:P183)</f>
        <v>0</v>
      </c>
      <c r="Q175" s="191"/>
      <c r="R175" s="192">
        <f>SUM(R176:R183)</f>
        <v>0.19623836</v>
      </c>
      <c r="S175" s="191"/>
      <c r="T175" s="193">
        <f>SUM(T176:T183)</f>
        <v>15.93</v>
      </c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R175" s="194" t="s">
        <v>77</v>
      </c>
      <c r="AT175" s="195" t="s">
        <v>68</v>
      </c>
      <c r="AU175" s="195" t="s">
        <v>77</v>
      </c>
      <c r="AY175" s="194" t="s">
        <v>143</v>
      </c>
      <c r="BK175" s="196">
        <f>SUM(BK176:BK183)</f>
        <v>0</v>
      </c>
    </row>
    <row r="176" spans="1:65" s="2" customFormat="1" ht="21.75" customHeight="1">
      <c r="A176" s="38"/>
      <c r="B176" s="39"/>
      <c r="C176" s="224" t="s">
        <v>393</v>
      </c>
      <c r="D176" s="224" t="s">
        <v>231</v>
      </c>
      <c r="E176" s="225" t="s">
        <v>394</v>
      </c>
      <c r="F176" s="226" t="s">
        <v>395</v>
      </c>
      <c r="G176" s="227" t="s">
        <v>396</v>
      </c>
      <c r="H176" s="228">
        <v>113.174</v>
      </c>
      <c r="I176" s="229"/>
      <c r="J176" s="230">
        <f>ROUND(I176*H176,2)</f>
        <v>0</v>
      </c>
      <c r="K176" s="231"/>
      <c r="L176" s="232"/>
      <c r="M176" s="233" t="s">
        <v>19</v>
      </c>
      <c r="N176" s="234" t="s">
        <v>40</v>
      </c>
      <c r="O176" s="84"/>
      <c r="P176" s="207">
        <f>O176*H176</f>
        <v>0</v>
      </c>
      <c r="Q176" s="207">
        <v>0.00114</v>
      </c>
      <c r="R176" s="207">
        <f>Q176*H176</f>
        <v>0.12901836</v>
      </c>
      <c r="S176" s="207">
        <v>0</v>
      </c>
      <c r="T176" s="208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09" t="s">
        <v>171</v>
      </c>
      <c r="AT176" s="209" t="s">
        <v>231</v>
      </c>
      <c r="AU176" s="209" t="s">
        <v>79</v>
      </c>
      <c r="AY176" s="17" t="s">
        <v>143</v>
      </c>
      <c r="BE176" s="210">
        <f>IF(N176="základní",J176,0)</f>
        <v>0</v>
      </c>
      <c r="BF176" s="210">
        <f>IF(N176="snížená",J176,0)</f>
        <v>0</v>
      </c>
      <c r="BG176" s="210">
        <f>IF(N176="zákl. přenesená",J176,0)</f>
        <v>0</v>
      </c>
      <c r="BH176" s="210">
        <f>IF(N176="sníž. přenesená",J176,0)</f>
        <v>0</v>
      </c>
      <c r="BI176" s="210">
        <f>IF(N176="nulová",J176,0)</f>
        <v>0</v>
      </c>
      <c r="BJ176" s="17" t="s">
        <v>77</v>
      </c>
      <c r="BK176" s="210">
        <f>ROUND(I176*H176,2)</f>
        <v>0</v>
      </c>
      <c r="BL176" s="17" t="s">
        <v>142</v>
      </c>
      <c r="BM176" s="209" t="s">
        <v>397</v>
      </c>
    </row>
    <row r="177" spans="1:51" s="13" customFormat="1" ht="12">
      <c r="A177" s="13"/>
      <c r="B177" s="235"/>
      <c r="C177" s="236"/>
      <c r="D177" s="237" t="s">
        <v>236</v>
      </c>
      <c r="E177" s="238" t="s">
        <v>19</v>
      </c>
      <c r="F177" s="239" t="s">
        <v>398</v>
      </c>
      <c r="G177" s="236"/>
      <c r="H177" s="240">
        <v>113.174</v>
      </c>
      <c r="I177" s="241"/>
      <c r="J177" s="236"/>
      <c r="K177" s="236"/>
      <c r="L177" s="242"/>
      <c r="M177" s="243"/>
      <c r="N177" s="244"/>
      <c r="O177" s="244"/>
      <c r="P177" s="244"/>
      <c r="Q177" s="244"/>
      <c r="R177" s="244"/>
      <c r="S177" s="244"/>
      <c r="T177" s="24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6" t="s">
        <v>236</v>
      </c>
      <c r="AU177" s="246" t="s">
        <v>79</v>
      </c>
      <c r="AV177" s="13" t="s">
        <v>79</v>
      </c>
      <c r="AW177" s="13" t="s">
        <v>31</v>
      </c>
      <c r="AX177" s="13" t="s">
        <v>77</v>
      </c>
      <c r="AY177" s="246" t="s">
        <v>143</v>
      </c>
    </row>
    <row r="178" spans="1:65" s="2" customFormat="1" ht="21.75" customHeight="1">
      <c r="A178" s="38"/>
      <c r="B178" s="39"/>
      <c r="C178" s="197" t="s">
        <v>399</v>
      </c>
      <c r="D178" s="197" t="s">
        <v>144</v>
      </c>
      <c r="E178" s="198" t="s">
        <v>400</v>
      </c>
      <c r="F178" s="199" t="s">
        <v>401</v>
      </c>
      <c r="G178" s="200" t="s">
        <v>396</v>
      </c>
      <c r="H178" s="201">
        <v>90</v>
      </c>
      <c r="I178" s="202"/>
      <c r="J178" s="203">
        <f>ROUND(I178*H178,2)</f>
        <v>0</v>
      </c>
      <c r="K178" s="204"/>
      <c r="L178" s="44"/>
      <c r="M178" s="205" t="s">
        <v>19</v>
      </c>
      <c r="N178" s="206" t="s">
        <v>40</v>
      </c>
      <c r="O178" s="84"/>
      <c r="P178" s="207">
        <f>O178*H178</f>
        <v>0</v>
      </c>
      <c r="Q178" s="207">
        <v>0</v>
      </c>
      <c r="R178" s="207">
        <f>Q178*H178</f>
        <v>0</v>
      </c>
      <c r="S178" s="207">
        <v>0.177</v>
      </c>
      <c r="T178" s="208">
        <f>S178*H178</f>
        <v>15.93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09" t="s">
        <v>142</v>
      </c>
      <c r="AT178" s="209" t="s">
        <v>144</v>
      </c>
      <c r="AU178" s="209" t="s">
        <v>79</v>
      </c>
      <c r="AY178" s="17" t="s">
        <v>143</v>
      </c>
      <c r="BE178" s="210">
        <f>IF(N178="základní",J178,0)</f>
        <v>0</v>
      </c>
      <c r="BF178" s="210">
        <f>IF(N178="snížená",J178,0)</f>
        <v>0</v>
      </c>
      <c r="BG178" s="210">
        <f>IF(N178="zákl. přenesená",J178,0)</f>
        <v>0</v>
      </c>
      <c r="BH178" s="210">
        <f>IF(N178="sníž. přenesená",J178,0)</f>
        <v>0</v>
      </c>
      <c r="BI178" s="210">
        <f>IF(N178="nulová",J178,0)</f>
        <v>0</v>
      </c>
      <c r="BJ178" s="17" t="s">
        <v>77</v>
      </c>
      <c r="BK178" s="210">
        <f>ROUND(I178*H178,2)</f>
        <v>0</v>
      </c>
      <c r="BL178" s="17" t="s">
        <v>142</v>
      </c>
      <c r="BM178" s="209" t="s">
        <v>402</v>
      </c>
    </row>
    <row r="179" spans="1:51" s="13" customFormat="1" ht="12">
      <c r="A179" s="13"/>
      <c r="B179" s="235"/>
      <c r="C179" s="236"/>
      <c r="D179" s="237" t="s">
        <v>236</v>
      </c>
      <c r="E179" s="238" t="s">
        <v>19</v>
      </c>
      <c r="F179" s="239" t="s">
        <v>403</v>
      </c>
      <c r="G179" s="236"/>
      <c r="H179" s="240">
        <v>90</v>
      </c>
      <c r="I179" s="241"/>
      <c r="J179" s="236"/>
      <c r="K179" s="236"/>
      <c r="L179" s="242"/>
      <c r="M179" s="243"/>
      <c r="N179" s="244"/>
      <c r="O179" s="244"/>
      <c r="P179" s="244"/>
      <c r="Q179" s="244"/>
      <c r="R179" s="244"/>
      <c r="S179" s="244"/>
      <c r="T179" s="24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6" t="s">
        <v>236</v>
      </c>
      <c r="AU179" s="246" t="s">
        <v>79</v>
      </c>
      <c r="AV179" s="13" t="s">
        <v>79</v>
      </c>
      <c r="AW179" s="13" t="s">
        <v>31</v>
      </c>
      <c r="AX179" s="13" t="s">
        <v>77</v>
      </c>
      <c r="AY179" s="246" t="s">
        <v>143</v>
      </c>
    </row>
    <row r="180" spans="1:65" s="2" customFormat="1" ht="21.75" customHeight="1">
      <c r="A180" s="38"/>
      <c r="B180" s="39"/>
      <c r="C180" s="197" t="s">
        <v>404</v>
      </c>
      <c r="D180" s="197" t="s">
        <v>144</v>
      </c>
      <c r="E180" s="198" t="s">
        <v>405</v>
      </c>
      <c r="F180" s="199" t="s">
        <v>406</v>
      </c>
      <c r="G180" s="200" t="s">
        <v>396</v>
      </c>
      <c r="H180" s="201">
        <v>104.5</v>
      </c>
      <c r="I180" s="202"/>
      <c r="J180" s="203">
        <f>ROUND(I180*H180,2)</f>
        <v>0</v>
      </c>
      <c r="K180" s="204"/>
      <c r="L180" s="44"/>
      <c r="M180" s="205" t="s">
        <v>19</v>
      </c>
      <c r="N180" s="206" t="s">
        <v>40</v>
      </c>
      <c r="O180" s="84"/>
      <c r="P180" s="207">
        <f>O180*H180</f>
        <v>0</v>
      </c>
      <c r="Q180" s="207">
        <v>0</v>
      </c>
      <c r="R180" s="207">
        <f>Q180*H180</f>
        <v>0</v>
      </c>
      <c r="S180" s="207">
        <v>0</v>
      </c>
      <c r="T180" s="208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09" t="s">
        <v>142</v>
      </c>
      <c r="AT180" s="209" t="s">
        <v>144</v>
      </c>
      <c r="AU180" s="209" t="s">
        <v>79</v>
      </c>
      <c r="AY180" s="17" t="s">
        <v>143</v>
      </c>
      <c r="BE180" s="210">
        <f>IF(N180="základní",J180,0)</f>
        <v>0</v>
      </c>
      <c r="BF180" s="210">
        <f>IF(N180="snížená",J180,0)</f>
        <v>0</v>
      </c>
      <c r="BG180" s="210">
        <f>IF(N180="zákl. přenesená",J180,0)</f>
        <v>0</v>
      </c>
      <c r="BH180" s="210">
        <f>IF(N180="sníž. přenesená",J180,0)</f>
        <v>0</v>
      </c>
      <c r="BI180" s="210">
        <f>IF(N180="nulová",J180,0)</f>
        <v>0</v>
      </c>
      <c r="BJ180" s="17" t="s">
        <v>77</v>
      </c>
      <c r="BK180" s="210">
        <f>ROUND(I180*H180,2)</f>
        <v>0</v>
      </c>
      <c r="BL180" s="17" t="s">
        <v>142</v>
      </c>
      <c r="BM180" s="209" t="s">
        <v>407</v>
      </c>
    </row>
    <row r="181" spans="1:51" s="13" customFormat="1" ht="12">
      <c r="A181" s="13"/>
      <c r="B181" s="235"/>
      <c r="C181" s="236"/>
      <c r="D181" s="237" t="s">
        <v>236</v>
      </c>
      <c r="E181" s="238" t="s">
        <v>19</v>
      </c>
      <c r="F181" s="239" t="s">
        <v>408</v>
      </c>
      <c r="G181" s="236"/>
      <c r="H181" s="240">
        <v>104.5</v>
      </c>
      <c r="I181" s="241"/>
      <c r="J181" s="236"/>
      <c r="K181" s="236"/>
      <c r="L181" s="242"/>
      <c r="M181" s="243"/>
      <c r="N181" s="244"/>
      <c r="O181" s="244"/>
      <c r="P181" s="244"/>
      <c r="Q181" s="244"/>
      <c r="R181" s="244"/>
      <c r="S181" s="244"/>
      <c r="T181" s="24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6" t="s">
        <v>236</v>
      </c>
      <c r="AU181" s="246" t="s">
        <v>79</v>
      </c>
      <c r="AV181" s="13" t="s">
        <v>79</v>
      </c>
      <c r="AW181" s="13" t="s">
        <v>31</v>
      </c>
      <c r="AX181" s="13" t="s">
        <v>77</v>
      </c>
      <c r="AY181" s="246" t="s">
        <v>143</v>
      </c>
    </row>
    <row r="182" spans="1:65" s="2" customFormat="1" ht="21.75" customHeight="1">
      <c r="A182" s="38"/>
      <c r="B182" s="39"/>
      <c r="C182" s="197" t="s">
        <v>409</v>
      </c>
      <c r="D182" s="197" t="s">
        <v>144</v>
      </c>
      <c r="E182" s="198" t="s">
        <v>410</v>
      </c>
      <c r="F182" s="199" t="s">
        <v>411</v>
      </c>
      <c r="G182" s="200" t="s">
        <v>244</v>
      </c>
      <c r="H182" s="201">
        <v>2</v>
      </c>
      <c r="I182" s="202"/>
      <c r="J182" s="203">
        <f>ROUND(I182*H182,2)</f>
        <v>0</v>
      </c>
      <c r="K182" s="204"/>
      <c r="L182" s="44"/>
      <c r="M182" s="205" t="s">
        <v>19</v>
      </c>
      <c r="N182" s="206" t="s">
        <v>40</v>
      </c>
      <c r="O182" s="84"/>
      <c r="P182" s="207">
        <f>O182*H182</f>
        <v>0</v>
      </c>
      <c r="Q182" s="207">
        <v>0.03361</v>
      </c>
      <c r="R182" s="207">
        <f>Q182*H182</f>
        <v>0.06722</v>
      </c>
      <c r="S182" s="207">
        <v>0</v>
      </c>
      <c r="T182" s="208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09" t="s">
        <v>142</v>
      </c>
      <c r="AT182" s="209" t="s">
        <v>144</v>
      </c>
      <c r="AU182" s="209" t="s">
        <v>79</v>
      </c>
      <c r="AY182" s="17" t="s">
        <v>143</v>
      </c>
      <c r="BE182" s="210">
        <f>IF(N182="základní",J182,0)</f>
        <v>0</v>
      </c>
      <c r="BF182" s="210">
        <f>IF(N182="snížená",J182,0)</f>
        <v>0</v>
      </c>
      <c r="BG182" s="210">
        <f>IF(N182="zákl. přenesená",J182,0)</f>
        <v>0</v>
      </c>
      <c r="BH182" s="210">
        <f>IF(N182="sníž. přenesená",J182,0)</f>
        <v>0</v>
      </c>
      <c r="BI182" s="210">
        <f>IF(N182="nulová",J182,0)</f>
        <v>0</v>
      </c>
      <c r="BJ182" s="17" t="s">
        <v>77</v>
      </c>
      <c r="BK182" s="210">
        <f>ROUND(I182*H182,2)</f>
        <v>0</v>
      </c>
      <c r="BL182" s="17" t="s">
        <v>142</v>
      </c>
      <c r="BM182" s="209" t="s">
        <v>412</v>
      </c>
    </row>
    <row r="183" spans="1:51" s="13" customFormat="1" ht="12">
      <c r="A183" s="13"/>
      <c r="B183" s="235"/>
      <c r="C183" s="236"/>
      <c r="D183" s="237" t="s">
        <v>236</v>
      </c>
      <c r="E183" s="238" t="s">
        <v>19</v>
      </c>
      <c r="F183" s="239" t="s">
        <v>79</v>
      </c>
      <c r="G183" s="236"/>
      <c r="H183" s="240">
        <v>2</v>
      </c>
      <c r="I183" s="241"/>
      <c r="J183" s="236"/>
      <c r="K183" s="236"/>
      <c r="L183" s="242"/>
      <c r="M183" s="243"/>
      <c r="N183" s="244"/>
      <c r="O183" s="244"/>
      <c r="P183" s="244"/>
      <c r="Q183" s="244"/>
      <c r="R183" s="244"/>
      <c r="S183" s="244"/>
      <c r="T183" s="24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6" t="s">
        <v>236</v>
      </c>
      <c r="AU183" s="246" t="s">
        <v>79</v>
      </c>
      <c r="AV183" s="13" t="s">
        <v>79</v>
      </c>
      <c r="AW183" s="13" t="s">
        <v>31</v>
      </c>
      <c r="AX183" s="13" t="s">
        <v>77</v>
      </c>
      <c r="AY183" s="246" t="s">
        <v>143</v>
      </c>
    </row>
    <row r="184" spans="1:63" s="11" customFormat="1" ht="22.8" customHeight="1">
      <c r="A184" s="11"/>
      <c r="B184" s="183"/>
      <c r="C184" s="184"/>
      <c r="D184" s="185" t="s">
        <v>68</v>
      </c>
      <c r="E184" s="222" t="s">
        <v>413</v>
      </c>
      <c r="F184" s="222" t="s">
        <v>414</v>
      </c>
      <c r="G184" s="184"/>
      <c r="H184" s="184"/>
      <c r="I184" s="187"/>
      <c r="J184" s="223">
        <f>BK184</f>
        <v>0</v>
      </c>
      <c r="K184" s="184"/>
      <c r="L184" s="189"/>
      <c r="M184" s="190"/>
      <c r="N184" s="191"/>
      <c r="O184" s="191"/>
      <c r="P184" s="192">
        <f>SUM(P185:P188)</f>
        <v>0</v>
      </c>
      <c r="Q184" s="191"/>
      <c r="R184" s="192">
        <f>SUM(R185:R188)</f>
        <v>0</v>
      </c>
      <c r="S184" s="191"/>
      <c r="T184" s="193">
        <f>SUM(T185:T188)</f>
        <v>0</v>
      </c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R184" s="194" t="s">
        <v>77</v>
      </c>
      <c r="AT184" s="195" t="s">
        <v>68</v>
      </c>
      <c r="AU184" s="195" t="s">
        <v>77</v>
      </c>
      <c r="AY184" s="194" t="s">
        <v>143</v>
      </c>
      <c r="BK184" s="196">
        <f>SUM(BK185:BK188)</f>
        <v>0</v>
      </c>
    </row>
    <row r="185" spans="1:65" s="2" customFormat="1" ht="21.75" customHeight="1">
      <c r="A185" s="38"/>
      <c r="B185" s="39"/>
      <c r="C185" s="197" t="s">
        <v>415</v>
      </c>
      <c r="D185" s="197" t="s">
        <v>144</v>
      </c>
      <c r="E185" s="198" t="s">
        <v>416</v>
      </c>
      <c r="F185" s="199" t="s">
        <v>417</v>
      </c>
      <c r="G185" s="200" t="s">
        <v>418</v>
      </c>
      <c r="H185" s="201">
        <v>15.93</v>
      </c>
      <c r="I185" s="202"/>
      <c r="J185" s="203">
        <f>ROUND(I185*H185,2)</f>
        <v>0</v>
      </c>
      <c r="K185" s="204"/>
      <c r="L185" s="44"/>
      <c r="M185" s="205" t="s">
        <v>19</v>
      </c>
      <c r="N185" s="206" t="s">
        <v>40</v>
      </c>
      <c r="O185" s="84"/>
      <c r="P185" s="207">
        <f>O185*H185</f>
        <v>0</v>
      </c>
      <c r="Q185" s="207">
        <v>0</v>
      </c>
      <c r="R185" s="207">
        <f>Q185*H185</f>
        <v>0</v>
      </c>
      <c r="S185" s="207">
        <v>0</v>
      </c>
      <c r="T185" s="208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09" t="s">
        <v>142</v>
      </c>
      <c r="AT185" s="209" t="s">
        <v>144</v>
      </c>
      <c r="AU185" s="209" t="s">
        <v>79</v>
      </c>
      <c r="AY185" s="17" t="s">
        <v>143</v>
      </c>
      <c r="BE185" s="210">
        <f>IF(N185="základní",J185,0)</f>
        <v>0</v>
      </c>
      <c r="BF185" s="210">
        <f>IF(N185="snížená",J185,0)</f>
        <v>0</v>
      </c>
      <c r="BG185" s="210">
        <f>IF(N185="zákl. přenesená",J185,0)</f>
        <v>0</v>
      </c>
      <c r="BH185" s="210">
        <f>IF(N185="sníž. přenesená",J185,0)</f>
        <v>0</v>
      </c>
      <c r="BI185" s="210">
        <f>IF(N185="nulová",J185,0)</f>
        <v>0</v>
      </c>
      <c r="BJ185" s="17" t="s">
        <v>77</v>
      </c>
      <c r="BK185" s="210">
        <f>ROUND(I185*H185,2)</f>
        <v>0</v>
      </c>
      <c r="BL185" s="17" t="s">
        <v>142</v>
      </c>
      <c r="BM185" s="209" t="s">
        <v>419</v>
      </c>
    </row>
    <row r="186" spans="1:65" s="2" customFormat="1" ht="21.75" customHeight="1">
      <c r="A186" s="38"/>
      <c r="B186" s="39"/>
      <c r="C186" s="197" t="s">
        <v>420</v>
      </c>
      <c r="D186" s="197" t="s">
        <v>144</v>
      </c>
      <c r="E186" s="198" t="s">
        <v>421</v>
      </c>
      <c r="F186" s="199" t="s">
        <v>422</v>
      </c>
      <c r="G186" s="200" t="s">
        <v>418</v>
      </c>
      <c r="H186" s="201">
        <v>159.3</v>
      </c>
      <c r="I186" s="202"/>
      <c r="J186" s="203">
        <f>ROUND(I186*H186,2)</f>
        <v>0</v>
      </c>
      <c r="K186" s="204"/>
      <c r="L186" s="44"/>
      <c r="M186" s="205" t="s">
        <v>19</v>
      </c>
      <c r="N186" s="206" t="s">
        <v>40</v>
      </c>
      <c r="O186" s="84"/>
      <c r="P186" s="207">
        <f>O186*H186</f>
        <v>0</v>
      </c>
      <c r="Q186" s="207">
        <v>0</v>
      </c>
      <c r="R186" s="207">
        <f>Q186*H186</f>
        <v>0</v>
      </c>
      <c r="S186" s="207">
        <v>0</v>
      </c>
      <c r="T186" s="208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09" t="s">
        <v>142</v>
      </c>
      <c r="AT186" s="209" t="s">
        <v>144</v>
      </c>
      <c r="AU186" s="209" t="s">
        <v>79</v>
      </c>
      <c r="AY186" s="17" t="s">
        <v>143</v>
      </c>
      <c r="BE186" s="210">
        <f>IF(N186="základní",J186,0)</f>
        <v>0</v>
      </c>
      <c r="BF186" s="210">
        <f>IF(N186="snížená",J186,0)</f>
        <v>0</v>
      </c>
      <c r="BG186" s="210">
        <f>IF(N186="zákl. přenesená",J186,0)</f>
        <v>0</v>
      </c>
      <c r="BH186" s="210">
        <f>IF(N186="sníž. přenesená",J186,0)</f>
        <v>0</v>
      </c>
      <c r="BI186" s="210">
        <f>IF(N186="nulová",J186,0)</f>
        <v>0</v>
      </c>
      <c r="BJ186" s="17" t="s">
        <v>77</v>
      </c>
      <c r="BK186" s="210">
        <f>ROUND(I186*H186,2)</f>
        <v>0</v>
      </c>
      <c r="BL186" s="17" t="s">
        <v>142</v>
      </c>
      <c r="BM186" s="209" t="s">
        <v>423</v>
      </c>
    </row>
    <row r="187" spans="1:51" s="13" customFormat="1" ht="12">
      <c r="A187" s="13"/>
      <c r="B187" s="235"/>
      <c r="C187" s="236"/>
      <c r="D187" s="237" t="s">
        <v>236</v>
      </c>
      <c r="E187" s="236"/>
      <c r="F187" s="239" t="s">
        <v>424</v>
      </c>
      <c r="G187" s="236"/>
      <c r="H187" s="240">
        <v>159.3</v>
      </c>
      <c r="I187" s="241"/>
      <c r="J187" s="236"/>
      <c r="K187" s="236"/>
      <c r="L187" s="242"/>
      <c r="M187" s="243"/>
      <c r="N187" s="244"/>
      <c r="O187" s="244"/>
      <c r="P187" s="244"/>
      <c r="Q187" s="244"/>
      <c r="R187" s="244"/>
      <c r="S187" s="244"/>
      <c r="T187" s="24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6" t="s">
        <v>236</v>
      </c>
      <c r="AU187" s="246" t="s">
        <v>79</v>
      </c>
      <c r="AV187" s="13" t="s">
        <v>79</v>
      </c>
      <c r="AW187" s="13" t="s">
        <v>4</v>
      </c>
      <c r="AX187" s="13" t="s">
        <v>77</v>
      </c>
      <c r="AY187" s="246" t="s">
        <v>143</v>
      </c>
    </row>
    <row r="188" spans="1:65" s="2" customFormat="1" ht="16.5" customHeight="1">
      <c r="A188" s="38"/>
      <c r="B188" s="39"/>
      <c r="C188" s="197" t="s">
        <v>425</v>
      </c>
      <c r="D188" s="197" t="s">
        <v>144</v>
      </c>
      <c r="E188" s="198" t="s">
        <v>426</v>
      </c>
      <c r="F188" s="199" t="s">
        <v>427</v>
      </c>
      <c r="G188" s="200" t="s">
        <v>418</v>
      </c>
      <c r="H188" s="201">
        <v>15.93</v>
      </c>
      <c r="I188" s="202"/>
      <c r="J188" s="203">
        <f>ROUND(I188*H188,2)</f>
        <v>0</v>
      </c>
      <c r="K188" s="204"/>
      <c r="L188" s="44"/>
      <c r="M188" s="205" t="s">
        <v>19</v>
      </c>
      <c r="N188" s="206" t="s">
        <v>40</v>
      </c>
      <c r="O188" s="84"/>
      <c r="P188" s="207">
        <f>O188*H188</f>
        <v>0</v>
      </c>
      <c r="Q188" s="207">
        <v>0</v>
      </c>
      <c r="R188" s="207">
        <f>Q188*H188</f>
        <v>0</v>
      </c>
      <c r="S188" s="207">
        <v>0</v>
      </c>
      <c r="T188" s="208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09" t="s">
        <v>142</v>
      </c>
      <c r="AT188" s="209" t="s">
        <v>144</v>
      </c>
      <c r="AU188" s="209" t="s">
        <v>79</v>
      </c>
      <c r="AY188" s="17" t="s">
        <v>143</v>
      </c>
      <c r="BE188" s="210">
        <f>IF(N188="základní",J188,0)</f>
        <v>0</v>
      </c>
      <c r="BF188" s="210">
        <f>IF(N188="snížená",J188,0)</f>
        <v>0</v>
      </c>
      <c r="BG188" s="210">
        <f>IF(N188="zákl. přenesená",J188,0)</f>
        <v>0</v>
      </c>
      <c r="BH188" s="210">
        <f>IF(N188="sníž. přenesená",J188,0)</f>
        <v>0</v>
      </c>
      <c r="BI188" s="210">
        <f>IF(N188="nulová",J188,0)</f>
        <v>0</v>
      </c>
      <c r="BJ188" s="17" t="s">
        <v>77</v>
      </c>
      <c r="BK188" s="210">
        <f>ROUND(I188*H188,2)</f>
        <v>0</v>
      </c>
      <c r="BL188" s="17" t="s">
        <v>142</v>
      </c>
      <c r="BM188" s="209" t="s">
        <v>428</v>
      </c>
    </row>
    <row r="189" spans="1:63" s="11" customFormat="1" ht="22.8" customHeight="1">
      <c r="A189" s="11"/>
      <c r="B189" s="183"/>
      <c r="C189" s="184"/>
      <c r="D189" s="185" t="s">
        <v>68</v>
      </c>
      <c r="E189" s="222" t="s">
        <v>429</v>
      </c>
      <c r="F189" s="222" t="s">
        <v>430</v>
      </c>
      <c r="G189" s="184"/>
      <c r="H189" s="184"/>
      <c r="I189" s="187"/>
      <c r="J189" s="223">
        <f>BK189</f>
        <v>0</v>
      </c>
      <c r="K189" s="184"/>
      <c r="L189" s="189"/>
      <c r="M189" s="190"/>
      <c r="N189" s="191"/>
      <c r="O189" s="191"/>
      <c r="P189" s="192">
        <f>P190</f>
        <v>0</v>
      </c>
      <c r="Q189" s="191"/>
      <c r="R189" s="192">
        <f>R190</f>
        <v>0</v>
      </c>
      <c r="S189" s="191"/>
      <c r="T189" s="193">
        <f>T190</f>
        <v>0</v>
      </c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R189" s="194" t="s">
        <v>77</v>
      </c>
      <c r="AT189" s="195" t="s">
        <v>68</v>
      </c>
      <c r="AU189" s="195" t="s">
        <v>77</v>
      </c>
      <c r="AY189" s="194" t="s">
        <v>143</v>
      </c>
      <c r="BK189" s="196">
        <f>BK190</f>
        <v>0</v>
      </c>
    </row>
    <row r="190" spans="1:65" s="2" customFormat="1" ht="16.5" customHeight="1">
      <c r="A190" s="38"/>
      <c r="B190" s="39"/>
      <c r="C190" s="197" t="s">
        <v>431</v>
      </c>
      <c r="D190" s="197" t="s">
        <v>144</v>
      </c>
      <c r="E190" s="198" t="s">
        <v>432</v>
      </c>
      <c r="F190" s="199" t="s">
        <v>433</v>
      </c>
      <c r="G190" s="200" t="s">
        <v>418</v>
      </c>
      <c r="H190" s="201">
        <v>2278.271</v>
      </c>
      <c r="I190" s="202"/>
      <c r="J190" s="203">
        <f>ROUND(I190*H190,2)</f>
        <v>0</v>
      </c>
      <c r="K190" s="204"/>
      <c r="L190" s="44"/>
      <c r="M190" s="205" t="s">
        <v>19</v>
      </c>
      <c r="N190" s="206" t="s">
        <v>40</v>
      </c>
      <c r="O190" s="84"/>
      <c r="P190" s="207">
        <f>O190*H190</f>
        <v>0</v>
      </c>
      <c r="Q190" s="207">
        <v>0</v>
      </c>
      <c r="R190" s="207">
        <f>Q190*H190</f>
        <v>0</v>
      </c>
      <c r="S190" s="207">
        <v>0</v>
      </c>
      <c r="T190" s="208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09" t="s">
        <v>142</v>
      </c>
      <c r="AT190" s="209" t="s">
        <v>144</v>
      </c>
      <c r="AU190" s="209" t="s">
        <v>79</v>
      </c>
      <c r="AY190" s="17" t="s">
        <v>143</v>
      </c>
      <c r="BE190" s="210">
        <f>IF(N190="základní",J190,0)</f>
        <v>0</v>
      </c>
      <c r="BF190" s="210">
        <f>IF(N190="snížená",J190,0)</f>
        <v>0</v>
      </c>
      <c r="BG190" s="210">
        <f>IF(N190="zákl. přenesená",J190,0)</f>
        <v>0</v>
      </c>
      <c r="BH190" s="210">
        <f>IF(N190="sníž. přenesená",J190,0)</f>
        <v>0</v>
      </c>
      <c r="BI190" s="210">
        <f>IF(N190="nulová",J190,0)</f>
        <v>0</v>
      </c>
      <c r="BJ190" s="17" t="s">
        <v>77</v>
      </c>
      <c r="BK190" s="210">
        <f>ROUND(I190*H190,2)</f>
        <v>0</v>
      </c>
      <c r="BL190" s="17" t="s">
        <v>142</v>
      </c>
      <c r="BM190" s="209" t="s">
        <v>434</v>
      </c>
    </row>
    <row r="191" spans="1:63" s="11" customFormat="1" ht="25.9" customHeight="1">
      <c r="A191" s="11"/>
      <c r="B191" s="183"/>
      <c r="C191" s="184"/>
      <c r="D191" s="185" t="s">
        <v>68</v>
      </c>
      <c r="E191" s="186" t="s">
        <v>435</v>
      </c>
      <c r="F191" s="186" t="s">
        <v>436</v>
      </c>
      <c r="G191" s="184"/>
      <c r="H191" s="184"/>
      <c r="I191" s="187"/>
      <c r="J191" s="188">
        <f>BK191</f>
        <v>0</v>
      </c>
      <c r="K191" s="184"/>
      <c r="L191" s="189"/>
      <c r="M191" s="190"/>
      <c r="N191" s="191"/>
      <c r="O191" s="191"/>
      <c r="P191" s="192">
        <f>P192</f>
        <v>0</v>
      </c>
      <c r="Q191" s="191"/>
      <c r="R191" s="192">
        <f>R192</f>
        <v>0</v>
      </c>
      <c r="S191" s="191"/>
      <c r="T191" s="193">
        <f>T192</f>
        <v>0</v>
      </c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R191" s="194" t="s">
        <v>79</v>
      </c>
      <c r="AT191" s="195" t="s">
        <v>68</v>
      </c>
      <c r="AU191" s="195" t="s">
        <v>69</v>
      </c>
      <c r="AY191" s="194" t="s">
        <v>143</v>
      </c>
      <c r="BK191" s="196">
        <f>BK192</f>
        <v>0</v>
      </c>
    </row>
    <row r="192" spans="1:63" s="11" customFormat="1" ht="22.8" customHeight="1">
      <c r="A192" s="11"/>
      <c r="B192" s="183"/>
      <c r="C192" s="184"/>
      <c r="D192" s="185" t="s">
        <v>68</v>
      </c>
      <c r="E192" s="222" t="s">
        <v>437</v>
      </c>
      <c r="F192" s="222" t="s">
        <v>438</v>
      </c>
      <c r="G192" s="184"/>
      <c r="H192" s="184"/>
      <c r="I192" s="187"/>
      <c r="J192" s="223">
        <f>BK192</f>
        <v>0</v>
      </c>
      <c r="K192" s="184"/>
      <c r="L192" s="189"/>
      <c r="M192" s="190"/>
      <c r="N192" s="191"/>
      <c r="O192" s="191"/>
      <c r="P192" s="192">
        <f>P193</f>
        <v>0</v>
      </c>
      <c r="Q192" s="191"/>
      <c r="R192" s="192">
        <f>R193</f>
        <v>0</v>
      </c>
      <c r="S192" s="191"/>
      <c r="T192" s="193">
        <f>T193</f>
        <v>0</v>
      </c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R192" s="194" t="s">
        <v>79</v>
      </c>
      <c r="AT192" s="195" t="s">
        <v>68</v>
      </c>
      <c r="AU192" s="195" t="s">
        <v>77</v>
      </c>
      <c r="AY192" s="194" t="s">
        <v>143</v>
      </c>
      <c r="BK192" s="196">
        <f>BK193</f>
        <v>0</v>
      </c>
    </row>
    <row r="193" spans="1:65" s="2" customFormat="1" ht="16.5" customHeight="1">
      <c r="A193" s="38"/>
      <c r="B193" s="39"/>
      <c r="C193" s="197" t="s">
        <v>439</v>
      </c>
      <c r="D193" s="197" t="s">
        <v>144</v>
      </c>
      <c r="E193" s="198" t="s">
        <v>440</v>
      </c>
      <c r="F193" s="199" t="s">
        <v>441</v>
      </c>
      <c r="G193" s="200" t="s">
        <v>201</v>
      </c>
      <c r="H193" s="201">
        <v>2</v>
      </c>
      <c r="I193" s="202"/>
      <c r="J193" s="203">
        <f>ROUND(I193*H193,2)</f>
        <v>0</v>
      </c>
      <c r="K193" s="204"/>
      <c r="L193" s="44"/>
      <c r="M193" s="211" t="s">
        <v>19</v>
      </c>
      <c r="N193" s="212" t="s">
        <v>40</v>
      </c>
      <c r="O193" s="213"/>
      <c r="P193" s="214">
        <f>O193*H193</f>
        <v>0</v>
      </c>
      <c r="Q193" s="214">
        <v>0</v>
      </c>
      <c r="R193" s="214">
        <f>Q193*H193</f>
        <v>0</v>
      </c>
      <c r="S193" s="214">
        <v>0</v>
      </c>
      <c r="T193" s="215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09" t="s">
        <v>142</v>
      </c>
      <c r="AT193" s="209" t="s">
        <v>144</v>
      </c>
      <c r="AU193" s="209" t="s">
        <v>79</v>
      </c>
      <c r="AY193" s="17" t="s">
        <v>143</v>
      </c>
      <c r="BE193" s="210">
        <f>IF(N193="základní",J193,0)</f>
        <v>0</v>
      </c>
      <c r="BF193" s="210">
        <f>IF(N193="snížená",J193,0)</f>
        <v>0</v>
      </c>
      <c r="BG193" s="210">
        <f>IF(N193="zákl. přenesená",J193,0)</f>
        <v>0</v>
      </c>
      <c r="BH193" s="210">
        <f>IF(N193="sníž. přenesená",J193,0)</f>
        <v>0</v>
      </c>
      <c r="BI193" s="210">
        <f>IF(N193="nulová",J193,0)</f>
        <v>0</v>
      </c>
      <c r="BJ193" s="17" t="s">
        <v>77</v>
      </c>
      <c r="BK193" s="210">
        <f>ROUND(I193*H193,2)</f>
        <v>0</v>
      </c>
      <c r="BL193" s="17" t="s">
        <v>142</v>
      </c>
      <c r="BM193" s="209" t="s">
        <v>442</v>
      </c>
    </row>
    <row r="194" spans="1:31" s="2" customFormat="1" ht="6.95" customHeight="1">
      <c r="A194" s="38"/>
      <c r="B194" s="59"/>
      <c r="C194" s="60"/>
      <c r="D194" s="60"/>
      <c r="E194" s="60"/>
      <c r="F194" s="60"/>
      <c r="G194" s="60"/>
      <c r="H194" s="60"/>
      <c r="I194" s="60"/>
      <c r="J194" s="60"/>
      <c r="K194" s="60"/>
      <c r="L194" s="44"/>
      <c r="M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</row>
  </sheetData>
  <sheetProtection password="CC35" sheet="1" objects="1" scenarios="1" formatColumns="0" formatRows="0" autoFilter="0"/>
  <autoFilter ref="C86:K193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79</v>
      </c>
    </row>
    <row r="4" spans="2:46" s="1" customFormat="1" ht="24.95" customHeight="1">
      <c r="B4" s="20"/>
      <c r="D4" s="130" t="s">
        <v>119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Ochranná nádrž NO4 v k.ú. Hovorany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120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443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22. 1. 2021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stavby'!E11="","",'Rekapitulace stavby'!E11)</f>
        <v xml:space="preserve"> </v>
      </c>
      <c r="F15" s="38"/>
      <c r="G15" s="38"/>
      <c r="H15" s="38"/>
      <c r="I15" s="132" t="s">
        <v>27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28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27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30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27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32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27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33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35</v>
      </c>
      <c r="E30" s="38"/>
      <c r="F30" s="38"/>
      <c r="G30" s="38"/>
      <c r="H30" s="38"/>
      <c r="I30" s="38"/>
      <c r="J30" s="144">
        <f>ROUND(J83,2)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37</v>
      </c>
      <c r="G32" s="38"/>
      <c r="H32" s="38"/>
      <c r="I32" s="145" t="s">
        <v>36</v>
      </c>
      <c r="J32" s="145" t="s">
        <v>38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39</v>
      </c>
      <c r="E33" s="132" t="s">
        <v>40</v>
      </c>
      <c r="F33" s="147">
        <f>ROUND((SUM(BE83:BE130)),2)</f>
        <v>0</v>
      </c>
      <c r="G33" s="38"/>
      <c r="H33" s="38"/>
      <c r="I33" s="148">
        <v>0.21</v>
      </c>
      <c r="J33" s="147">
        <f>ROUND(((SUM(BE83:BE130))*I33),2)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41</v>
      </c>
      <c r="F34" s="147">
        <f>ROUND((SUM(BF83:BF130)),2)</f>
        <v>0</v>
      </c>
      <c r="G34" s="38"/>
      <c r="H34" s="38"/>
      <c r="I34" s="148">
        <v>0.15</v>
      </c>
      <c r="J34" s="147">
        <f>ROUND(((SUM(BF83:BF130))*I34),2)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42</v>
      </c>
      <c r="F35" s="147">
        <f>ROUND((SUM(BG83:BG130)),2)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43</v>
      </c>
      <c r="F36" s="147">
        <f>ROUND((SUM(BH83:BH130)),2)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44</v>
      </c>
      <c r="F37" s="147">
        <f>ROUND((SUM(BI83:BI130)),2)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45</v>
      </c>
      <c r="E39" s="151"/>
      <c r="F39" s="151"/>
      <c r="G39" s="152" t="s">
        <v>46</v>
      </c>
      <c r="H39" s="153" t="s">
        <v>47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122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Ochranná nádrž NO4 v k.ú. Hovorany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120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IO 01.2 - Zátopa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22. 1. 2021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32" t="s">
        <v>30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28</v>
      </c>
      <c r="D55" s="40"/>
      <c r="E55" s="40"/>
      <c r="F55" s="27" t="str">
        <f>IF(E18="","",E18)</f>
        <v>Vyplň údaj</v>
      </c>
      <c r="G55" s="40"/>
      <c r="H55" s="40"/>
      <c r="I55" s="32" t="s">
        <v>32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123</v>
      </c>
      <c r="D57" s="162"/>
      <c r="E57" s="162"/>
      <c r="F57" s="162"/>
      <c r="G57" s="162"/>
      <c r="H57" s="162"/>
      <c r="I57" s="162"/>
      <c r="J57" s="163" t="s">
        <v>124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67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125</v>
      </c>
    </row>
    <row r="60" spans="1:31" s="9" customFormat="1" ht="24.95" customHeight="1">
      <c r="A60" s="9"/>
      <c r="B60" s="165"/>
      <c r="C60" s="166"/>
      <c r="D60" s="167" t="s">
        <v>220</v>
      </c>
      <c r="E60" s="168"/>
      <c r="F60" s="168"/>
      <c r="G60" s="168"/>
      <c r="H60" s="168"/>
      <c r="I60" s="168"/>
      <c r="J60" s="169">
        <f>J84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2" customFormat="1" ht="19.9" customHeight="1">
      <c r="A61" s="12"/>
      <c r="B61" s="216"/>
      <c r="C61" s="217"/>
      <c r="D61" s="218" t="s">
        <v>221</v>
      </c>
      <c r="E61" s="219"/>
      <c r="F61" s="219"/>
      <c r="G61" s="219"/>
      <c r="H61" s="219"/>
      <c r="I61" s="219"/>
      <c r="J61" s="220">
        <f>J85</f>
        <v>0</v>
      </c>
      <c r="K61" s="217"/>
      <c r="L61" s="221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 s="12" customFormat="1" ht="19.9" customHeight="1">
      <c r="A62" s="12"/>
      <c r="B62" s="216"/>
      <c r="C62" s="217"/>
      <c r="D62" s="218" t="s">
        <v>444</v>
      </c>
      <c r="E62" s="219"/>
      <c r="F62" s="219"/>
      <c r="G62" s="219"/>
      <c r="H62" s="219"/>
      <c r="I62" s="219"/>
      <c r="J62" s="220">
        <f>J122</f>
        <v>0</v>
      </c>
      <c r="K62" s="217"/>
      <c r="L62" s="221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 s="12" customFormat="1" ht="19.9" customHeight="1">
      <c r="A63" s="12"/>
      <c r="B63" s="216"/>
      <c r="C63" s="217"/>
      <c r="D63" s="218" t="s">
        <v>225</v>
      </c>
      <c r="E63" s="219"/>
      <c r="F63" s="219"/>
      <c r="G63" s="219"/>
      <c r="H63" s="219"/>
      <c r="I63" s="219"/>
      <c r="J63" s="220">
        <f>J129</f>
        <v>0</v>
      </c>
      <c r="K63" s="217"/>
      <c r="L63" s="221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127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160" t="str">
        <f>E7</f>
        <v>Ochranná nádrž NO4 v k.ú. Hovorany</v>
      </c>
      <c r="F73" s="32"/>
      <c r="G73" s="32"/>
      <c r="H73" s="32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120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69" t="str">
        <f>E9</f>
        <v>IO 01.2 - Zátopa</v>
      </c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 xml:space="preserve"> </v>
      </c>
      <c r="G77" s="40"/>
      <c r="H77" s="40"/>
      <c r="I77" s="32" t="s">
        <v>23</v>
      </c>
      <c r="J77" s="72" t="str">
        <f>IF(J12="","",J12)</f>
        <v>22. 1. 2021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15" customHeight="1">
      <c r="A79" s="38"/>
      <c r="B79" s="39"/>
      <c r="C79" s="32" t="s">
        <v>25</v>
      </c>
      <c r="D79" s="40"/>
      <c r="E79" s="40"/>
      <c r="F79" s="27" t="str">
        <f>E15</f>
        <v xml:space="preserve"> </v>
      </c>
      <c r="G79" s="40"/>
      <c r="H79" s="40"/>
      <c r="I79" s="32" t="s">
        <v>30</v>
      </c>
      <c r="J79" s="36" t="str">
        <f>E21</f>
        <v xml:space="preserve"> 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28</v>
      </c>
      <c r="D80" s="40"/>
      <c r="E80" s="40"/>
      <c r="F80" s="27" t="str">
        <f>IF(E18="","",E18)</f>
        <v>Vyplň údaj</v>
      </c>
      <c r="G80" s="40"/>
      <c r="H80" s="40"/>
      <c r="I80" s="32" t="s">
        <v>32</v>
      </c>
      <c r="J80" s="36" t="str">
        <f>E24</f>
        <v xml:space="preserve"> 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0" customFormat="1" ht="29.25" customHeight="1">
      <c r="A82" s="171"/>
      <c r="B82" s="172"/>
      <c r="C82" s="173" t="s">
        <v>128</v>
      </c>
      <c r="D82" s="174" t="s">
        <v>54</v>
      </c>
      <c r="E82" s="174" t="s">
        <v>50</v>
      </c>
      <c r="F82" s="174" t="s">
        <v>51</v>
      </c>
      <c r="G82" s="174" t="s">
        <v>129</v>
      </c>
      <c r="H82" s="174" t="s">
        <v>130</v>
      </c>
      <c r="I82" s="174" t="s">
        <v>131</v>
      </c>
      <c r="J82" s="175" t="s">
        <v>124</v>
      </c>
      <c r="K82" s="176" t="s">
        <v>132</v>
      </c>
      <c r="L82" s="177"/>
      <c r="M82" s="92" t="s">
        <v>19</v>
      </c>
      <c r="N82" s="93" t="s">
        <v>39</v>
      </c>
      <c r="O82" s="93" t="s">
        <v>133</v>
      </c>
      <c r="P82" s="93" t="s">
        <v>134</v>
      </c>
      <c r="Q82" s="93" t="s">
        <v>135</v>
      </c>
      <c r="R82" s="93" t="s">
        <v>136</v>
      </c>
      <c r="S82" s="93" t="s">
        <v>137</v>
      </c>
      <c r="T82" s="94" t="s">
        <v>138</v>
      </c>
      <c r="U82" s="171"/>
      <c r="V82" s="171"/>
      <c r="W82" s="171"/>
      <c r="X82" s="171"/>
      <c r="Y82" s="171"/>
      <c r="Z82" s="171"/>
      <c r="AA82" s="171"/>
      <c r="AB82" s="171"/>
      <c r="AC82" s="171"/>
      <c r="AD82" s="171"/>
      <c r="AE82" s="171"/>
    </row>
    <row r="83" spans="1:63" s="2" customFormat="1" ht="22.8" customHeight="1">
      <c r="A83" s="38"/>
      <c r="B83" s="39"/>
      <c r="C83" s="99" t="s">
        <v>139</v>
      </c>
      <c r="D83" s="40"/>
      <c r="E83" s="40"/>
      <c r="F83" s="40"/>
      <c r="G83" s="40"/>
      <c r="H83" s="40"/>
      <c r="I83" s="40"/>
      <c r="J83" s="178">
        <f>BK83</f>
        <v>0</v>
      </c>
      <c r="K83" s="40"/>
      <c r="L83" s="44"/>
      <c r="M83" s="95"/>
      <c r="N83" s="179"/>
      <c r="O83" s="96"/>
      <c r="P83" s="180">
        <f>P84</f>
        <v>0</v>
      </c>
      <c r="Q83" s="96"/>
      <c r="R83" s="180">
        <f>R84</f>
        <v>0.37360000000000004</v>
      </c>
      <c r="S83" s="96"/>
      <c r="T83" s="181">
        <f>T84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68</v>
      </c>
      <c r="AU83" s="17" t="s">
        <v>125</v>
      </c>
      <c r="BK83" s="182">
        <f>BK84</f>
        <v>0</v>
      </c>
    </row>
    <row r="84" spans="1:63" s="11" customFormat="1" ht="25.9" customHeight="1">
      <c r="A84" s="11"/>
      <c r="B84" s="183"/>
      <c r="C84" s="184"/>
      <c r="D84" s="185" t="s">
        <v>68</v>
      </c>
      <c r="E84" s="186" t="s">
        <v>228</v>
      </c>
      <c r="F84" s="186" t="s">
        <v>229</v>
      </c>
      <c r="G84" s="184"/>
      <c r="H84" s="184"/>
      <c r="I84" s="187"/>
      <c r="J84" s="188">
        <f>BK84</f>
        <v>0</v>
      </c>
      <c r="K84" s="184"/>
      <c r="L84" s="189"/>
      <c r="M84" s="190"/>
      <c r="N84" s="191"/>
      <c r="O84" s="191"/>
      <c r="P84" s="192">
        <f>P85+P122+P129</f>
        <v>0</v>
      </c>
      <c r="Q84" s="191"/>
      <c r="R84" s="192">
        <f>R85+R122+R129</f>
        <v>0.37360000000000004</v>
      </c>
      <c r="S84" s="191"/>
      <c r="T84" s="193">
        <f>T85+T122+T129</f>
        <v>0</v>
      </c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R84" s="194" t="s">
        <v>77</v>
      </c>
      <c r="AT84" s="195" t="s">
        <v>68</v>
      </c>
      <c r="AU84" s="195" t="s">
        <v>69</v>
      </c>
      <c r="AY84" s="194" t="s">
        <v>143</v>
      </c>
      <c r="BK84" s="196">
        <f>BK85+BK122+BK129</f>
        <v>0</v>
      </c>
    </row>
    <row r="85" spans="1:63" s="11" customFormat="1" ht="22.8" customHeight="1">
      <c r="A85" s="11"/>
      <c r="B85" s="183"/>
      <c r="C85" s="184"/>
      <c r="D85" s="185" t="s">
        <v>68</v>
      </c>
      <c r="E85" s="222" t="s">
        <v>77</v>
      </c>
      <c r="F85" s="222" t="s">
        <v>230</v>
      </c>
      <c r="G85" s="184"/>
      <c r="H85" s="184"/>
      <c r="I85" s="187"/>
      <c r="J85" s="223">
        <f>BK85</f>
        <v>0</v>
      </c>
      <c r="K85" s="184"/>
      <c r="L85" s="189"/>
      <c r="M85" s="190"/>
      <c r="N85" s="191"/>
      <c r="O85" s="191"/>
      <c r="P85" s="192">
        <f>SUM(P86:P121)</f>
        <v>0</v>
      </c>
      <c r="Q85" s="191"/>
      <c r="R85" s="192">
        <f>SUM(R86:R121)</f>
        <v>0.36960000000000004</v>
      </c>
      <c r="S85" s="191"/>
      <c r="T85" s="193">
        <f>SUM(T86:T121)</f>
        <v>0</v>
      </c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R85" s="194" t="s">
        <v>77</v>
      </c>
      <c r="AT85" s="195" t="s">
        <v>68</v>
      </c>
      <c r="AU85" s="195" t="s">
        <v>77</v>
      </c>
      <c r="AY85" s="194" t="s">
        <v>143</v>
      </c>
      <c r="BK85" s="196">
        <f>SUM(BK86:BK121)</f>
        <v>0</v>
      </c>
    </row>
    <row r="86" spans="1:65" s="2" customFormat="1" ht="16.5" customHeight="1">
      <c r="A86" s="38"/>
      <c r="B86" s="39"/>
      <c r="C86" s="224" t="s">
        <v>77</v>
      </c>
      <c r="D86" s="224" t="s">
        <v>231</v>
      </c>
      <c r="E86" s="225" t="s">
        <v>445</v>
      </c>
      <c r="F86" s="226" t="s">
        <v>233</v>
      </c>
      <c r="G86" s="227" t="s">
        <v>234</v>
      </c>
      <c r="H86" s="228">
        <v>284.2</v>
      </c>
      <c r="I86" s="229"/>
      <c r="J86" s="230">
        <f>ROUND(I86*H86,2)</f>
        <v>0</v>
      </c>
      <c r="K86" s="231"/>
      <c r="L86" s="232"/>
      <c r="M86" s="233" t="s">
        <v>19</v>
      </c>
      <c r="N86" s="234" t="s">
        <v>40</v>
      </c>
      <c r="O86" s="84"/>
      <c r="P86" s="207">
        <f>O86*H86</f>
        <v>0</v>
      </c>
      <c r="Q86" s="207">
        <v>0.001</v>
      </c>
      <c r="R86" s="207">
        <f>Q86*H86</f>
        <v>0.2842</v>
      </c>
      <c r="S86" s="207">
        <v>0</v>
      </c>
      <c r="T86" s="208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09" t="s">
        <v>171</v>
      </c>
      <c r="AT86" s="209" t="s">
        <v>231</v>
      </c>
      <c r="AU86" s="209" t="s">
        <v>79</v>
      </c>
      <c r="AY86" s="17" t="s">
        <v>143</v>
      </c>
      <c r="BE86" s="210">
        <f>IF(N86="základní",J86,0)</f>
        <v>0</v>
      </c>
      <c r="BF86" s="210">
        <f>IF(N86="snížená",J86,0)</f>
        <v>0</v>
      </c>
      <c r="BG86" s="210">
        <f>IF(N86="zákl. přenesená",J86,0)</f>
        <v>0</v>
      </c>
      <c r="BH86" s="210">
        <f>IF(N86="sníž. přenesená",J86,0)</f>
        <v>0</v>
      </c>
      <c r="BI86" s="210">
        <f>IF(N86="nulová",J86,0)</f>
        <v>0</v>
      </c>
      <c r="BJ86" s="17" t="s">
        <v>77</v>
      </c>
      <c r="BK86" s="210">
        <f>ROUND(I86*H86,2)</f>
        <v>0</v>
      </c>
      <c r="BL86" s="17" t="s">
        <v>142</v>
      </c>
      <c r="BM86" s="209" t="s">
        <v>446</v>
      </c>
    </row>
    <row r="87" spans="1:51" s="13" customFormat="1" ht="12">
      <c r="A87" s="13"/>
      <c r="B87" s="235"/>
      <c r="C87" s="236"/>
      <c r="D87" s="237" t="s">
        <v>236</v>
      </c>
      <c r="E87" s="238" t="s">
        <v>19</v>
      </c>
      <c r="F87" s="239" t="s">
        <v>447</v>
      </c>
      <c r="G87" s="236"/>
      <c r="H87" s="240">
        <v>284.2</v>
      </c>
      <c r="I87" s="241"/>
      <c r="J87" s="236"/>
      <c r="K87" s="236"/>
      <c r="L87" s="242"/>
      <c r="M87" s="243"/>
      <c r="N87" s="244"/>
      <c r="O87" s="244"/>
      <c r="P87" s="244"/>
      <c r="Q87" s="244"/>
      <c r="R87" s="244"/>
      <c r="S87" s="244"/>
      <c r="T87" s="245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46" t="s">
        <v>236</v>
      </c>
      <c r="AU87" s="246" t="s">
        <v>79</v>
      </c>
      <c r="AV87" s="13" t="s">
        <v>79</v>
      </c>
      <c r="AW87" s="13" t="s">
        <v>31</v>
      </c>
      <c r="AX87" s="13" t="s">
        <v>77</v>
      </c>
      <c r="AY87" s="246" t="s">
        <v>143</v>
      </c>
    </row>
    <row r="88" spans="1:65" s="2" customFormat="1" ht="16.5" customHeight="1">
      <c r="A88" s="38"/>
      <c r="B88" s="39"/>
      <c r="C88" s="224" t="s">
        <v>79</v>
      </c>
      <c r="D88" s="224" t="s">
        <v>231</v>
      </c>
      <c r="E88" s="225" t="s">
        <v>448</v>
      </c>
      <c r="F88" s="226" t="s">
        <v>239</v>
      </c>
      <c r="G88" s="227" t="s">
        <v>234</v>
      </c>
      <c r="H88" s="228">
        <v>85.4</v>
      </c>
      <c r="I88" s="229"/>
      <c r="J88" s="230">
        <f>ROUND(I88*H88,2)</f>
        <v>0</v>
      </c>
      <c r="K88" s="231"/>
      <c r="L88" s="232"/>
      <c r="M88" s="233" t="s">
        <v>19</v>
      </c>
      <c r="N88" s="234" t="s">
        <v>40</v>
      </c>
      <c r="O88" s="84"/>
      <c r="P88" s="207">
        <f>O88*H88</f>
        <v>0</v>
      </c>
      <c r="Q88" s="207">
        <v>0.001</v>
      </c>
      <c r="R88" s="207">
        <f>Q88*H88</f>
        <v>0.0854</v>
      </c>
      <c r="S88" s="207">
        <v>0</v>
      </c>
      <c r="T88" s="208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09" t="s">
        <v>171</v>
      </c>
      <c r="AT88" s="209" t="s">
        <v>231</v>
      </c>
      <c r="AU88" s="209" t="s">
        <v>79</v>
      </c>
      <c r="AY88" s="17" t="s">
        <v>143</v>
      </c>
      <c r="BE88" s="210">
        <f>IF(N88="základní",J88,0)</f>
        <v>0</v>
      </c>
      <c r="BF88" s="210">
        <f>IF(N88="snížená",J88,0)</f>
        <v>0</v>
      </c>
      <c r="BG88" s="210">
        <f>IF(N88="zákl. přenesená",J88,0)</f>
        <v>0</v>
      </c>
      <c r="BH88" s="210">
        <f>IF(N88="sníž. přenesená",J88,0)</f>
        <v>0</v>
      </c>
      <c r="BI88" s="210">
        <f>IF(N88="nulová",J88,0)</f>
        <v>0</v>
      </c>
      <c r="BJ88" s="17" t="s">
        <v>77</v>
      </c>
      <c r="BK88" s="210">
        <f>ROUND(I88*H88,2)</f>
        <v>0</v>
      </c>
      <c r="BL88" s="17" t="s">
        <v>142</v>
      </c>
      <c r="BM88" s="209" t="s">
        <v>449</v>
      </c>
    </row>
    <row r="89" spans="1:51" s="13" customFormat="1" ht="12">
      <c r="A89" s="13"/>
      <c r="B89" s="235"/>
      <c r="C89" s="236"/>
      <c r="D89" s="237" t="s">
        <v>236</v>
      </c>
      <c r="E89" s="238" t="s">
        <v>19</v>
      </c>
      <c r="F89" s="239" t="s">
        <v>450</v>
      </c>
      <c r="G89" s="236"/>
      <c r="H89" s="240">
        <v>85.4</v>
      </c>
      <c r="I89" s="241"/>
      <c r="J89" s="236"/>
      <c r="K89" s="236"/>
      <c r="L89" s="242"/>
      <c r="M89" s="243"/>
      <c r="N89" s="244"/>
      <c r="O89" s="244"/>
      <c r="P89" s="244"/>
      <c r="Q89" s="244"/>
      <c r="R89" s="244"/>
      <c r="S89" s="244"/>
      <c r="T89" s="245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46" t="s">
        <v>236</v>
      </c>
      <c r="AU89" s="246" t="s">
        <v>79</v>
      </c>
      <c r="AV89" s="13" t="s">
        <v>79</v>
      </c>
      <c r="AW89" s="13" t="s">
        <v>31</v>
      </c>
      <c r="AX89" s="13" t="s">
        <v>77</v>
      </c>
      <c r="AY89" s="246" t="s">
        <v>143</v>
      </c>
    </row>
    <row r="90" spans="1:65" s="2" customFormat="1" ht="16.5" customHeight="1">
      <c r="A90" s="38"/>
      <c r="B90" s="39"/>
      <c r="C90" s="197" t="s">
        <v>152</v>
      </c>
      <c r="D90" s="197" t="s">
        <v>144</v>
      </c>
      <c r="E90" s="198" t="s">
        <v>281</v>
      </c>
      <c r="F90" s="199" t="s">
        <v>282</v>
      </c>
      <c r="G90" s="200" t="s">
        <v>251</v>
      </c>
      <c r="H90" s="201">
        <v>12300</v>
      </c>
      <c r="I90" s="202"/>
      <c r="J90" s="203">
        <f>ROUND(I90*H90,2)</f>
        <v>0</v>
      </c>
      <c r="K90" s="204"/>
      <c r="L90" s="44"/>
      <c r="M90" s="205" t="s">
        <v>19</v>
      </c>
      <c r="N90" s="206" t="s">
        <v>40</v>
      </c>
      <c r="O90" s="84"/>
      <c r="P90" s="207">
        <f>O90*H90</f>
        <v>0</v>
      </c>
      <c r="Q90" s="207">
        <v>0</v>
      </c>
      <c r="R90" s="207">
        <f>Q90*H90</f>
        <v>0</v>
      </c>
      <c r="S90" s="207">
        <v>0</v>
      </c>
      <c r="T90" s="208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09" t="s">
        <v>142</v>
      </c>
      <c r="AT90" s="209" t="s">
        <v>144</v>
      </c>
      <c r="AU90" s="209" t="s">
        <v>79</v>
      </c>
      <c r="AY90" s="17" t="s">
        <v>143</v>
      </c>
      <c r="BE90" s="210">
        <f>IF(N90="základní",J90,0)</f>
        <v>0</v>
      </c>
      <c r="BF90" s="210">
        <f>IF(N90="snížená",J90,0)</f>
        <v>0</v>
      </c>
      <c r="BG90" s="210">
        <f>IF(N90="zákl. přenesená",J90,0)</f>
        <v>0</v>
      </c>
      <c r="BH90" s="210">
        <f>IF(N90="sníž. přenesená",J90,0)</f>
        <v>0</v>
      </c>
      <c r="BI90" s="210">
        <f>IF(N90="nulová",J90,0)</f>
        <v>0</v>
      </c>
      <c r="BJ90" s="17" t="s">
        <v>77</v>
      </c>
      <c r="BK90" s="210">
        <f>ROUND(I90*H90,2)</f>
        <v>0</v>
      </c>
      <c r="BL90" s="17" t="s">
        <v>142</v>
      </c>
      <c r="BM90" s="209" t="s">
        <v>451</v>
      </c>
    </row>
    <row r="91" spans="1:51" s="13" customFormat="1" ht="12">
      <c r="A91" s="13"/>
      <c r="B91" s="235"/>
      <c r="C91" s="236"/>
      <c r="D91" s="237" t="s">
        <v>236</v>
      </c>
      <c r="E91" s="238" t="s">
        <v>19</v>
      </c>
      <c r="F91" s="239" t="s">
        <v>452</v>
      </c>
      <c r="G91" s="236"/>
      <c r="H91" s="240">
        <v>1740</v>
      </c>
      <c r="I91" s="241"/>
      <c r="J91" s="236"/>
      <c r="K91" s="236"/>
      <c r="L91" s="242"/>
      <c r="M91" s="243"/>
      <c r="N91" s="244"/>
      <c r="O91" s="244"/>
      <c r="P91" s="244"/>
      <c r="Q91" s="244"/>
      <c r="R91" s="244"/>
      <c r="S91" s="244"/>
      <c r="T91" s="245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46" t="s">
        <v>236</v>
      </c>
      <c r="AU91" s="246" t="s">
        <v>79</v>
      </c>
      <c r="AV91" s="13" t="s">
        <v>79</v>
      </c>
      <c r="AW91" s="13" t="s">
        <v>31</v>
      </c>
      <c r="AX91" s="13" t="s">
        <v>69</v>
      </c>
      <c r="AY91" s="246" t="s">
        <v>143</v>
      </c>
    </row>
    <row r="92" spans="1:51" s="13" customFormat="1" ht="12">
      <c r="A92" s="13"/>
      <c r="B92" s="235"/>
      <c r="C92" s="236"/>
      <c r="D92" s="237" t="s">
        <v>236</v>
      </c>
      <c r="E92" s="238" t="s">
        <v>19</v>
      </c>
      <c r="F92" s="239" t="s">
        <v>453</v>
      </c>
      <c r="G92" s="236"/>
      <c r="H92" s="240">
        <v>10560</v>
      </c>
      <c r="I92" s="241"/>
      <c r="J92" s="236"/>
      <c r="K92" s="236"/>
      <c r="L92" s="242"/>
      <c r="M92" s="243"/>
      <c r="N92" s="244"/>
      <c r="O92" s="244"/>
      <c r="P92" s="244"/>
      <c r="Q92" s="244"/>
      <c r="R92" s="244"/>
      <c r="S92" s="244"/>
      <c r="T92" s="245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6" t="s">
        <v>236</v>
      </c>
      <c r="AU92" s="246" t="s">
        <v>79</v>
      </c>
      <c r="AV92" s="13" t="s">
        <v>79</v>
      </c>
      <c r="AW92" s="13" t="s">
        <v>31</v>
      </c>
      <c r="AX92" s="13" t="s">
        <v>69</v>
      </c>
      <c r="AY92" s="246" t="s">
        <v>143</v>
      </c>
    </row>
    <row r="93" spans="1:51" s="14" customFormat="1" ht="12">
      <c r="A93" s="14"/>
      <c r="B93" s="247"/>
      <c r="C93" s="248"/>
      <c r="D93" s="237" t="s">
        <v>236</v>
      </c>
      <c r="E93" s="249" t="s">
        <v>19</v>
      </c>
      <c r="F93" s="250" t="s">
        <v>302</v>
      </c>
      <c r="G93" s="248"/>
      <c r="H93" s="251">
        <v>12300</v>
      </c>
      <c r="I93" s="252"/>
      <c r="J93" s="248"/>
      <c r="K93" s="248"/>
      <c r="L93" s="253"/>
      <c r="M93" s="254"/>
      <c r="N93" s="255"/>
      <c r="O93" s="255"/>
      <c r="P93" s="255"/>
      <c r="Q93" s="255"/>
      <c r="R93" s="255"/>
      <c r="S93" s="255"/>
      <c r="T93" s="256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57" t="s">
        <v>236</v>
      </c>
      <c r="AU93" s="257" t="s">
        <v>79</v>
      </c>
      <c r="AV93" s="14" t="s">
        <v>142</v>
      </c>
      <c r="AW93" s="14" t="s">
        <v>31</v>
      </c>
      <c r="AX93" s="14" t="s">
        <v>77</v>
      </c>
      <c r="AY93" s="257" t="s">
        <v>143</v>
      </c>
    </row>
    <row r="94" spans="1:65" s="2" customFormat="1" ht="21.75" customHeight="1">
      <c r="A94" s="38"/>
      <c r="B94" s="39"/>
      <c r="C94" s="197" t="s">
        <v>142</v>
      </c>
      <c r="D94" s="197" t="s">
        <v>144</v>
      </c>
      <c r="E94" s="198" t="s">
        <v>454</v>
      </c>
      <c r="F94" s="199" t="s">
        <v>455</v>
      </c>
      <c r="G94" s="200" t="s">
        <v>287</v>
      </c>
      <c r="H94" s="201">
        <v>370</v>
      </c>
      <c r="I94" s="202"/>
      <c r="J94" s="203">
        <f>ROUND(I94*H94,2)</f>
        <v>0</v>
      </c>
      <c r="K94" s="204"/>
      <c r="L94" s="44"/>
      <c r="M94" s="205" t="s">
        <v>19</v>
      </c>
      <c r="N94" s="206" t="s">
        <v>40</v>
      </c>
      <c r="O94" s="84"/>
      <c r="P94" s="207">
        <f>O94*H94</f>
        <v>0</v>
      </c>
      <c r="Q94" s="207">
        <v>0</v>
      </c>
      <c r="R94" s="207">
        <f>Q94*H94</f>
        <v>0</v>
      </c>
      <c r="S94" s="207">
        <v>0</v>
      </c>
      <c r="T94" s="208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09" t="s">
        <v>142</v>
      </c>
      <c r="AT94" s="209" t="s">
        <v>144</v>
      </c>
      <c r="AU94" s="209" t="s">
        <v>79</v>
      </c>
      <c r="AY94" s="17" t="s">
        <v>143</v>
      </c>
      <c r="BE94" s="210">
        <f>IF(N94="základní",J94,0)</f>
        <v>0</v>
      </c>
      <c r="BF94" s="210">
        <f>IF(N94="snížená",J94,0)</f>
        <v>0</v>
      </c>
      <c r="BG94" s="210">
        <f>IF(N94="zákl. přenesená",J94,0)</f>
        <v>0</v>
      </c>
      <c r="BH94" s="210">
        <f>IF(N94="sníž. přenesená",J94,0)</f>
        <v>0</v>
      </c>
      <c r="BI94" s="210">
        <f>IF(N94="nulová",J94,0)</f>
        <v>0</v>
      </c>
      <c r="BJ94" s="17" t="s">
        <v>77</v>
      </c>
      <c r="BK94" s="210">
        <f>ROUND(I94*H94,2)</f>
        <v>0</v>
      </c>
      <c r="BL94" s="17" t="s">
        <v>142</v>
      </c>
      <c r="BM94" s="209" t="s">
        <v>456</v>
      </c>
    </row>
    <row r="95" spans="1:51" s="13" customFormat="1" ht="12">
      <c r="A95" s="13"/>
      <c r="B95" s="235"/>
      <c r="C95" s="236"/>
      <c r="D95" s="237" t="s">
        <v>236</v>
      </c>
      <c r="E95" s="238" t="s">
        <v>19</v>
      </c>
      <c r="F95" s="239" t="s">
        <v>457</v>
      </c>
      <c r="G95" s="236"/>
      <c r="H95" s="240">
        <v>370</v>
      </c>
      <c r="I95" s="241"/>
      <c r="J95" s="236"/>
      <c r="K95" s="236"/>
      <c r="L95" s="242"/>
      <c r="M95" s="243"/>
      <c r="N95" s="244"/>
      <c r="O95" s="244"/>
      <c r="P95" s="244"/>
      <c r="Q95" s="244"/>
      <c r="R95" s="244"/>
      <c r="S95" s="244"/>
      <c r="T95" s="245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6" t="s">
        <v>236</v>
      </c>
      <c r="AU95" s="246" t="s">
        <v>79</v>
      </c>
      <c r="AV95" s="13" t="s">
        <v>79</v>
      </c>
      <c r="AW95" s="13" t="s">
        <v>31</v>
      </c>
      <c r="AX95" s="13" t="s">
        <v>77</v>
      </c>
      <c r="AY95" s="246" t="s">
        <v>143</v>
      </c>
    </row>
    <row r="96" spans="1:65" s="2" customFormat="1" ht="21.75" customHeight="1">
      <c r="A96" s="38"/>
      <c r="B96" s="39"/>
      <c r="C96" s="197" t="s">
        <v>159</v>
      </c>
      <c r="D96" s="197" t="s">
        <v>144</v>
      </c>
      <c r="E96" s="198" t="s">
        <v>458</v>
      </c>
      <c r="F96" s="199" t="s">
        <v>459</v>
      </c>
      <c r="G96" s="200" t="s">
        <v>287</v>
      </c>
      <c r="H96" s="201">
        <v>370</v>
      </c>
      <c r="I96" s="202"/>
      <c r="J96" s="203">
        <f>ROUND(I96*H96,2)</f>
        <v>0</v>
      </c>
      <c r="K96" s="204"/>
      <c r="L96" s="44"/>
      <c r="M96" s="205" t="s">
        <v>19</v>
      </c>
      <c r="N96" s="206" t="s">
        <v>40</v>
      </c>
      <c r="O96" s="84"/>
      <c r="P96" s="207">
        <f>O96*H96</f>
        <v>0</v>
      </c>
      <c r="Q96" s="207">
        <v>0</v>
      </c>
      <c r="R96" s="207">
        <f>Q96*H96</f>
        <v>0</v>
      </c>
      <c r="S96" s="207">
        <v>0</v>
      </c>
      <c r="T96" s="208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09" t="s">
        <v>142</v>
      </c>
      <c r="AT96" s="209" t="s">
        <v>144</v>
      </c>
      <c r="AU96" s="209" t="s">
        <v>79</v>
      </c>
      <c r="AY96" s="17" t="s">
        <v>143</v>
      </c>
      <c r="BE96" s="210">
        <f>IF(N96="základní",J96,0)</f>
        <v>0</v>
      </c>
      <c r="BF96" s="210">
        <f>IF(N96="snížená",J96,0)</f>
        <v>0</v>
      </c>
      <c r="BG96" s="210">
        <f>IF(N96="zákl. přenesená",J96,0)</f>
        <v>0</v>
      </c>
      <c r="BH96" s="210">
        <f>IF(N96="sníž. přenesená",J96,0)</f>
        <v>0</v>
      </c>
      <c r="BI96" s="210">
        <f>IF(N96="nulová",J96,0)</f>
        <v>0</v>
      </c>
      <c r="BJ96" s="17" t="s">
        <v>77</v>
      </c>
      <c r="BK96" s="210">
        <f>ROUND(I96*H96,2)</f>
        <v>0</v>
      </c>
      <c r="BL96" s="17" t="s">
        <v>142</v>
      </c>
      <c r="BM96" s="209" t="s">
        <v>460</v>
      </c>
    </row>
    <row r="97" spans="1:51" s="13" customFormat="1" ht="12">
      <c r="A97" s="13"/>
      <c r="B97" s="235"/>
      <c r="C97" s="236"/>
      <c r="D97" s="237" t="s">
        <v>236</v>
      </c>
      <c r="E97" s="238" t="s">
        <v>19</v>
      </c>
      <c r="F97" s="239" t="s">
        <v>457</v>
      </c>
      <c r="G97" s="236"/>
      <c r="H97" s="240">
        <v>370</v>
      </c>
      <c r="I97" s="241"/>
      <c r="J97" s="236"/>
      <c r="K97" s="236"/>
      <c r="L97" s="242"/>
      <c r="M97" s="243"/>
      <c r="N97" s="244"/>
      <c r="O97" s="244"/>
      <c r="P97" s="244"/>
      <c r="Q97" s="244"/>
      <c r="R97" s="244"/>
      <c r="S97" s="244"/>
      <c r="T97" s="245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6" t="s">
        <v>236</v>
      </c>
      <c r="AU97" s="246" t="s">
        <v>79</v>
      </c>
      <c r="AV97" s="13" t="s">
        <v>79</v>
      </c>
      <c r="AW97" s="13" t="s">
        <v>31</v>
      </c>
      <c r="AX97" s="13" t="s">
        <v>77</v>
      </c>
      <c r="AY97" s="246" t="s">
        <v>143</v>
      </c>
    </row>
    <row r="98" spans="1:65" s="2" customFormat="1" ht="33" customHeight="1">
      <c r="A98" s="38"/>
      <c r="B98" s="39"/>
      <c r="C98" s="197" t="s">
        <v>163</v>
      </c>
      <c r="D98" s="197" t="s">
        <v>144</v>
      </c>
      <c r="E98" s="198" t="s">
        <v>307</v>
      </c>
      <c r="F98" s="199" t="s">
        <v>308</v>
      </c>
      <c r="G98" s="200" t="s">
        <v>287</v>
      </c>
      <c r="H98" s="201">
        <v>370</v>
      </c>
      <c r="I98" s="202"/>
      <c r="J98" s="203">
        <f>ROUND(I98*H98,2)</f>
        <v>0</v>
      </c>
      <c r="K98" s="204"/>
      <c r="L98" s="44"/>
      <c r="M98" s="205" t="s">
        <v>19</v>
      </c>
      <c r="N98" s="206" t="s">
        <v>40</v>
      </c>
      <c r="O98" s="84"/>
      <c r="P98" s="207">
        <f>O98*H98</f>
        <v>0</v>
      </c>
      <c r="Q98" s="207">
        <v>0</v>
      </c>
      <c r="R98" s="207">
        <f>Q98*H98</f>
        <v>0</v>
      </c>
      <c r="S98" s="207">
        <v>0</v>
      </c>
      <c r="T98" s="208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09" t="s">
        <v>142</v>
      </c>
      <c r="AT98" s="209" t="s">
        <v>144</v>
      </c>
      <c r="AU98" s="209" t="s">
        <v>79</v>
      </c>
      <c r="AY98" s="17" t="s">
        <v>143</v>
      </c>
      <c r="BE98" s="210">
        <f>IF(N98="základní",J98,0)</f>
        <v>0</v>
      </c>
      <c r="BF98" s="210">
        <f>IF(N98="snížená",J98,0)</f>
        <v>0</v>
      </c>
      <c r="BG98" s="210">
        <f>IF(N98="zákl. přenesená",J98,0)</f>
        <v>0</v>
      </c>
      <c r="BH98" s="210">
        <f>IF(N98="sníž. přenesená",J98,0)</f>
        <v>0</v>
      </c>
      <c r="BI98" s="210">
        <f>IF(N98="nulová",J98,0)</f>
        <v>0</v>
      </c>
      <c r="BJ98" s="17" t="s">
        <v>77</v>
      </c>
      <c r="BK98" s="210">
        <f>ROUND(I98*H98,2)</f>
        <v>0</v>
      </c>
      <c r="BL98" s="17" t="s">
        <v>142</v>
      </c>
      <c r="BM98" s="209" t="s">
        <v>461</v>
      </c>
    </row>
    <row r="99" spans="1:51" s="13" customFormat="1" ht="12">
      <c r="A99" s="13"/>
      <c r="B99" s="235"/>
      <c r="C99" s="236"/>
      <c r="D99" s="237" t="s">
        <v>236</v>
      </c>
      <c r="E99" s="238" t="s">
        <v>19</v>
      </c>
      <c r="F99" s="239" t="s">
        <v>462</v>
      </c>
      <c r="G99" s="236"/>
      <c r="H99" s="240">
        <v>370</v>
      </c>
      <c r="I99" s="241"/>
      <c r="J99" s="236"/>
      <c r="K99" s="236"/>
      <c r="L99" s="242"/>
      <c r="M99" s="243"/>
      <c r="N99" s="244"/>
      <c r="O99" s="244"/>
      <c r="P99" s="244"/>
      <c r="Q99" s="244"/>
      <c r="R99" s="244"/>
      <c r="S99" s="244"/>
      <c r="T99" s="245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6" t="s">
        <v>236</v>
      </c>
      <c r="AU99" s="246" t="s">
        <v>79</v>
      </c>
      <c r="AV99" s="13" t="s">
        <v>79</v>
      </c>
      <c r="AW99" s="13" t="s">
        <v>31</v>
      </c>
      <c r="AX99" s="13" t="s">
        <v>77</v>
      </c>
      <c r="AY99" s="246" t="s">
        <v>143</v>
      </c>
    </row>
    <row r="100" spans="1:65" s="2" customFormat="1" ht="33" customHeight="1">
      <c r="A100" s="38"/>
      <c r="B100" s="39"/>
      <c r="C100" s="197" t="s">
        <v>167</v>
      </c>
      <c r="D100" s="197" t="s">
        <v>144</v>
      </c>
      <c r="E100" s="198" t="s">
        <v>463</v>
      </c>
      <c r="F100" s="199" t="s">
        <v>464</v>
      </c>
      <c r="G100" s="200" t="s">
        <v>287</v>
      </c>
      <c r="H100" s="201">
        <v>370</v>
      </c>
      <c r="I100" s="202"/>
      <c r="J100" s="203">
        <f>ROUND(I100*H100,2)</f>
        <v>0</v>
      </c>
      <c r="K100" s="204"/>
      <c r="L100" s="44"/>
      <c r="M100" s="205" t="s">
        <v>19</v>
      </c>
      <c r="N100" s="206" t="s">
        <v>40</v>
      </c>
      <c r="O100" s="84"/>
      <c r="P100" s="207">
        <f>O100*H100</f>
        <v>0</v>
      </c>
      <c r="Q100" s="207">
        <v>0</v>
      </c>
      <c r="R100" s="207">
        <f>Q100*H100</f>
        <v>0</v>
      </c>
      <c r="S100" s="207">
        <v>0</v>
      </c>
      <c r="T100" s="208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09" t="s">
        <v>142</v>
      </c>
      <c r="AT100" s="209" t="s">
        <v>144</v>
      </c>
      <c r="AU100" s="209" t="s">
        <v>79</v>
      </c>
      <c r="AY100" s="17" t="s">
        <v>143</v>
      </c>
      <c r="BE100" s="210">
        <f>IF(N100="základní",J100,0)</f>
        <v>0</v>
      </c>
      <c r="BF100" s="210">
        <f>IF(N100="snížená",J100,0)</f>
        <v>0</v>
      </c>
      <c r="BG100" s="210">
        <f>IF(N100="zákl. přenesená",J100,0)</f>
        <v>0</v>
      </c>
      <c r="BH100" s="210">
        <f>IF(N100="sníž. přenesená",J100,0)</f>
        <v>0</v>
      </c>
      <c r="BI100" s="210">
        <f>IF(N100="nulová",J100,0)</f>
        <v>0</v>
      </c>
      <c r="BJ100" s="17" t="s">
        <v>77</v>
      </c>
      <c r="BK100" s="210">
        <f>ROUND(I100*H100,2)</f>
        <v>0</v>
      </c>
      <c r="BL100" s="17" t="s">
        <v>142</v>
      </c>
      <c r="BM100" s="209" t="s">
        <v>465</v>
      </c>
    </row>
    <row r="101" spans="1:51" s="13" customFormat="1" ht="12">
      <c r="A101" s="13"/>
      <c r="B101" s="235"/>
      <c r="C101" s="236"/>
      <c r="D101" s="237" t="s">
        <v>236</v>
      </c>
      <c r="E101" s="238" t="s">
        <v>19</v>
      </c>
      <c r="F101" s="239" t="s">
        <v>462</v>
      </c>
      <c r="G101" s="236"/>
      <c r="H101" s="240">
        <v>370</v>
      </c>
      <c r="I101" s="241"/>
      <c r="J101" s="236"/>
      <c r="K101" s="236"/>
      <c r="L101" s="242"/>
      <c r="M101" s="243"/>
      <c r="N101" s="244"/>
      <c r="O101" s="244"/>
      <c r="P101" s="244"/>
      <c r="Q101" s="244"/>
      <c r="R101" s="244"/>
      <c r="S101" s="244"/>
      <c r="T101" s="245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6" t="s">
        <v>236</v>
      </c>
      <c r="AU101" s="246" t="s">
        <v>79</v>
      </c>
      <c r="AV101" s="13" t="s">
        <v>79</v>
      </c>
      <c r="AW101" s="13" t="s">
        <v>31</v>
      </c>
      <c r="AX101" s="13" t="s">
        <v>77</v>
      </c>
      <c r="AY101" s="246" t="s">
        <v>143</v>
      </c>
    </row>
    <row r="102" spans="1:65" s="2" customFormat="1" ht="21.75" customHeight="1">
      <c r="A102" s="38"/>
      <c r="B102" s="39"/>
      <c r="C102" s="197" t="s">
        <v>171</v>
      </c>
      <c r="D102" s="197" t="s">
        <v>144</v>
      </c>
      <c r="E102" s="198" t="s">
        <v>317</v>
      </c>
      <c r="F102" s="199" t="s">
        <v>318</v>
      </c>
      <c r="G102" s="200" t="s">
        <v>287</v>
      </c>
      <c r="H102" s="201">
        <v>740</v>
      </c>
      <c r="I102" s="202"/>
      <c r="J102" s="203">
        <f>ROUND(I102*H102,2)</f>
        <v>0</v>
      </c>
      <c r="K102" s="204"/>
      <c r="L102" s="44"/>
      <c r="M102" s="205" t="s">
        <v>19</v>
      </c>
      <c r="N102" s="206" t="s">
        <v>40</v>
      </c>
      <c r="O102" s="84"/>
      <c r="P102" s="207">
        <f>O102*H102</f>
        <v>0</v>
      </c>
      <c r="Q102" s="207">
        <v>0</v>
      </c>
      <c r="R102" s="207">
        <f>Q102*H102</f>
        <v>0</v>
      </c>
      <c r="S102" s="207">
        <v>0</v>
      </c>
      <c r="T102" s="208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09" t="s">
        <v>142</v>
      </c>
      <c r="AT102" s="209" t="s">
        <v>144</v>
      </c>
      <c r="AU102" s="209" t="s">
        <v>79</v>
      </c>
      <c r="AY102" s="17" t="s">
        <v>143</v>
      </c>
      <c r="BE102" s="210">
        <f>IF(N102="základní",J102,0)</f>
        <v>0</v>
      </c>
      <c r="BF102" s="210">
        <f>IF(N102="snížená",J102,0)</f>
        <v>0</v>
      </c>
      <c r="BG102" s="210">
        <f>IF(N102="zákl. přenesená",J102,0)</f>
        <v>0</v>
      </c>
      <c r="BH102" s="210">
        <f>IF(N102="sníž. přenesená",J102,0)</f>
        <v>0</v>
      </c>
      <c r="BI102" s="210">
        <f>IF(N102="nulová",J102,0)</f>
        <v>0</v>
      </c>
      <c r="BJ102" s="17" t="s">
        <v>77</v>
      </c>
      <c r="BK102" s="210">
        <f>ROUND(I102*H102,2)</f>
        <v>0</v>
      </c>
      <c r="BL102" s="17" t="s">
        <v>142</v>
      </c>
      <c r="BM102" s="209" t="s">
        <v>466</v>
      </c>
    </row>
    <row r="103" spans="1:51" s="13" customFormat="1" ht="12">
      <c r="A103" s="13"/>
      <c r="B103" s="235"/>
      <c r="C103" s="236"/>
      <c r="D103" s="237" t="s">
        <v>236</v>
      </c>
      <c r="E103" s="238" t="s">
        <v>19</v>
      </c>
      <c r="F103" s="239" t="s">
        <v>467</v>
      </c>
      <c r="G103" s="236"/>
      <c r="H103" s="240">
        <v>740</v>
      </c>
      <c r="I103" s="241"/>
      <c r="J103" s="236"/>
      <c r="K103" s="236"/>
      <c r="L103" s="242"/>
      <c r="M103" s="243"/>
      <c r="N103" s="244"/>
      <c r="O103" s="244"/>
      <c r="P103" s="244"/>
      <c r="Q103" s="244"/>
      <c r="R103" s="244"/>
      <c r="S103" s="244"/>
      <c r="T103" s="245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6" t="s">
        <v>236</v>
      </c>
      <c r="AU103" s="246" t="s">
        <v>79</v>
      </c>
      <c r="AV103" s="13" t="s">
        <v>79</v>
      </c>
      <c r="AW103" s="13" t="s">
        <v>31</v>
      </c>
      <c r="AX103" s="13" t="s">
        <v>77</v>
      </c>
      <c r="AY103" s="246" t="s">
        <v>143</v>
      </c>
    </row>
    <row r="104" spans="1:65" s="2" customFormat="1" ht="21.75" customHeight="1">
      <c r="A104" s="38"/>
      <c r="B104" s="39"/>
      <c r="C104" s="197" t="s">
        <v>175</v>
      </c>
      <c r="D104" s="197" t="s">
        <v>144</v>
      </c>
      <c r="E104" s="198" t="s">
        <v>468</v>
      </c>
      <c r="F104" s="199" t="s">
        <v>469</v>
      </c>
      <c r="G104" s="200" t="s">
        <v>251</v>
      </c>
      <c r="H104" s="201">
        <v>8120</v>
      </c>
      <c r="I104" s="202"/>
      <c r="J104" s="203">
        <f>ROUND(I104*H104,2)</f>
        <v>0</v>
      </c>
      <c r="K104" s="204"/>
      <c r="L104" s="44"/>
      <c r="M104" s="205" t="s">
        <v>19</v>
      </c>
      <c r="N104" s="206" t="s">
        <v>40</v>
      </c>
      <c r="O104" s="84"/>
      <c r="P104" s="207">
        <f>O104*H104</f>
        <v>0</v>
      </c>
      <c r="Q104" s="207">
        <v>0</v>
      </c>
      <c r="R104" s="207">
        <f>Q104*H104</f>
        <v>0</v>
      </c>
      <c r="S104" s="207">
        <v>0</v>
      </c>
      <c r="T104" s="208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09" t="s">
        <v>142</v>
      </c>
      <c r="AT104" s="209" t="s">
        <v>144</v>
      </c>
      <c r="AU104" s="209" t="s">
        <v>79</v>
      </c>
      <c r="AY104" s="17" t="s">
        <v>143</v>
      </c>
      <c r="BE104" s="210">
        <f>IF(N104="základní",J104,0)</f>
        <v>0</v>
      </c>
      <c r="BF104" s="210">
        <f>IF(N104="snížená",J104,0)</f>
        <v>0</v>
      </c>
      <c r="BG104" s="210">
        <f>IF(N104="zákl. přenesená",J104,0)</f>
        <v>0</v>
      </c>
      <c r="BH104" s="210">
        <f>IF(N104="sníž. přenesená",J104,0)</f>
        <v>0</v>
      </c>
      <c r="BI104" s="210">
        <f>IF(N104="nulová",J104,0)</f>
        <v>0</v>
      </c>
      <c r="BJ104" s="17" t="s">
        <v>77</v>
      </c>
      <c r="BK104" s="210">
        <f>ROUND(I104*H104,2)</f>
        <v>0</v>
      </c>
      <c r="BL104" s="17" t="s">
        <v>142</v>
      </c>
      <c r="BM104" s="209" t="s">
        <v>470</v>
      </c>
    </row>
    <row r="105" spans="1:51" s="13" customFormat="1" ht="12">
      <c r="A105" s="13"/>
      <c r="B105" s="235"/>
      <c r="C105" s="236"/>
      <c r="D105" s="237" t="s">
        <v>236</v>
      </c>
      <c r="E105" s="238" t="s">
        <v>19</v>
      </c>
      <c r="F105" s="239" t="s">
        <v>471</v>
      </c>
      <c r="G105" s="236"/>
      <c r="H105" s="240">
        <v>8120</v>
      </c>
      <c r="I105" s="241"/>
      <c r="J105" s="236"/>
      <c r="K105" s="236"/>
      <c r="L105" s="242"/>
      <c r="M105" s="243"/>
      <c r="N105" s="244"/>
      <c r="O105" s="244"/>
      <c r="P105" s="244"/>
      <c r="Q105" s="244"/>
      <c r="R105" s="244"/>
      <c r="S105" s="244"/>
      <c r="T105" s="24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6" t="s">
        <v>236</v>
      </c>
      <c r="AU105" s="246" t="s">
        <v>79</v>
      </c>
      <c r="AV105" s="13" t="s">
        <v>79</v>
      </c>
      <c r="AW105" s="13" t="s">
        <v>31</v>
      </c>
      <c r="AX105" s="13" t="s">
        <v>77</v>
      </c>
      <c r="AY105" s="246" t="s">
        <v>143</v>
      </c>
    </row>
    <row r="106" spans="1:65" s="2" customFormat="1" ht="21.75" customHeight="1">
      <c r="A106" s="38"/>
      <c r="B106" s="39"/>
      <c r="C106" s="197" t="s">
        <v>179</v>
      </c>
      <c r="D106" s="197" t="s">
        <v>144</v>
      </c>
      <c r="E106" s="198" t="s">
        <v>472</v>
      </c>
      <c r="F106" s="199" t="s">
        <v>473</v>
      </c>
      <c r="G106" s="200" t="s">
        <v>251</v>
      </c>
      <c r="H106" s="201">
        <v>8120</v>
      </c>
      <c r="I106" s="202"/>
      <c r="J106" s="203">
        <f>ROUND(I106*H106,2)</f>
        <v>0</v>
      </c>
      <c r="K106" s="204"/>
      <c r="L106" s="44"/>
      <c r="M106" s="205" t="s">
        <v>19</v>
      </c>
      <c r="N106" s="206" t="s">
        <v>40</v>
      </c>
      <c r="O106" s="84"/>
      <c r="P106" s="207">
        <f>O106*H106</f>
        <v>0</v>
      </c>
      <c r="Q106" s="207">
        <v>0</v>
      </c>
      <c r="R106" s="207">
        <f>Q106*H106</f>
        <v>0</v>
      </c>
      <c r="S106" s="207">
        <v>0</v>
      </c>
      <c r="T106" s="208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09" t="s">
        <v>142</v>
      </c>
      <c r="AT106" s="209" t="s">
        <v>144</v>
      </c>
      <c r="AU106" s="209" t="s">
        <v>79</v>
      </c>
      <c r="AY106" s="17" t="s">
        <v>143</v>
      </c>
      <c r="BE106" s="210">
        <f>IF(N106="základní",J106,0)</f>
        <v>0</v>
      </c>
      <c r="BF106" s="210">
        <f>IF(N106="snížená",J106,0)</f>
        <v>0</v>
      </c>
      <c r="BG106" s="210">
        <f>IF(N106="zákl. přenesená",J106,0)</f>
        <v>0</v>
      </c>
      <c r="BH106" s="210">
        <f>IF(N106="sníž. přenesená",J106,0)</f>
        <v>0</v>
      </c>
      <c r="BI106" s="210">
        <f>IF(N106="nulová",J106,0)</f>
        <v>0</v>
      </c>
      <c r="BJ106" s="17" t="s">
        <v>77</v>
      </c>
      <c r="BK106" s="210">
        <f>ROUND(I106*H106,2)</f>
        <v>0</v>
      </c>
      <c r="BL106" s="17" t="s">
        <v>142</v>
      </c>
      <c r="BM106" s="209" t="s">
        <v>474</v>
      </c>
    </row>
    <row r="107" spans="1:51" s="13" customFormat="1" ht="12">
      <c r="A107" s="13"/>
      <c r="B107" s="235"/>
      <c r="C107" s="236"/>
      <c r="D107" s="237" t="s">
        <v>236</v>
      </c>
      <c r="E107" s="238" t="s">
        <v>19</v>
      </c>
      <c r="F107" s="239" t="s">
        <v>471</v>
      </c>
      <c r="G107" s="236"/>
      <c r="H107" s="240">
        <v>8120</v>
      </c>
      <c r="I107" s="241"/>
      <c r="J107" s="236"/>
      <c r="K107" s="236"/>
      <c r="L107" s="242"/>
      <c r="M107" s="243"/>
      <c r="N107" s="244"/>
      <c r="O107" s="244"/>
      <c r="P107" s="244"/>
      <c r="Q107" s="244"/>
      <c r="R107" s="244"/>
      <c r="S107" s="244"/>
      <c r="T107" s="245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6" t="s">
        <v>236</v>
      </c>
      <c r="AU107" s="246" t="s">
        <v>79</v>
      </c>
      <c r="AV107" s="13" t="s">
        <v>79</v>
      </c>
      <c r="AW107" s="13" t="s">
        <v>31</v>
      </c>
      <c r="AX107" s="13" t="s">
        <v>77</v>
      </c>
      <c r="AY107" s="246" t="s">
        <v>143</v>
      </c>
    </row>
    <row r="108" spans="1:65" s="2" customFormat="1" ht="21.75" customHeight="1">
      <c r="A108" s="38"/>
      <c r="B108" s="39"/>
      <c r="C108" s="197" t="s">
        <v>183</v>
      </c>
      <c r="D108" s="197" t="s">
        <v>144</v>
      </c>
      <c r="E108" s="198" t="s">
        <v>345</v>
      </c>
      <c r="F108" s="199" t="s">
        <v>346</v>
      </c>
      <c r="G108" s="200" t="s">
        <v>251</v>
      </c>
      <c r="H108" s="201">
        <v>2440</v>
      </c>
      <c r="I108" s="202"/>
      <c r="J108" s="203">
        <f>ROUND(I108*H108,2)</f>
        <v>0</v>
      </c>
      <c r="K108" s="204"/>
      <c r="L108" s="44"/>
      <c r="M108" s="205" t="s">
        <v>19</v>
      </c>
      <c r="N108" s="206" t="s">
        <v>40</v>
      </c>
      <c r="O108" s="84"/>
      <c r="P108" s="207">
        <f>O108*H108</f>
        <v>0</v>
      </c>
      <c r="Q108" s="207">
        <v>0</v>
      </c>
      <c r="R108" s="207">
        <f>Q108*H108</f>
        <v>0</v>
      </c>
      <c r="S108" s="207">
        <v>0</v>
      </c>
      <c r="T108" s="208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09" t="s">
        <v>142</v>
      </c>
      <c r="AT108" s="209" t="s">
        <v>144</v>
      </c>
      <c r="AU108" s="209" t="s">
        <v>79</v>
      </c>
      <c r="AY108" s="17" t="s">
        <v>143</v>
      </c>
      <c r="BE108" s="210">
        <f>IF(N108="základní",J108,0)</f>
        <v>0</v>
      </c>
      <c r="BF108" s="210">
        <f>IF(N108="snížená",J108,0)</f>
        <v>0</v>
      </c>
      <c r="BG108" s="210">
        <f>IF(N108="zákl. přenesená",J108,0)</f>
        <v>0</v>
      </c>
      <c r="BH108" s="210">
        <f>IF(N108="sníž. přenesená",J108,0)</f>
        <v>0</v>
      </c>
      <c r="BI108" s="210">
        <f>IF(N108="nulová",J108,0)</f>
        <v>0</v>
      </c>
      <c r="BJ108" s="17" t="s">
        <v>77</v>
      </c>
      <c r="BK108" s="210">
        <f>ROUND(I108*H108,2)</f>
        <v>0</v>
      </c>
      <c r="BL108" s="17" t="s">
        <v>142</v>
      </c>
      <c r="BM108" s="209" t="s">
        <v>475</v>
      </c>
    </row>
    <row r="109" spans="1:51" s="13" customFormat="1" ht="12">
      <c r="A109" s="13"/>
      <c r="B109" s="235"/>
      <c r="C109" s="236"/>
      <c r="D109" s="237" t="s">
        <v>236</v>
      </c>
      <c r="E109" s="238" t="s">
        <v>19</v>
      </c>
      <c r="F109" s="239" t="s">
        <v>476</v>
      </c>
      <c r="G109" s="236"/>
      <c r="H109" s="240">
        <v>2440</v>
      </c>
      <c r="I109" s="241"/>
      <c r="J109" s="236"/>
      <c r="K109" s="236"/>
      <c r="L109" s="242"/>
      <c r="M109" s="243"/>
      <c r="N109" s="244"/>
      <c r="O109" s="244"/>
      <c r="P109" s="244"/>
      <c r="Q109" s="244"/>
      <c r="R109" s="244"/>
      <c r="S109" s="244"/>
      <c r="T109" s="245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6" t="s">
        <v>236</v>
      </c>
      <c r="AU109" s="246" t="s">
        <v>79</v>
      </c>
      <c r="AV109" s="13" t="s">
        <v>79</v>
      </c>
      <c r="AW109" s="13" t="s">
        <v>31</v>
      </c>
      <c r="AX109" s="13" t="s">
        <v>77</v>
      </c>
      <c r="AY109" s="246" t="s">
        <v>143</v>
      </c>
    </row>
    <row r="110" spans="1:65" s="2" customFormat="1" ht="21.75" customHeight="1">
      <c r="A110" s="38"/>
      <c r="B110" s="39"/>
      <c r="C110" s="197" t="s">
        <v>187</v>
      </c>
      <c r="D110" s="197" t="s">
        <v>144</v>
      </c>
      <c r="E110" s="198" t="s">
        <v>477</v>
      </c>
      <c r="F110" s="199" t="s">
        <v>478</v>
      </c>
      <c r="G110" s="200" t="s">
        <v>251</v>
      </c>
      <c r="H110" s="201">
        <v>4480</v>
      </c>
      <c r="I110" s="202"/>
      <c r="J110" s="203">
        <f>ROUND(I110*H110,2)</f>
        <v>0</v>
      </c>
      <c r="K110" s="204"/>
      <c r="L110" s="44"/>
      <c r="M110" s="205" t="s">
        <v>19</v>
      </c>
      <c r="N110" s="206" t="s">
        <v>40</v>
      </c>
      <c r="O110" s="84"/>
      <c r="P110" s="207">
        <f>O110*H110</f>
        <v>0</v>
      </c>
      <c r="Q110" s="207">
        <v>0</v>
      </c>
      <c r="R110" s="207">
        <f>Q110*H110</f>
        <v>0</v>
      </c>
      <c r="S110" s="207">
        <v>0</v>
      </c>
      <c r="T110" s="208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09" t="s">
        <v>142</v>
      </c>
      <c r="AT110" s="209" t="s">
        <v>144</v>
      </c>
      <c r="AU110" s="209" t="s">
        <v>79</v>
      </c>
      <c r="AY110" s="17" t="s">
        <v>143</v>
      </c>
      <c r="BE110" s="210">
        <f>IF(N110="základní",J110,0)</f>
        <v>0</v>
      </c>
      <c r="BF110" s="210">
        <f>IF(N110="snížená",J110,0)</f>
        <v>0</v>
      </c>
      <c r="BG110" s="210">
        <f>IF(N110="zákl. přenesená",J110,0)</f>
        <v>0</v>
      </c>
      <c r="BH110" s="210">
        <f>IF(N110="sníž. přenesená",J110,0)</f>
        <v>0</v>
      </c>
      <c r="BI110" s="210">
        <f>IF(N110="nulová",J110,0)</f>
        <v>0</v>
      </c>
      <c r="BJ110" s="17" t="s">
        <v>77</v>
      </c>
      <c r="BK110" s="210">
        <f>ROUND(I110*H110,2)</f>
        <v>0</v>
      </c>
      <c r="BL110" s="17" t="s">
        <v>142</v>
      </c>
      <c r="BM110" s="209" t="s">
        <v>479</v>
      </c>
    </row>
    <row r="111" spans="1:51" s="13" customFormat="1" ht="12">
      <c r="A111" s="13"/>
      <c r="B111" s="235"/>
      <c r="C111" s="236"/>
      <c r="D111" s="237" t="s">
        <v>236</v>
      </c>
      <c r="E111" s="238" t="s">
        <v>19</v>
      </c>
      <c r="F111" s="239" t="s">
        <v>480</v>
      </c>
      <c r="G111" s="236"/>
      <c r="H111" s="240">
        <v>4480</v>
      </c>
      <c r="I111" s="241"/>
      <c r="J111" s="236"/>
      <c r="K111" s="236"/>
      <c r="L111" s="242"/>
      <c r="M111" s="243"/>
      <c r="N111" s="244"/>
      <c r="O111" s="244"/>
      <c r="P111" s="244"/>
      <c r="Q111" s="244"/>
      <c r="R111" s="244"/>
      <c r="S111" s="244"/>
      <c r="T111" s="24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6" t="s">
        <v>236</v>
      </c>
      <c r="AU111" s="246" t="s">
        <v>79</v>
      </c>
      <c r="AV111" s="13" t="s">
        <v>79</v>
      </c>
      <c r="AW111" s="13" t="s">
        <v>31</v>
      </c>
      <c r="AX111" s="13" t="s">
        <v>77</v>
      </c>
      <c r="AY111" s="246" t="s">
        <v>143</v>
      </c>
    </row>
    <row r="112" spans="1:65" s="2" customFormat="1" ht="21.75" customHeight="1">
      <c r="A112" s="38"/>
      <c r="B112" s="39"/>
      <c r="C112" s="197" t="s">
        <v>191</v>
      </c>
      <c r="D112" s="197" t="s">
        <v>144</v>
      </c>
      <c r="E112" s="198" t="s">
        <v>481</v>
      </c>
      <c r="F112" s="199" t="s">
        <v>482</v>
      </c>
      <c r="G112" s="200" t="s">
        <v>251</v>
      </c>
      <c r="H112" s="201">
        <v>3640</v>
      </c>
      <c r="I112" s="202"/>
      <c r="J112" s="203">
        <f>ROUND(I112*H112,2)</f>
        <v>0</v>
      </c>
      <c r="K112" s="204"/>
      <c r="L112" s="44"/>
      <c r="M112" s="205" t="s">
        <v>19</v>
      </c>
      <c r="N112" s="206" t="s">
        <v>40</v>
      </c>
      <c r="O112" s="84"/>
      <c r="P112" s="207">
        <f>O112*H112</f>
        <v>0</v>
      </c>
      <c r="Q112" s="207">
        <v>0</v>
      </c>
      <c r="R112" s="207">
        <f>Q112*H112</f>
        <v>0</v>
      </c>
      <c r="S112" s="207">
        <v>0</v>
      </c>
      <c r="T112" s="208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09" t="s">
        <v>142</v>
      </c>
      <c r="AT112" s="209" t="s">
        <v>144</v>
      </c>
      <c r="AU112" s="209" t="s">
        <v>79</v>
      </c>
      <c r="AY112" s="17" t="s">
        <v>143</v>
      </c>
      <c r="BE112" s="210">
        <f>IF(N112="základní",J112,0)</f>
        <v>0</v>
      </c>
      <c r="BF112" s="210">
        <f>IF(N112="snížená",J112,0)</f>
        <v>0</v>
      </c>
      <c r="BG112" s="210">
        <f>IF(N112="zákl. přenesená",J112,0)</f>
        <v>0</v>
      </c>
      <c r="BH112" s="210">
        <f>IF(N112="sníž. přenesená",J112,0)</f>
        <v>0</v>
      </c>
      <c r="BI112" s="210">
        <f>IF(N112="nulová",J112,0)</f>
        <v>0</v>
      </c>
      <c r="BJ112" s="17" t="s">
        <v>77</v>
      </c>
      <c r="BK112" s="210">
        <f>ROUND(I112*H112,2)</f>
        <v>0</v>
      </c>
      <c r="BL112" s="17" t="s">
        <v>142</v>
      </c>
      <c r="BM112" s="209" t="s">
        <v>483</v>
      </c>
    </row>
    <row r="113" spans="1:51" s="13" customFormat="1" ht="12">
      <c r="A113" s="13"/>
      <c r="B113" s="235"/>
      <c r="C113" s="236"/>
      <c r="D113" s="237" t="s">
        <v>236</v>
      </c>
      <c r="E113" s="238" t="s">
        <v>19</v>
      </c>
      <c r="F113" s="239" t="s">
        <v>484</v>
      </c>
      <c r="G113" s="236"/>
      <c r="H113" s="240">
        <v>3640</v>
      </c>
      <c r="I113" s="241"/>
      <c r="J113" s="236"/>
      <c r="K113" s="236"/>
      <c r="L113" s="242"/>
      <c r="M113" s="243"/>
      <c r="N113" s="244"/>
      <c r="O113" s="244"/>
      <c r="P113" s="244"/>
      <c r="Q113" s="244"/>
      <c r="R113" s="244"/>
      <c r="S113" s="244"/>
      <c r="T113" s="24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6" t="s">
        <v>236</v>
      </c>
      <c r="AU113" s="246" t="s">
        <v>79</v>
      </c>
      <c r="AV113" s="13" t="s">
        <v>79</v>
      </c>
      <c r="AW113" s="13" t="s">
        <v>31</v>
      </c>
      <c r="AX113" s="13" t="s">
        <v>77</v>
      </c>
      <c r="AY113" s="246" t="s">
        <v>143</v>
      </c>
    </row>
    <row r="114" spans="1:65" s="2" customFormat="1" ht="21.75" customHeight="1">
      <c r="A114" s="38"/>
      <c r="B114" s="39"/>
      <c r="C114" s="197" t="s">
        <v>195</v>
      </c>
      <c r="D114" s="197" t="s">
        <v>144</v>
      </c>
      <c r="E114" s="198" t="s">
        <v>485</v>
      </c>
      <c r="F114" s="199" t="s">
        <v>486</v>
      </c>
      <c r="G114" s="200" t="s">
        <v>251</v>
      </c>
      <c r="H114" s="201">
        <v>2295</v>
      </c>
      <c r="I114" s="202"/>
      <c r="J114" s="203">
        <f>ROUND(I114*H114,2)</f>
        <v>0</v>
      </c>
      <c r="K114" s="204"/>
      <c r="L114" s="44"/>
      <c r="M114" s="205" t="s">
        <v>19</v>
      </c>
      <c r="N114" s="206" t="s">
        <v>40</v>
      </c>
      <c r="O114" s="84"/>
      <c r="P114" s="207">
        <f>O114*H114</f>
        <v>0</v>
      </c>
      <c r="Q114" s="207">
        <v>0</v>
      </c>
      <c r="R114" s="207">
        <f>Q114*H114</f>
        <v>0</v>
      </c>
      <c r="S114" s="207">
        <v>0</v>
      </c>
      <c r="T114" s="208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09" t="s">
        <v>142</v>
      </c>
      <c r="AT114" s="209" t="s">
        <v>144</v>
      </c>
      <c r="AU114" s="209" t="s">
        <v>79</v>
      </c>
      <c r="AY114" s="17" t="s">
        <v>143</v>
      </c>
      <c r="BE114" s="210">
        <f>IF(N114="základní",J114,0)</f>
        <v>0</v>
      </c>
      <c r="BF114" s="210">
        <f>IF(N114="snížená",J114,0)</f>
        <v>0</v>
      </c>
      <c r="BG114" s="210">
        <f>IF(N114="zákl. přenesená",J114,0)</f>
        <v>0</v>
      </c>
      <c r="BH114" s="210">
        <f>IF(N114="sníž. přenesená",J114,0)</f>
        <v>0</v>
      </c>
      <c r="BI114" s="210">
        <f>IF(N114="nulová",J114,0)</f>
        <v>0</v>
      </c>
      <c r="BJ114" s="17" t="s">
        <v>77</v>
      </c>
      <c r="BK114" s="210">
        <f>ROUND(I114*H114,2)</f>
        <v>0</v>
      </c>
      <c r="BL114" s="17" t="s">
        <v>142</v>
      </c>
      <c r="BM114" s="209" t="s">
        <v>487</v>
      </c>
    </row>
    <row r="115" spans="1:51" s="13" customFormat="1" ht="12">
      <c r="A115" s="13"/>
      <c r="B115" s="235"/>
      <c r="C115" s="236"/>
      <c r="D115" s="237" t="s">
        <v>236</v>
      </c>
      <c r="E115" s="238" t="s">
        <v>19</v>
      </c>
      <c r="F115" s="239" t="s">
        <v>488</v>
      </c>
      <c r="G115" s="236"/>
      <c r="H115" s="240">
        <v>1950</v>
      </c>
      <c r="I115" s="241"/>
      <c r="J115" s="236"/>
      <c r="K115" s="236"/>
      <c r="L115" s="242"/>
      <c r="M115" s="243"/>
      <c r="N115" s="244"/>
      <c r="O115" s="244"/>
      <c r="P115" s="244"/>
      <c r="Q115" s="244"/>
      <c r="R115" s="244"/>
      <c r="S115" s="244"/>
      <c r="T115" s="245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6" t="s">
        <v>236</v>
      </c>
      <c r="AU115" s="246" t="s">
        <v>79</v>
      </c>
      <c r="AV115" s="13" t="s">
        <v>79</v>
      </c>
      <c r="AW115" s="13" t="s">
        <v>31</v>
      </c>
      <c r="AX115" s="13" t="s">
        <v>69</v>
      </c>
      <c r="AY115" s="246" t="s">
        <v>143</v>
      </c>
    </row>
    <row r="116" spans="1:51" s="13" customFormat="1" ht="12">
      <c r="A116" s="13"/>
      <c r="B116" s="235"/>
      <c r="C116" s="236"/>
      <c r="D116" s="237" t="s">
        <v>236</v>
      </c>
      <c r="E116" s="238" t="s">
        <v>19</v>
      </c>
      <c r="F116" s="239" t="s">
        <v>489</v>
      </c>
      <c r="G116" s="236"/>
      <c r="H116" s="240">
        <v>345</v>
      </c>
      <c r="I116" s="241"/>
      <c r="J116" s="236"/>
      <c r="K116" s="236"/>
      <c r="L116" s="242"/>
      <c r="M116" s="243"/>
      <c r="N116" s="244"/>
      <c r="O116" s="244"/>
      <c r="P116" s="244"/>
      <c r="Q116" s="244"/>
      <c r="R116" s="244"/>
      <c r="S116" s="244"/>
      <c r="T116" s="245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6" t="s">
        <v>236</v>
      </c>
      <c r="AU116" s="246" t="s">
        <v>79</v>
      </c>
      <c r="AV116" s="13" t="s">
        <v>79</v>
      </c>
      <c r="AW116" s="13" t="s">
        <v>31</v>
      </c>
      <c r="AX116" s="13" t="s">
        <v>69</v>
      </c>
      <c r="AY116" s="246" t="s">
        <v>143</v>
      </c>
    </row>
    <row r="117" spans="1:51" s="14" customFormat="1" ht="12">
      <c r="A117" s="14"/>
      <c r="B117" s="247"/>
      <c r="C117" s="248"/>
      <c r="D117" s="237" t="s">
        <v>236</v>
      </c>
      <c r="E117" s="249" t="s">
        <v>19</v>
      </c>
      <c r="F117" s="250" t="s">
        <v>302</v>
      </c>
      <c r="G117" s="248"/>
      <c r="H117" s="251">
        <v>2295</v>
      </c>
      <c r="I117" s="252"/>
      <c r="J117" s="248"/>
      <c r="K117" s="248"/>
      <c r="L117" s="253"/>
      <c r="M117" s="254"/>
      <c r="N117" s="255"/>
      <c r="O117" s="255"/>
      <c r="P117" s="255"/>
      <c r="Q117" s="255"/>
      <c r="R117" s="255"/>
      <c r="S117" s="255"/>
      <c r="T117" s="256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7" t="s">
        <v>236</v>
      </c>
      <c r="AU117" s="257" t="s">
        <v>79</v>
      </c>
      <c r="AV117" s="14" t="s">
        <v>142</v>
      </c>
      <c r="AW117" s="14" t="s">
        <v>31</v>
      </c>
      <c r="AX117" s="14" t="s">
        <v>77</v>
      </c>
      <c r="AY117" s="257" t="s">
        <v>143</v>
      </c>
    </row>
    <row r="118" spans="1:65" s="2" customFormat="1" ht="21.75" customHeight="1">
      <c r="A118" s="38"/>
      <c r="B118" s="39"/>
      <c r="C118" s="197" t="s">
        <v>8</v>
      </c>
      <c r="D118" s="197" t="s">
        <v>144</v>
      </c>
      <c r="E118" s="198" t="s">
        <v>354</v>
      </c>
      <c r="F118" s="199" t="s">
        <v>355</v>
      </c>
      <c r="G118" s="200" t="s">
        <v>251</v>
      </c>
      <c r="H118" s="201">
        <v>490</v>
      </c>
      <c r="I118" s="202"/>
      <c r="J118" s="203">
        <f>ROUND(I118*H118,2)</f>
        <v>0</v>
      </c>
      <c r="K118" s="204"/>
      <c r="L118" s="44"/>
      <c r="M118" s="205" t="s">
        <v>19</v>
      </c>
      <c r="N118" s="206" t="s">
        <v>40</v>
      </c>
      <c r="O118" s="84"/>
      <c r="P118" s="207">
        <f>O118*H118</f>
        <v>0</v>
      </c>
      <c r="Q118" s="207">
        <v>0</v>
      </c>
      <c r="R118" s="207">
        <f>Q118*H118</f>
        <v>0</v>
      </c>
      <c r="S118" s="207">
        <v>0</v>
      </c>
      <c r="T118" s="208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09" t="s">
        <v>142</v>
      </c>
      <c r="AT118" s="209" t="s">
        <v>144</v>
      </c>
      <c r="AU118" s="209" t="s">
        <v>79</v>
      </c>
      <c r="AY118" s="17" t="s">
        <v>143</v>
      </c>
      <c r="BE118" s="210">
        <f>IF(N118="základní",J118,0)</f>
        <v>0</v>
      </c>
      <c r="BF118" s="210">
        <f>IF(N118="snížená",J118,0)</f>
        <v>0</v>
      </c>
      <c r="BG118" s="210">
        <f>IF(N118="zákl. přenesená",J118,0)</f>
        <v>0</v>
      </c>
      <c r="BH118" s="210">
        <f>IF(N118="sníž. přenesená",J118,0)</f>
        <v>0</v>
      </c>
      <c r="BI118" s="210">
        <f>IF(N118="nulová",J118,0)</f>
        <v>0</v>
      </c>
      <c r="BJ118" s="17" t="s">
        <v>77</v>
      </c>
      <c r="BK118" s="210">
        <f>ROUND(I118*H118,2)</f>
        <v>0</v>
      </c>
      <c r="BL118" s="17" t="s">
        <v>142</v>
      </c>
      <c r="BM118" s="209" t="s">
        <v>490</v>
      </c>
    </row>
    <row r="119" spans="1:51" s="13" customFormat="1" ht="12">
      <c r="A119" s="13"/>
      <c r="B119" s="235"/>
      <c r="C119" s="236"/>
      <c r="D119" s="237" t="s">
        <v>236</v>
      </c>
      <c r="E119" s="238" t="s">
        <v>19</v>
      </c>
      <c r="F119" s="239" t="s">
        <v>491</v>
      </c>
      <c r="G119" s="236"/>
      <c r="H119" s="240">
        <v>490</v>
      </c>
      <c r="I119" s="241"/>
      <c r="J119" s="236"/>
      <c r="K119" s="236"/>
      <c r="L119" s="242"/>
      <c r="M119" s="243"/>
      <c r="N119" s="244"/>
      <c r="O119" s="244"/>
      <c r="P119" s="244"/>
      <c r="Q119" s="244"/>
      <c r="R119" s="244"/>
      <c r="S119" s="244"/>
      <c r="T119" s="245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6" t="s">
        <v>236</v>
      </c>
      <c r="AU119" s="246" t="s">
        <v>79</v>
      </c>
      <c r="AV119" s="13" t="s">
        <v>79</v>
      </c>
      <c r="AW119" s="13" t="s">
        <v>31</v>
      </c>
      <c r="AX119" s="13" t="s">
        <v>77</v>
      </c>
      <c r="AY119" s="246" t="s">
        <v>143</v>
      </c>
    </row>
    <row r="120" spans="1:65" s="2" customFormat="1" ht="21.75" customHeight="1">
      <c r="A120" s="38"/>
      <c r="B120" s="39"/>
      <c r="C120" s="197" t="s">
        <v>203</v>
      </c>
      <c r="D120" s="197" t="s">
        <v>144</v>
      </c>
      <c r="E120" s="198" t="s">
        <v>492</v>
      </c>
      <c r="F120" s="199" t="s">
        <v>493</v>
      </c>
      <c r="G120" s="200" t="s">
        <v>251</v>
      </c>
      <c r="H120" s="201">
        <v>2440</v>
      </c>
      <c r="I120" s="202"/>
      <c r="J120" s="203">
        <f>ROUND(I120*H120,2)</f>
        <v>0</v>
      </c>
      <c r="K120" s="204"/>
      <c r="L120" s="44"/>
      <c r="M120" s="205" t="s">
        <v>19</v>
      </c>
      <c r="N120" s="206" t="s">
        <v>40</v>
      </c>
      <c r="O120" s="84"/>
      <c r="P120" s="207">
        <f>O120*H120</f>
        <v>0</v>
      </c>
      <c r="Q120" s="207">
        <v>0</v>
      </c>
      <c r="R120" s="207">
        <f>Q120*H120</f>
        <v>0</v>
      </c>
      <c r="S120" s="207">
        <v>0</v>
      </c>
      <c r="T120" s="208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09" t="s">
        <v>142</v>
      </c>
      <c r="AT120" s="209" t="s">
        <v>144</v>
      </c>
      <c r="AU120" s="209" t="s">
        <v>79</v>
      </c>
      <c r="AY120" s="17" t="s">
        <v>143</v>
      </c>
      <c r="BE120" s="210">
        <f>IF(N120="základní",J120,0)</f>
        <v>0</v>
      </c>
      <c r="BF120" s="210">
        <f>IF(N120="snížená",J120,0)</f>
        <v>0</v>
      </c>
      <c r="BG120" s="210">
        <f>IF(N120="zákl. přenesená",J120,0)</f>
        <v>0</v>
      </c>
      <c r="BH120" s="210">
        <f>IF(N120="sníž. přenesená",J120,0)</f>
        <v>0</v>
      </c>
      <c r="BI120" s="210">
        <f>IF(N120="nulová",J120,0)</f>
        <v>0</v>
      </c>
      <c r="BJ120" s="17" t="s">
        <v>77</v>
      </c>
      <c r="BK120" s="210">
        <f>ROUND(I120*H120,2)</f>
        <v>0</v>
      </c>
      <c r="BL120" s="17" t="s">
        <v>142</v>
      </c>
      <c r="BM120" s="209" t="s">
        <v>494</v>
      </c>
    </row>
    <row r="121" spans="1:51" s="13" customFormat="1" ht="12">
      <c r="A121" s="13"/>
      <c r="B121" s="235"/>
      <c r="C121" s="236"/>
      <c r="D121" s="237" t="s">
        <v>236</v>
      </c>
      <c r="E121" s="238" t="s">
        <v>19</v>
      </c>
      <c r="F121" s="239" t="s">
        <v>476</v>
      </c>
      <c r="G121" s="236"/>
      <c r="H121" s="240">
        <v>2440</v>
      </c>
      <c r="I121" s="241"/>
      <c r="J121" s="236"/>
      <c r="K121" s="236"/>
      <c r="L121" s="242"/>
      <c r="M121" s="243"/>
      <c r="N121" s="244"/>
      <c r="O121" s="244"/>
      <c r="P121" s="244"/>
      <c r="Q121" s="244"/>
      <c r="R121" s="244"/>
      <c r="S121" s="244"/>
      <c r="T121" s="24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6" t="s">
        <v>236</v>
      </c>
      <c r="AU121" s="246" t="s">
        <v>79</v>
      </c>
      <c r="AV121" s="13" t="s">
        <v>79</v>
      </c>
      <c r="AW121" s="13" t="s">
        <v>31</v>
      </c>
      <c r="AX121" s="13" t="s">
        <v>77</v>
      </c>
      <c r="AY121" s="246" t="s">
        <v>143</v>
      </c>
    </row>
    <row r="122" spans="1:63" s="11" customFormat="1" ht="22.8" customHeight="1">
      <c r="A122" s="11"/>
      <c r="B122" s="183"/>
      <c r="C122" s="184"/>
      <c r="D122" s="185" t="s">
        <v>68</v>
      </c>
      <c r="E122" s="222" t="s">
        <v>175</v>
      </c>
      <c r="F122" s="222" t="s">
        <v>495</v>
      </c>
      <c r="G122" s="184"/>
      <c r="H122" s="184"/>
      <c r="I122" s="187"/>
      <c r="J122" s="223">
        <f>BK122</f>
        <v>0</v>
      </c>
      <c r="K122" s="184"/>
      <c r="L122" s="189"/>
      <c r="M122" s="190"/>
      <c r="N122" s="191"/>
      <c r="O122" s="191"/>
      <c r="P122" s="192">
        <f>SUM(P123:P128)</f>
        <v>0</v>
      </c>
      <c r="Q122" s="191"/>
      <c r="R122" s="192">
        <f>SUM(R123:R128)</f>
        <v>0.004</v>
      </c>
      <c r="S122" s="191"/>
      <c r="T122" s="193">
        <f>SUM(T123:T128)</f>
        <v>0</v>
      </c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R122" s="194" t="s">
        <v>77</v>
      </c>
      <c r="AT122" s="195" t="s">
        <v>68</v>
      </c>
      <c r="AU122" s="195" t="s">
        <v>77</v>
      </c>
      <c r="AY122" s="194" t="s">
        <v>143</v>
      </c>
      <c r="BK122" s="196">
        <f>SUM(BK123:BK128)</f>
        <v>0</v>
      </c>
    </row>
    <row r="123" spans="1:65" s="2" customFormat="1" ht="16.5" customHeight="1">
      <c r="A123" s="38"/>
      <c r="B123" s="39"/>
      <c r="C123" s="197" t="s">
        <v>207</v>
      </c>
      <c r="D123" s="197" t="s">
        <v>144</v>
      </c>
      <c r="E123" s="198" t="s">
        <v>496</v>
      </c>
      <c r="F123" s="199" t="s">
        <v>497</v>
      </c>
      <c r="G123" s="200" t="s">
        <v>396</v>
      </c>
      <c r="H123" s="201">
        <v>100</v>
      </c>
      <c r="I123" s="202"/>
      <c r="J123" s="203">
        <f>ROUND(I123*H123,2)</f>
        <v>0</v>
      </c>
      <c r="K123" s="204"/>
      <c r="L123" s="44"/>
      <c r="M123" s="205" t="s">
        <v>19</v>
      </c>
      <c r="N123" s="206" t="s">
        <v>40</v>
      </c>
      <c r="O123" s="84"/>
      <c r="P123" s="207">
        <f>O123*H123</f>
        <v>0</v>
      </c>
      <c r="Q123" s="207">
        <v>4E-05</v>
      </c>
      <c r="R123" s="207">
        <f>Q123*H123</f>
        <v>0.004</v>
      </c>
      <c r="S123" s="207">
        <v>0</v>
      </c>
      <c r="T123" s="208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09" t="s">
        <v>142</v>
      </c>
      <c r="AT123" s="209" t="s">
        <v>144</v>
      </c>
      <c r="AU123" s="209" t="s">
        <v>79</v>
      </c>
      <c r="AY123" s="17" t="s">
        <v>143</v>
      </c>
      <c r="BE123" s="210">
        <f>IF(N123="základní",J123,0)</f>
        <v>0</v>
      </c>
      <c r="BF123" s="210">
        <f>IF(N123="snížená",J123,0)</f>
        <v>0</v>
      </c>
      <c r="BG123" s="210">
        <f>IF(N123="zákl. přenesená",J123,0)</f>
        <v>0</v>
      </c>
      <c r="BH123" s="210">
        <f>IF(N123="sníž. přenesená",J123,0)</f>
        <v>0</v>
      </c>
      <c r="BI123" s="210">
        <f>IF(N123="nulová",J123,0)</f>
        <v>0</v>
      </c>
      <c r="BJ123" s="17" t="s">
        <v>77</v>
      </c>
      <c r="BK123" s="210">
        <f>ROUND(I123*H123,2)</f>
        <v>0</v>
      </c>
      <c r="BL123" s="17" t="s">
        <v>142</v>
      </c>
      <c r="BM123" s="209" t="s">
        <v>498</v>
      </c>
    </row>
    <row r="124" spans="1:65" s="2" customFormat="1" ht="16.5" customHeight="1">
      <c r="A124" s="38"/>
      <c r="B124" s="39"/>
      <c r="C124" s="197" t="s">
        <v>211</v>
      </c>
      <c r="D124" s="197" t="s">
        <v>144</v>
      </c>
      <c r="E124" s="198" t="s">
        <v>499</v>
      </c>
      <c r="F124" s="199" t="s">
        <v>500</v>
      </c>
      <c r="G124" s="200" t="s">
        <v>396</v>
      </c>
      <c r="H124" s="201">
        <v>400</v>
      </c>
      <c r="I124" s="202"/>
      <c r="J124" s="203">
        <f>ROUND(I124*H124,2)</f>
        <v>0</v>
      </c>
      <c r="K124" s="204"/>
      <c r="L124" s="44"/>
      <c r="M124" s="205" t="s">
        <v>19</v>
      </c>
      <c r="N124" s="206" t="s">
        <v>40</v>
      </c>
      <c r="O124" s="84"/>
      <c r="P124" s="207">
        <f>O124*H124</f>
        <v>0</v>
      </c>
      <c r="Q124" s="207">
        <v>0</v>
      </c>
      <c r="R124" s="207">
        <f>Q124*H124</f>
        <v>0</v>
      </c>
      <c r="S124" s="207">
        <v>0</v>
      </c>
      <c r="T124" s="208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09" t="s">
        <v>142</v>
      </c>
      <c r="AT124" s="209" t="s">
        <v>144</v>
      </c>
      <c r="AU124" s="209" t="s">
        <v>79</v>
      </c>
      <c r="AY124" s="17" t="s">
        <v>143</v>
      </c>
      <c r="BE124" s="210">
        <f>IF(N124="základní",J124,0)</f>
        <v>0</v>
      </c>
      <c r="BF124" s="210">
        <f>IF(N124="snížená",J124,0)</f>
        <v>0</v>
      </c>
      <c r="BG124" s="210">
        <f>IF(N124="zákl. přenesená",J124,0)</f>
        <v>0</v>
      </c>
      <c r="BH124" s="210">
        <f>IF(N124="sníž. přenesená",J124,0)</f>
        <v>0</v>
      </c>
      <c r="BI124" s="210">
        <f>IF(N124="nulová",J124,0)</f>
        <v>0</v>
      </c>
      <c r="BJ124" s="17" t="s">
        <v>77</v>
      </c>
      <c r="BK124" s="210">
        <f>ROUND(I124*H124,2)</f>
        <v>0</v>
      </c>
      <c r="BL124" s="17" t="s">
        <v>142</v>
      </c>
      <c r="BM124" s="209" t="s">
        <v>501</v>
      </c>
    </row>
    <row r="125" spans="1:51" s="13" customFormat="1" ht="12">
      <c r="A125" s="13"/>
      <c r="B125" s="235"/>
      <c r="C125" s="236"/>
      <c r="D125" s="237" t="s">
        <v>236</v>
      </c>
      <c r="E125" s="238" t="s">
        <v>19</v>
      </c>
      <c r="F125" s="239" t="s">
        <v>502</v>
      </c>
      <c r="G125" s="236"/>
      <c r="H125" s="240">
        <v>100</v>
      </c>
      <c r="I125" s="241"/>
      <c r="J125" s="236"/>
      <c r="K125" s="236"/>
      <c r="L125" s="242"/>
      <c r="M125" s="243"/>
      <c r="N125" s="244"/>
      <c r="O125" s="244"/>
      <c r="P125" s="244"/>
      <c r="Q125" s="244"/>
      <c r="R125" s="244"/>
      <c r="S125" s="244"/>
      <c r="T125" s="24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6" t="s">
        <v>236</v>
      </c>
      <c r="AU125" s="246" t="s">
        <v>79</v>
      </c>
      <c r="AV125" s="13" t="s">
        <v>79</v>
      </c>
      <c r="AW125" s="13" t="s">
        <v>31</v>
      </c>
      <c r="AX125" s="13" t="s">
        <v>69</v>
      </c>
      <c r="AY125" s="246" t="s">
        <v>143</v>
      </c>
    </row>
    <row r="126" spans="1:51" s="13" customFormat="1" ht="12">
      <c r="A126" s="13"/>
      <c r="B126" s="235"/>
      <c r="C126" s="236"/>
      <c r="D126" s="237" t="s">
        <v>236</v>
      </c>
      <c r="E126" s="238" t="s">
        <v>19</v>
      </c>
      <c r="F126" s="239" t="s">
        <v>503</v>
      </c>
      <c r="G126" s="236"/>
      <c r="H126" s="240">
        <v>300</v>
      </c>
      <c r="I126" s="241"/>
      <c r="J126" s="236"/>
      <c r="K126" s="236"/>
      <c r="L126" s="242"/>
      <c r="M126" s="243"/>
      <c r="N126" s="244"/>
      <c r="O126" s="244"/>
      <c r="P126" s="244"/>
      <c r="Q126" s="244"/>
      <c r="R126" s="244"/>
      <c r="S126" s="244"/>
      <c r="T126" s="24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6" t="s">
        <v>236</v>
      </c>
      <c r="AU126" s="246" t="s">
        <v>79</v>
      </c>
      <c r="AV126" s="13" t="s">
        <v>79</v>
      </c>
      <c r="AW126" s="13" t="s">
        <v>31</v>
      </c>
      <c r="AX126" s="13" t="s">
        <v>69</v>
      </c>
      <c r="AY126" s="246" t="s">
        <v>143</v>
      </c>
    </row>
    <row r="127" spans="1:51" s="14" customFormat="1" ht="12">
      <c r="A127" s="14"/>
      <c r="B127" s="247"/>
      <c r="C127" s="248"/>
      <c r="D127" s="237" t="s">
        <v>236</v>
      </c>
      <c r="E127" s="249" t="s">
        <v>19</v>
      </c>
      <c r="F127" s="250" t="s">
        <v>302</v>
      </c>
      <c r="G127" s="248"/>
      <c r="H127" s="251">
        <v>400</v>
      </c>
      <c r="I127" s="252"/>
      <c r="J127" s="248"/>
      <c r="K127" s="248"/>
      <c r="L127" s="253"/>
      <c r="M127" s="254"/>
      <c r="N127" s="255"/>
      <c r="O127" s="255"/>
      <c r="P127" s="255"/>
      <c r="Q127" s="255"/>
      <c r="R127" s="255"/>
      <c r="S127" s="255"/>
      <c r="T127" s="256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7" t="s">
        <v>236</v>
      </c>
      <c r="AU127" s="257" t="s">
        <v>79</v>
      </c>
      <c r="AV127" s="14" t="s">
        <v>142</v>
      </c>
      <c r="AW127" s="14" t="s">
        <v>31</v>
      </c>
      <c r="AX127" s="14" t="s">
        <v>77</v>
      </c>
      <c r="AY127" s="257" t="s">
        <v>143</v>
      </c>
    </row>
    <row r="128" spans="1:65" s="2" customFormat="1" ht="16.5" customHeight="1">
      <c r="A128" s="38"/>
      <c r="B128" s="39"/>
      <c r="C128" s="197" t="s">
        <v>215</v>
      </c>
      <c r="D128" s="197" t="s">
        <v>144</v>
      </c>
      <c r="E128" s="198" t="s">
        <v>504</v>
      </c>
      <c r="F128" s="199" t="s">
        <v>505</v>
      </c>
      <c r="G128" s="200" t="s">
        <v>506</v>
      </c>
      <c r="H128" s="201">
        <v>1</v>
      </c>
      <c r="I128" s="202"/>
      <c r="J128" s="203">
        <f>ROUND(I128*H128,2)</f>
        <v>0</v>
      </c>
      <c r="K128" s="204"/>
      <c r="L128" s="44"/>
      <c r="M128" s="205" t="s">
        <v>19</v>
      </c>
      <c r="N128" s="206" t="s">
        <v>40</v>
      </c>
      <c r="O128" s="84"/>
      <c r="P128" s="207">
        <f>O128*H128</f>
        <v>0</v>
      </c>
      <c r="Q128" s="207">
        <v>0</v>
      </c>
      <c r="R128" s="207">
        <f>Q128*H128</f>
        <v>0</v>
      </c>
      <c r="S128" s="207">
        <v>0</v>
      </c>
      <c r="T128" s="208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09" t="s">
        <v>142</v>
      </c>
      <c r="AT128" s="209" t="s">
        <v>144</v>
      </c>
      <c r="AU128" s="209" t="s">
        <v>79</v>
      </c>
      <c r="AY128" s="17" t="s">
        <v>143</v>
      </c>
      <c r="BE128" s="210">
        <f>IF(N128="základní",J128,0)</f>
        <v>0</v>
      </c>
      <c r="BF128" s="210">
        <f>IF(N128="snížená",J128,0)</f>
        <v>0</v>
      </c>
      <c r="BG128" s="210">
        <f>IF(N128="zákl. přenesená",J128,0)</f>
        <v>0</v>
      </c>
      <c r="BH128" s="210">
        <f>IF(N128="sníž. přenesená",J128,0)</f>
        <v>0</v>
      </c>
      <c r="BI128" s="210">
        <f>IF(N128="nulová",J128,0)</f>
        <v>0</v>
      </c>
      <c r="BJ128" s="17" t="s">
        <v>77</v>
      </c>
      <c r="BK128" s="210">
        <f>ROUND(I128*H128,2)</f>
        <v>0</v>
      </c>
      <c r="BL128" s="17" t="s">
        <v>142</v>
      </c>
      <c r="BM128" s="209" t="s">
        <v>507</v>
      </c>
    </row>
    <row r="129" spans="1:63" s="11" customFormat="1" ht="22.8" customHeight="1">
      <c r="A129" s="11"/>
      <c r="B129" s="183"/>
      <c r="C129" s="184"/>
      <c r="D129" s="185" t="s">
        <v>68</v>
      </c>
      <c r="E129" s="222" t="s">
        <v>429</v>
      </c>
      <c r="F129" s="222" t="s">
        <v>430</v>
      </c>
      <c r="G129" s="184"/>
      <c r="H129" s="184"/>
      <c r="I129" s="187"/>
      <c r="J129" s="223">
        <f>BK129</f>
        <v>0</v>
      </c>
      <c r="K129" s="184"/>
      <c r="L129" s="189"/>
      <c r="M129" s="190"/>
      <c r="N129" s="191"/>
      <c r="O129" s="191"/>
      <c r="P129" s="192">
        <f>P130</f>
        <v>0</v>
      </c>
      <c r="Q129" s="191"/>
      <c r="R129" s="192">
        <f>R130</f>
        <v>0</v>
      </c>
      <c r="S129" s="191"/>
      <c r="T129" s="193">
        <f>T130</f>
        <v>0</v>
      </c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R129" s="194" t="s">
        <v>77</v>
      </c>
      <c r="AT129" s="195" t="s">
        <v>68</v>
      </c>
      <c r="AU129" s="195" t="s">
        <v>77</v>
      </c>
      <c r="AY129" s="194" t="s">
        <v>143</v>
      </c>
      <c r="BK129" s="196">
        <f>BK130</f>
        <v>0</v>
      </c>
    </row>
    <row r="130" spans="1:65" s="2" customFormat="1" ht="16.5" customHeight="1">
      <c r="A130" s="38"/>
      <c r="B130" s="39"/>
      <c r="C130" s="197" t="s">
        <v>303</v>
      </c>
      <c r="D130" s="197" t="s">
        <v>144</v>
      </c>
      <c r="E130" s="198" t="s">
        <v>432</v>
      </c>
      <c r="F130" s="199" t="s">
        <v>433</v>
      </c>
      <c r="G130" s="200" t="s">
        <v>418</v>
      </c>
      <c r="H130" s="201">
        <v>0.374</v>
      </c>
      <c r="I130" s="202"/>
      <c r="J130" s="203">
        <f>ROUND(I130*H130,2)</f>
        <v>0</v>
      </c>
      <c r="K130" s="204"/>
      <c r="L130" s="44"/>
      <c r="M130" s="211" t="s">
        <v>19</v>
      </c>
      <c r="N130" s="212" t="s">
        <v>40</v>
      </c>
      <c r="O130" s="213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09" t="s">
        <v>142</v>
      </c>
      <c r="AT130" s="209" t="s">
        <v>144</v>
      </c>
      <c r="AU130" s="209" t="s">
        <v>79</v>
      </c>
      <c r="AY130" s="17" t="s">
        <v>143</v>
      </c>
      <c r="BE130" s="210">
        <f>IF(N130="základní",J130,0)</f>
        <v>0</v>
      </c>
      <c r="BF130" s="210">
        <f>IF(N130="snížená",J130,0)</f>
        <v>0</v>
      </c>
      <c r="BG130" s="210">
        <f>IF(N130="zákl. přenesená",J130,0)</f>
        <v>0</v>
      </c>
      <c r="BH130" s="210">
        <f>IF(N130="sníž. přenesená",J130,0)</f>
        <v>0</v>
      </c>
      <c r="BI130" s="210">
        <f>IF(N130="nulová",J130,0)</f>
        <v>0</v>
      </c>
      <c r="BJ130" s="17" t="s">
        <v>77</v>
      </c>
      <c r="BK130" s="210">
        <f>ROUND(I130*H130,2)</f>
        <v>0</v>
      </c>
      <c r="BL130" s="17" t="s">
        <v>142</v>
      </c>
      <c r="BM130" s="209" t="s">
        <v>508</v>
      </c>
    </row>
    <row r="131" spans="1:31" s="2" customFormat="1" ht="6.95" customHeight="1">
      <c r="A131" s="38"/>
      <c r="B131" s="59"/>
      <c r="C131" s="60"/>
      <c r="D131" s="60"/>
      <c r="E131" s="60"/>
      <c r="F131" s="60"/>
      <c r="G131" s="60"/>
      <c r="H131" s="60"/>
      <c r="I131" s="60"/>
      <c r="J131" s="60"/>
      <c r="K131" s="60"/>
      <c r="L131" s="44"/>
      <c r="M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</sheetData>
  <sheetProtection password="CC35" sheet="1" objects="1" scenarios="1" formatColumns="0" formatRows="0" autoFilter="0"/>
  <autoFilter ref="C82:K130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88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79</v>
      </c>
    </row>
    <row r="4" spans="2:46" s="1" customFormat="1" ht="24.95" customHeight="1">
      <c r="B4" s="20"/>
      <c r="D4" s="130" t="s">
        <v>119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Ochranná nádrž NO4 v k.ú. Hovorany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120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509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22. 1. 2021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stavby'!E11="","",'Rekapitulace stavby'!E11)</f>
        <v xml:space="preserve"> </v>
      </c>
      <c r="F15" s="38"/>
      <c r="G15" s="38"/>
      <c r="H15" s="38"/>
      <c r="I15" s="132" t="s">
        <v>27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28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27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30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27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32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27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33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35</v>
      </c>
      <c r="E30" s="38"/>
      <c r="F30" s="38"/>
      <c r="G30" s="38"/>
      <c r="H30" s="38"/>
      <c r="I30" s="38"/>
      <c r="J30" s="144">
        <f>ROUND(J89,2)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37</v>
      </c>
      <c r="G32" s="38"/>
      <c r="H32" s="38"/>
      <c r="I32" s="145" t="s">
        <v>36</v>
      </c>
      <c r="J32" s="145" t="s">
        <v>38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39</v>
      </c>
      <c r="E33" s="132" t="s">
        <v>40</v>
      </c>
      <c r="F33" s="147">
        <f>ROUND((SUM(BE89:BE322)),2)</f>
        <v>0</v>
      </c>
      <c r="G33" s="38"/>
      <c r="H33" s="38"/>
      <c r="I33" s="148">
        <v>0.21</v>
      </c>
      <c r="J33" s="147">
        <f>ROUND(((SUM(BE89:BE322))*I33),2)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41</v>
      </c>
      <c r="F34" s="147">
        <f>ROUND((SUM(BF89:BF322)),2)</f>
        <v>0</v>
      </c>
      <c r="G34" s="38"/>
      <c r="H34" s="38"/>
      <c r="I34" s="148">
        <v>0.15</v>
      </c>
      <c r="J34" s="147">
        <f>ROUND(((SUM(BF89:BF322))*I34),2)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42</v>
      </c>
      <c r="F35" s="147">
        <f>ROUND((SUM(BG89:BG322)),2)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43</v>
      </c>
      <c r="F36" s="147">
        <f>ROUND((SUM(BH89:BH322)),2)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44</v>
      </c>
      <c r="F37" s="147">
        <f>ROUND((SUM(BI89:BI322)),2)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45</v>
      </c>
      <c r="E39" s="151"/>
      <c r="F39" s="151"/>
      <c r="G39" s="152" t="s">
        <v>46</v>
      </c>
      <c r="H39" s="153" t="s">
        <v>47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122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Ochranná nádrž NO4 v k.ú. Hovorany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120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IO 01.3 - Sdružený objekt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22. 1. 2021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32" t="s">
        <v>30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28</v>
      </c>
      <c r="D55" s="40"/>
      <c r="E55" s="40"/>
      <c r="F55" s="27" t="str">
        <f>IF(E18="","",E18)</f>
        <v>Vyplň údaj</v>
      </c>
      <c r="G55" s="40"/>
      <c r="H55" s="40"/>
      <c r="I55" s="32" t="s">
        <v>32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123</v>
      </c>
      <c r="D57" s="162"/>
      <c r="E57" s="162"/>
      <c r="F57" s="162"/>
      <c r="G57" s="162"/>
      <c r="H57" s="162"/>
      <c r="I57" s="162"/>
      <c r="J57" s="163" t="s">
        <v>124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67</v>
      </c>
      <c r="D59" s="40"/>
      <c r="E59" s="40"/>
      <c r="F59" s="40"/>
      <c r="G59" s="40"/>
      <c r="H59" s="40"/>
      <c r="I59" s="40"/>
      <c r="J59" s="102">
        <f>J89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125</v>
      </c>
    </row>
    <row r="60" spans="1:31" s="9" customFormat="1" ht="24.95" customHeight="1">
      <c r="A60" s="9"/>
      <c r="B60" s="165"/>
      <c r="C60" s="166"/>
      <c r="D60" s="167" t="s">
        <v>220</v>
      </c>
      <c r="E60" s="168"/>
      <c r="F60" s="168"/>
      <c r="G60" s="168"/>
      <c r="H60" s="168"/>
      <c r="I60" s="168"/>
      <c r="J60" s="169">
        <f>J90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2" customFormat="1" ht="19.9" customHeight="1">
      <c r="A61" s="12"/>
      <c r="B61" s="216"/>
      <c r="C61" s="217"/>
      <c r="D61" s="218" t="s">
        <v>221</v>
      </c>
      <c r="E61" s="219"/>
      <c r="F61" s="219"/>
      <c r="G61" s="219"/>
      <c r="H61" s="219"/>
      <c r="I61" s="219"/>
      <c r="J61" s="220">
        <f>J91</f>
        <v>0</v>
      </c>
      <c r="K61" s="217"/>
      <c r="L61" s="221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 s="12" customFormat="1" ht="19.9" customHeight="1">
      <c r="A62" s="12"/>
      <c r="B62" s="216"/>
      <c r="C62" s="217"/>
      <c r="D62" s="218" t="s">
        <v>510</v>
      </c>
      <c r="E62" s="219"/>
      <c r="F62" s="219"/>
      <c r="G62" s="219"/>
      <c r="H62" s="219"/>
      <c r="I62" s="219"/>
      <c r="J62" s="220">
        <f>J130</f>
        <v>0</v>
      </c>
      <c r="K62" s="217"/>
      <c r="L62" s="221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 s="12" customFormat="1" ht="19.9" customHeight="1">
      <c r="A63" s="12"/>
      <c r="B63" s="216"/>
      <c r="C63" s="217"/>
      <c r="D63" s="218" t="s">
        <v>511</v>
      </c>
      <c r="E63" s="219"/>
      <c r="F63" s="219"/>
      <c r="G63" s="219"/>
      <c r="H63" s="219"/>
      <c r="I63" s="219"/>
      <c r="J63" s="220">
        <f>J139</f>
        <v>0</v>
      </c>
      <c r="K63" s="217"/>
      <c r="L63" s="221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1:31" s="12" customFormat="1" ht="19.9" customHeight="1">
      <c r="A64" s="12"/>
      <c r="B64" s="216"/>
      <c r="C64" s="217"/>
      <c r="D64" s="218" t="s">
        <v>222</v>
      </c>
      <c r="E64" s="219"/>
      <c r="F64" s="219"/>
      <c r="G64" s="219"/>
      <c r="H64" s="219"/>
      <c r="I64" s="219"/>
      <c r="J64" s="220">
        <f>J185</f>
        <v>0</v>
      </c>
      <c r="K64" s="217"/>
      <c r="L64" s="221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1:31" s="12" customFormat="1" ht="19.9" customHeight="1">
      <c r="A65" s="12"/>
      <c r="B65" s="216"/>
      <c r="C65" s="217"/>
      <c r="D65" s="218" t="s">
        <v>223</v>
      </c>
      <c r="E65" s="219"/>
      <c r="F65" s="219"/>
      <c r="G65" s="219"/>
      <c r="H65" s="219"/>
      <c r="I65" s="219"/>
      <c r="J65" s="220">
        <f>J202</f>
        <v>0</v>
      </c>
      <c r="K65" s="217"/>
      <c r="L65" s="221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 s="12" customFormat="1" ht="19.9" customHeight="1">
      <c r="A66" s="12"/>
      <c r="B66" s="216"/>
      <c r="C66" s="217"/>
      <c r="D66" s="218" t="s">
        <v>444</v>
      </c>
      <c r="E66" s="219"/>
      <c r="F66" s="219"/>
      <c r="G66" s="219"/>
      <c r="H66" s="219"/>
      <c r="I66" s="219"/>
      <c r="J66" s="220">
        <f>J227</f>
        <v>0</v>
      </c>
      <c r="K66" s="217"/>
      <c r="L66" s="221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spans="1:31" s="12" customFormat="1" ht="19.9" customHeight="1">
      <c r="A67" s="12"/>
      <c r="B67" s="216"/>
      <c r="C67" s="217"/>
      <c r="D67" s="218" t="s">
        <v>225</v>
      </c>
      <c r="E67" s="219"/>
      <c r="F67" s="219"/>
      <c r="G67" s="219"/>
      <c r="H67" s="219"/>
      <c r="I67" s="219"/>
      <c r="J67" s="220">
        <f>J249</f>
        <v>0</v>
      </c>
      <c r="K67" s="217"/>
      <c r="L67" s="221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</row>
    <row r="68" spans="1:31" s="9" customFormat="1" ht="24.95" customHeight="1">
      <c r="A68" s="9"/>
      <c r="B68" s="165"/>
      <c r="C68" s="166"/>
      <c r="D68" s="167" t="s">
        <v>226</v>
      </c>
      <c r="E68" s="168"/>
      <c r="F68" s="168"/>
      <c r="G68" s="168"/>
      <c r="H68" s="168"/>
      <c r="I68" s="168"/>
      <c r="J68" s="169">
        <f>J251</f>
        <v>0</v>
      </c>
      <c r="K68" s="166"/>
      <c r="L68" s="170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2" customFormat="1" ht="19.9" customHeight="1">
      <c r="A69" s="12"/>
      <c r="B69" s="216"/>
      <c r="C69" s="217"/>
      <c r="D69" s="218" t="s">
        <v>227</v>
      </c>
      <c r="E69" s="219"/>
      <c r="F69" s="219"/>
      <c r="G69" s="219"/>
      <c r="H69" s="219"/>
      <c r="I69" s="219"/>
      <c r="J69" s="220">
        <f>J252</f>
        <v>0</v>
      </c>
      <c r="K69" s="217"/>
      <c r="L69" s="221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</row>
    <row r="70" spans="1:31" s="2" customFormat="1" ht="21.8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5" spans="1:31" s="2" customFormat="1" ht="6.95" customHeight="1">
      <c r="A75" s="38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24.95" customHeight="1">
      <c r="A76" s="38"/>
      <c r="B76" s="39"/>
      <c r="C76" s="23" t="s">
        <v>127</v>
      </c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16</v>
      </c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6.5" customHeight="1">
      <c r="A79" s="38"/>
      <c r="B79" s="39"/>
      <c r="C79" s="40"/>
      <c r="D79" s="40"/>
      <c r="E79" s="160" t="str">
        <f>E7</f>
        <v>Ochranná nádrž NO4 v k.ú. Hovorany</v>
      </c>
      <c r="F79" s="32"/>
      <c r="G79" s="32"/>
      <c r="H79" s="32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2" customHeight="1">
      <c r="A80" s="38"/>
      <c r="B80" s="39"/>
      <c r="C80" s="32" t="s">
        <v>120</v>
      </c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6.5" customHeight="1">
      <c r="A81" s="38"/>
      <c r="B81" s="39"/>
      <c r="C81" s="40"/>
      <c r="D81" s="40"/>
      <c r="E81" s="69" t="str">
        <f>E9</f>
        <v>IO 01.3 - Sdružený objekt</v>
      </c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21</v>
      </c>
      <c r="D83" s="40"/>
      <c r="E83" s="40"/>
      <c r="F83" s="27" t="str">
        <f>F12</f>
        <v xml:space="preserve"> </v>
      </c>
      <c r="G83" s="40"/>
      <c r="H83" s="40"/>
      <c r="I83" s="32" t="s">
        <v>23</v>
      </c>
      <c r="J83" s="72" t="str">
        <f>IF(J12="","",J12)</f>
        <v>22. 1. 2021</v>
      </c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5.15" customHeight="1">
      <c r="A85" s="38"/>
      <c r="B85" s="39"/>
      <c r="C85" s="32" t="s">
        <v>25</v>
      </c>
      <c r="D85" s="40"/>
      <c r="E85" s="40"/>
      <c r="F85" s="27" t="str">
        <f>E15</f>
        <v xml:space="preserve"> </v>
      </c>
      <c r="G85" s="40"/>
      <c r="H85" s="40"/>
      <c r="I85" s="32" t="s">
        <v>30</v>
      </c>
      <c r="J85" s="36" t="str">
        <f>E21</f>
        <v xml:space="preserve"> </v>
      </c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5.15" customHeight="1">
      <c r="A86" s="38"/>
      <c r="B86" s="39"/>
      <c r="C86" s="32" t="s">
        <v>28</v>
      </c>
      <c r="D86" s="40"/>
      <c r="E86" s="40"/>
      <c r="F86" s="27" t="str">
        <f>IF(E18="","",E18)</f>
        <v>Vyplň údaj</v>
      </c>
      <c r="G86" s="40"/>
      <c r="H86" s="40"/>
      <c r="I86" s="32" t="s">
        <v>32</v>
      </c>
      <c r="J86" s="36" t="str">
        <f>E24</f>
        <v xml:space="preserve"> </v>
      </c>
      <c r="K86" s="40"/>
      <c r="L86" s="13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0.3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3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10" customFormat="1" ht="29.25" customHeight="1">
      <c r="A88" s="171"/>
      <c r="B88" s="172"/>
      <c r="C88" s="173" t="s">
        <v>128</v>
      </c>
      <c r="D88" s="174" t="s">
        <v>54</v>
      </c>
      <c r="E88" s="174" t="s">
        <v>50</v>
      </c>
      <c r="F88" s="174" t="s">
        <v>51</v>
      </c>
      <c r="G88" s="174" t="s">
        <v>129</v>
      </c>
      <c r="H88" s="174" t="s">
        <v>130</v>
      </c>
      <c r="I88" s="174" t="s">
        <v>131</v>
      </c>
      <c r="J88" s="175" t="s">
        <v>124</v>
      </c>
      <c r="K88" s="176" t="s">
        <v>132</v>
      </c>
      <c r="L88" s="177"/>
      <c r="M88" s="92" t="s">
        <v>19</v>
      </c>
      <c r="N88" s="93" t="s">
        <v>39</v>
      </c>
      <c r="O88" s="93" t="s">
        <v>133</v>
      </c>
      <c r="P88" s="93" t="s">
        <v>134</v>
      </c>
      <c r="Q88" s="93" t="s">
        <v>135</v>
      </c>
      <c r="R88" s="93" t="s">
        <v>136</v>
      </c>
      <c r="S88" s="93" t="s">
        <v>137</v>
      </c>
      <c r="T88" s="94" t="s">
        <v>138</v>
      </c>
      <c r="U88" s="171"/>
      <c r="V88" s="171"/>
      <c r="W88" s="171"/>
      <c r="X88" s="171"/>
      <c r="Y88" s="171"/>
      <c r="Z88" s="171"/>
      <c r="AA88" s="171"/>
      <c r="AB88" s="171"/>
      <c r="AC88" s="171"/>
      <c r="AD88" s="171"/>
      <c r="AE88" s="171"/>
    </row>
    <row r="89" spans="1:63" s="2" customFormat="1" ht="22.8" customHeight="1">
      <c r="A89" s="38"/>
      <c r="B89" s="39"/>
      <c r="C89" s="99" t="s">
        <v>139</v>
      </c>
      <c r="D89" s="40"/>
      <c r="E89" s="40"/>
      <c r="F89" s="40"/>
      <c r="G89" s="40"/>
      <c r="H89" s="40"/>
      <c r="I89" s="40"/>
      <c r="J89" s="178">
        <f>BK89</f>
        <v>0</v>
      </c>
      <c r="K89" s="40"/>
      <c r="L89" s="44"/>
      <c r="M89" s="95"/>
      <c r="N89" s="179"/>
      <c r="O89" s="96"/>
      <c r="P89" s="180">
        <f>P90+P251</f>
        <v>0</v>
      </c>
      <c r="Q89" s="96"/>
      <c r="R89" s="180">
        <f>R90+R251</f>
        <v>196.780403</v>
      </c>
      <c r="S89" s="96"/>
      <c r="T89" s="181">
        <f>T90+T251</f>
        <v>0.013199999999999998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68</v>
      </c>
      <c r="AU89" s="17" t="s">
        <v>125</v>
      </c>
      <c r="BK89" s="182">
        <f>BK90+BK251</f>
        <v>0</v>
      </c>
    </row>
    <row r="90" spans="1:63" s="11" customFormat="1" ht="25.9" customHeight="1">
      <c r="A90" s="11"/>
      <c r="B90" s="183"/>
      <c r="C90" s="184"/>
      <c r="D90" s="185" t="s">
        <v>68</v>
      </c>
      <c r="E90" s="186" t="s">
        <v>228</v>
      </c>
      <c r="F90" s="186" t="s">
        <v>229</v>
      </c>
      <c r="G90" s="184"/>
      <c r="H90" s="184"/>
      <c r="I90" s="187"/>
      <c r="J90" s="188">
        <f>BK90</f>
        <v>0</v>
      </c>
      <c r="K90" s="184"/>
      <c r="L90" s="189"/>
      <c r="M90" s="190"/>
      <c r="N90" s="191"/>
      <c r="O90" s="191"/>
      <c r="P90" s="192">
        <f>P91+P130+P139+P185+P202+P227+P249</f>
        <v>0</v>
      </c>
      <c r="Q90" s="191"/>
      <c r="R90" s="192">
        <f>R91+R130+R139+R185+R202+R227+R249</f>
        <v>194.35665725</v>
      </c>
      <c r="S90" s="191"/>
      <c r="T90" s="193">
        <f>T91+T130+T139+T185+T202+T227+T249</f>
        <v>0.013199999999999998</v>
      </c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R90" s="194" t="s">
        <v>77</v>
      </c>
      <c r="AT90" s="195" t="s">
        <v>68</v>
      </c>
      <c r="AU90" s="195" t="s">
        <v>69</v>
      </c>
      <c r="AY90" s="194" t="s">
        <v>143</v>
      </c>
      <c r="BK90" s="196">
        <f>BK91+BK130+BK139+BK185+BK202+BK227+BK249</f>
        <v>0</v>
      </c>
    </row>
    <row r="91" spans="1:63" s="11" customFormat="1" ht="22.8" customHeight="1">
      <c r="A91" s="11"/>
      <c r="B91" s="183"/>
      <c r="C91" s="184"/>
      <c r="D91" s="185" t="s">
        <v>68</v>
      </c>
      <c r="E91" s="222" t="s">
        <v>77</v>
      </c>
      <c r="F91" s="222" t="s">
        <v>230</v>
      </c>
      <c r="G91" s="184"/>
      <c r="H91" s="184"/>
      <c r="I91" s="187"/>
      <c r="J91" s="223">
        <f>BK91</f>
        <v>0</v>
      </c>
      <c r="K91" s="184"/>
      <c r="L91" s="189"/>
      <c r="M91" s="190"/>
      <c r="N91" s="191"/>
      <c r="O91" s="191"/>
      <c r="P91" s="192">
        <f>SUM(P92:P129)</f>
        <v>0</v>
      </c>
      <c r="Q91" s="191"/>
      <c r="R91" s="192">
        <f>SUM(R92:R129)</f>
        <v>0.0144</v>
      </c>
      <c r="S91" s="191"/>
      <c r="T91" s="193">
        <f>SUM(T92:T129)</f>
        <v>0</v>
      </c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R91" s="194" t="s">
        <v>77</v>
      </c>
      <c r="AT91" s="195" t="s">
        <v>68</v>
      </c>
      <c r="AU91" s="195" t="s">
        <v>77</v>
      </c>
      <c r="AY91" s="194" t="s">
        <v>143</v>
      </c>
      <c r="BK91" s="196">
        <f>SUM(BK92:BK129)</f>
        <v>0</v>
      </c>
    </row>
    <row r="92" spans="1:65" s="2" customFormat="1" ht="16.5" customHeight="1">
      <c r="A92" s="38"/>
      <c r="B92" s="39"/>
      <c r="C92" s="197" t="s">
        <v>77</v>
      </c>
      <c r="D92" s="197" t="s">
        <v>144</v>
      </c>
      <c r="E92" s="198" t="s">
        <v>512</v>
      </c>
      <c r="F92" s="199" t="s">
        <v>513</v>
      </c>
      <c r="G92" s="200" t="s">
        <v>514</v>
      </c>
      <c r="H92" s="201">
        <v>480</v>
      </c>
      <c r="I92" s="202"/>
      <c r="J92" s="203">
        <f>ROUND(I92*H92,2)</f>
        <v>0</v>
      </c>
      <c r="K92" s="204"/>
      <c r="L92" s="44"/>
      <c r="M92" s="205" t="s">
        <v>19</v>
      </c>
      <c r="N92" s="206" t="s">
        <v>40</v>
      </c>
      <c r="O92" s="84"/>
      <c r="P92" s="207">
        <f>O92*H92</f>
        <v>0</v>
      </c>
      <c r="Q92" s="207">
        <v>3E-05</v>
      </c>
      <c r="R92" s="207">
        <f>Q92*H92</f>
        <v>0.0144</v>
      </c>
      <c r="S92" s="207">
        <v>0</v>
      </c>
      <c r="T92" s="208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09" t="s">
        <v>142</v>
      </c>
      <c r="AT92" s="209" t="s">
        <v>144</v>
      </c>
      <c r="AU92" s="209" t="s">
        <v>79</v>
      </c>
      <c r="AY92" s="17" t="s">
        <v>143</v>
      </c>
      <c r="BE92" s="210">
        <f>IF(N92="základní",J92,0)</f>
        <v>0</v>
      </c>
      <c r="BF92" s="210">
        <f>IF(N92="snížená",J92,0)</f>
        <v>0</v>
      </c>
      <c r="BG92" s="210">
        <f>IF(N92="zákl. přenesená",J92,0)</f>
        <v>0</v>
      </c>
      <c r="BH92" s="210">
        <f>IF(N92="sníž. přenesená",J92,0)</f>
        <v>0</v>
      </c>
      <c r="BI92" s="210">
        <f>IF(N92="nulová",J92,0)</f>
        <v>0</v>
      </c>
      <c r="BJ92" s="17" t="s">
        <v>77</v>
      </c>
      <c r="BK92" s="210">
        <f>ROUND(I92*H92,2)</f>
        <v>0</v>
      </c>
      <c r="BL92" s="17" t="s">
        <v>142</v>
      </c>
      <c r="BM92" s="209" t="s">
        <v>515</v>
      </c>
    </row>
    <row r="93" spans="1:51" s="13" customFormat="1" ht="12">
      <c r="A93" s="13"/>
      <c r="B93" s="235"/>
      <c r="C93" s="236"/>
      <c r="D93" s="237" t="s">
        <v>236</v>
      </c>
      <c r="E93" s="238" t="s">
        <v>19</v>
      </c>
      <c r="F93" s="239" t="s">
        <v>516</v>
      </c>
      <c r="G93" s="236"/>
      <c r="H93" s="240">
        <v>480</v>
      </c>
      <c r="I93" s="241"/>
      <c r="J93" s="236"/>
      <c r="K93" s="236"/>
      <c r="L93" s="242"/>
      <c r="M93" s="243"/>
      <c r="N93" s="244"/>
      <c r="O93" s="244"/>
      <c r="P93" s="244"/>
      <c r="Q93" s="244"/>
      <c r="R93" s="244"/>
      <c r="S93" s="244"/>
      <c r="T93" s="245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6" t="s">
        <v>236</v>
      </c>
      <c r="AU93" s="246" t="s">
        <v>79</v>
      </c>
      <c r="AV93" s="13" t="s">
        <v>79</v>
      </c>
      <c r="AW93" s="13" t="s">
        <v>31</v>
      </c>
      <c r="AX93" s="13" t="s">
        <v>77</v>
      </c>
      <c r="AY93" s="246" t="s">
        <v>143</v>
      </c>
    </row>
    <row r="94" spans="1:65" s="2" customFormat="1" ht="21.75" customHeight="1">
      <c r="A94" s="38"/>
      <c r="B94" s="39"/>
      <c r="C94" s="197" t="s">
        <v>79</v>
      </c>
      <c r="D94" s="197" t="s">
        <v>144</v>
      </c>
      <c r="E94" s="198" t="s">
        <v>517</v>
      </c>
      <c r="F94" s="199" t="s">
        <v>518</v>
      </c>
      <c r="G94" s="200" t="s">
        <v>519</v>
      </c>
      <c r="H94" s="201">
        <v>60</v>
      </c>
      <c r="I94" s="202"/>
      <c r="J94" s="203">
        <f>ROUND(I94*H94,2)</f>
        <v>0</v>
      </c>
      <c r="K94" s="204"/>
      <c r="L94" s="44"/>
      <c r="M94" s="205" t="s">
        <v>19</v>
      </c>
      <c r="N94" s="206" t="s">
        <v>40</v>
      </c>
      <c r="O94" s="84"/>
      <c r="P94" s="207">
        <f>O94*H94</f>
        <v>0</v>
      </c>
      <c r="Q94" s="207">
        <v>0</v>
      </c>
      <c r="R94" s="207">
        <f>Q94*H94</f>
        <v>0</v>
      </c>
      <c r="S94" s="207">
        <v>0</v>
      </c>
      <c r="T94" s="208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09" t="s">
        <v>142</v>
      </c>
      <c r="AT94" s="209" t="s">
        <v>144</v>
      </c>
      <c r="AU94" s="209" t="s">
        <v>79</v>
      </c>
      <c r="AY94" s="17" t="s">
        <v>143</v>
      </c>
      <c r="BE94" s="210">
        <f>IF(N94="základní",J94,0)</f>
        <v>0</v>
      </c>
      <c r="BF94" s="210">
        <f>IF(N94="snížená",J94,0)</f>
        <v>0</v>
      </c>
      <c r="BG94" s="210">
        <f>IF(N94="zákl. přenesená",J94,0)</f>
        <v>0</v>
      </c>
      <c r="BH94" s="210">
        <f>IF(N94="sníž. přenesená",J94,0)</f>
        <v>0</v>
      </c>
      <c r="BI94" s="210">
        <f>IF(N94="nulová",J94,0)</f>
        <v>0</v>
      </c>
      <c r="BJ94" s="17" t="s">
        <v>77</v>
      </c>
      <c r="BK94" s="210">
        <f>ROUND(I94*H94,2)</f>
        <v>0</v>
      </c>
      <c r="BL94" s="17" t="s">
        <v>142</v>
      </c>
      <c r="BM94" s="209" t="s">
        <v>520</v>
      </c>
    </row>
    <row r="95" spans="1:51" s="13" customFormat="1" ht="12">
      <c r="A95" s="13"/>
      <c r="B95" s="235"/>
      <c r="C95" s="236"/>
      <c r="D95" s="237" t="s">
        <v>236</v>
      </c>
      <c r="E95" s="238" t="s">
        <v>19</v>
      </c>
      <c r="F95" s="239" t="s">
        <v>521</v>
      </c>
      <c r="G95" s="236"/>
      <c r="H95" s="240">
        <v>60</v>
      </c>
      <c r="I95" s="241"/>
      <c r="J95" s="236"/>
      <c r="K95" s="236"/>
      <c r="L95" s="242"/>
      <c r="M95" s="243"/>
      <c r="N95" s="244"/>
      <c r="O95" s="244"/>
      <c r="P95" s="244"/>
      <c r="Q95" s="244"/>
      <c r="R95" s="244"/>
      <c r="S95" s="244"/>
      <c r="T95" s="245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6" t="s">
        <v>236</v>
      </c>
      <c r="AU95" s="246" t="s">
        <v>79</v>
      </c>
      <c r="AV95" s="13" t="s">
        <v>79</v>
      </c>
      <c r="AW95" s="13" t="s">
        <v>31</v>
      </c>
      <c r="AX95" s="13" t="s">
        <v>77</v>
      </c>
      <c r="AY95" s="246" t="s">
        <v>143</v>
      </c>
    </row>
    <row r="96" spans="1:65" s="2" customFormat="1" ht="21.75" customHeight="1">
      <c r="A96" s="38"/>
      <c r="B96" s="39"/>
      <c r="C96" s="197" t="s">
        <v>152</v>
      </c>
      <c r="D96" s="197" t="s">
        <v>144</v>
      </c>
      <c r="E96" s="198" t="s">
        <v>522</v>
      </c>
      <c r="F96" s="199" t="s">
        <v>523</v>
      </c>
      <c r="G96" s="200" t="s">
        <v>287</v>
      </c>
      <c r="H96" s="201">
        <v>329.9</v>
      </c>
      <c r="I96" s="202"/>
      <c r="J96" s="203">
        <f>ROUND(I96*H96,2)</f>
        <v>0</v>
      </c>
      <c r="K96" s="204"/>
      <c r="L96" s="44"/>
      <c r="M96" s="205" t="s">
        <v>19</v>
      </c>
      <c r="N96" s="206" t="s">
        <v>40</v>
      </c>
      <c r="O96" s="84"/>
      <c r="P96" s="207">
        <f>O96*H96</f>
        <v>0</v>
      </c>
      <c r="Q96" s="207">
        <v>0</v>
      </c>
      <c r="R96" s="207">
        <f>Q96*H96</f>
        <v>0</v>
      </c>
      <c r="S96" s="207">
        <v>0</v>
      </c>
      <c r="T96" s="208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09" t="s">
        <v>142</v>
      </c>
      <c r="AT96" s="209" t="s">
        <v>144</v>
      </c>
      <c r="AU96" s="209" t="s">
        <v>79</v>
      </c>
      <c r="AY96" s="17" t="s">
        <v>143</v>
      </c>
      <c r="BE96" s="210">
        <f>IF(N96="základní",J96,0)</f>
        <v>0</v>
      </c>
      <c r="BF96" s="210">
        <f>IF(N96="snížená",J96,0)</f>
        <v>0</v>
      </c>
      <c r="BG96" s="210">
        <f>IF(N96="zákl. přenesená",J96,0)</f>
        <v>0</v>
      </c>
      <c r="BH96" s="210">
        <f>IF(N96="sníž. přenesená",J96,0)</f>
        <v>0</v>
      </c>
      <c r="BI96" s="210">
        <f>IF(N96="nulová",J96,0)</f>
        <v>0</v>
      </c>
      <c r="BJ96" s="17" t="s">
        <v>77</v>
      </c>
      <c r="BK96" s="210">
        <f>ROUND(I96*H96,2)</f>
        <v>0</v>
      </c>
      <c r="BL96" s="17" t="s">
        <v>142</v>
      </c>
      <c r="BM96" s="209" t="s">
        <v>524</v>
      </c>
    </row>
    <row r="97" spans="1:51" s="13" customFormat="1" ht="12">
      <c r="A97" s="13"/>
      <c r="B97" s="235"/>
      <c r="C97" s="236"/>
      <c r="D97" s="237" t="s">
        <v>236</v>
      </c>
      <c r="E97" s="238" t="s">
        <v>19</v>
      </c>
      <c r="F97" s="239" t="s">
        <v>525</v>
      </c>
      <c r="G97" s="236"/>
      <c r="H97" s="240">
        <v>235.4</v>
      </c>
      <c r="I97" s="241"/>
      <c r="J97" s="236"/>
      <c r="K97" s="236"/>
      <c r="L97" s="242"/>
      <c r="M97" s="243"/>
      <c r="N97" s="244"/>
      <c r="O97" s="244"/>
      <c r="P97" s="244"/>
      <c r="Q97" s="244"/>
      <c r="R97" s="244"/>
      <c r="S97" s="244"/>
      <c r="T97" s="245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6" t="s">
        <v>236</v>
      </c>
      <c r="AU97" s="246" t="s">
        <v>79</v>
      </c>
      <c r="AV97" s="13" t="s">
        <v>79</v>
      </c>
      <c r="AW97" s="13" t="s">
        <v>31</v>
      </c>
      <c r="AX97" s="13" t="s">
        <v>69</v>
      </c>
      <c r="AY97" s="246" t="s">
        <v>143</v>
      </c>
    </row>
    <row r="98" spans="1:51" s="13" customFormat="1" ht="12">
      <c r="A98" s="13"/>
      <c r="B98" s="235"/>
      <c r="C98" s="236"/>
      <c r="D98" s="237" t="s">
        <v>236</v>
      </c>
      <c r="E98" s="238" t="s">
        <v>19</v>
      </c>
      <c r="F98" s="239" t="s">
        <v>526</v>
      </c>
      <c r="G98" s="236"/>
      <c r="H98" s="240">
        <v>94.5</v>
      </c>
      <c r="I98" s="241"/>
      <c r="J98" s="236"/>
      <c r="K98" s="236"/>
      <c r="L98" s="242"/>
      <c r="M98" s="243"/>
      <c r="N98" s="244"/>
      <c r="O98" s="244"/>
      <c r="P98" s="244"/>
      <c r="Q98" s="244"/>
      <c r="R98" s="244"/>
      <c r="S98" s="244"/>
      <c r="T98" s="245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6" t="s">
        <v>236</v>
      </c>
      <c r="AU98" s="246" t="s">
        <v>79</v>
      </c>
      <c r="AV98" s="13" t="s">
        <v>79</v>
      </c>
      <c r="AW98" s="13" t="s">
        <v>31</v>
      </c>
      <c r="AX98" s="13" t="s">
        <v>69</v>
      </c>
      <c r="AY98" s="246" t="s">
        <v>143</v>
      </c>
    </row>
    <row r="99" spans="1:51" s="14" customFormat="1" ht="12">
      <c r="A99" s="14"/>
      <c r="B99" s="247"/>
      <c r="C99" s="248"/>
      <c r="D99" s="237" t="s">
        <v>236</v>
      </c>
      <c r="E99" s="249" t="s">
        <v>19</v>
      </c>
      <c r="F99" s="250" t="s">
        <v>302</v>
      </c>
      <c r="G99" s="248"/>
      <c r="H99" s="251">
        <v>329.9</v>
      </c>
      <c r="I99" s="252"/>
      <c r="J99" s="248"/>
      <c r="K99" s="248"/>
      <c r="L99" s="253"/>
      <c r="M99" s="254"/>
      <c r="N99" s="255"/>
      <c r="O99" s="255"/>
      <c r="P99" s="255"/>
      <c r="Q99" s="255"/>
      <c r="R99" s="255"/>
      <c r="S99" s="255"/>
      <c r="T99" s="256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7" t="s">
        <v>236</v>
      </c>
      <c r="AU99" s="257" t="s">
        <v>79</v>
      </c>
      <c r="AV99" s="14" t="s">
        <v>142</v>
      </c>
      <c r="AW99" s="14" t="s">
        <v>31</v>
      </c>
      <c r="AX99" s="14" t="s">
        <v>77</v>
      </c>
      <c r="AY99" s="257" t="s">
        <v>143</v>
      </c>
    </row>
    <row r="100" spans="1:65" s="2" customFormat="1" ht="16.5" customHeight="1">
      <c r="A100" s="38"/>
      <c r="B100" s="39"/>
      <c r="C100" s="197" t="s">
        <v>142</v>
      </c>
      <c r="D100" s="197" t="s">
        <v>144</v>
      </c>
      <c r="E100" s="198" t="s">
        <v>527</v>
      </c>
      <c r="F100" s="199" t="s">
        <v>528</v>
      </c>
      <c r="G100" s="200" t="s">
        <v>287</v>
      </c>
      <c r="H100" s="201">
        <v>40.425</v>
      </c>
      <c r="I100" s="202"/>
      <c r="J100" s="203">
        <f>ROUND(I100*H100,2)</f>
        <v>0</v>
      </c>
      <c r="K100" s="204"/>
      <c r="L100" s="44"/>
      <c r="M100" s="205" t="s">
        <v>19</v>
      </c>
      <c r="N100" s="206" t="s">
        <v>40</v>
      </c>
      <c r="O100" s="84"/>
      <c r="P100" s="207">
        <f>O100*H100</f>
        <v>0</v>
      </c>
      <c r="Q100" s="207">
        <v>0</v>
      </c>
      <c r="R100" s="207">
        <f>Q100*H100</f>
        <v>0</v>
      </c>
      <c r="S100" s="207">
        <v>0</v>
      </c>
      <c r="T100" s="208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09" t="s">
        <v>142</v>
      </c>
      <c r="AT100" s="209" t="s">
        <v>144</v>
      </c>
      <c r="AU100" s="209" t="s">
        <v>79</v>
      </c>
      <c r="AY100" s="17" t="s">
        <v>143</v>
      </c>
      <c r="BE100" s="210">
        <f>IF(N100="základní",J100,0)</f>
        <v>0</v>
      </c>
      <c r="BF100" s="210">
        <f>IF(N100="snížená",J100,0)</f>
        <v>0</v>
      </c>
      <c r="BG100" s="210">
        <f>IF(N100="zákl. přenesená",J100,0)</f>
        <v>0</v>
      </c>
      <c r="BH100" s="210">
        <f>IF(N100="sníž. přenesená",J100,0)</f>
        <v>0</v>
      </c>
      <c r="BI100" s="210">
        <f>IF(N100="nulová",J100,0)</f>
        <v>0</v>
      </c>
      <c r="BJ100" s="17" t="s">
        <v>77</v>
      </c>
      <c r="BK100" s="210">
        <f>ROUND(I100*H100,2)</f>
        <v>0</v>
      </c>
      <c r="BL100" s="17" t="s">
        <v>142</v>
      </c>
      <c r="BM100" s="209" t="s">
        <v>529</v>
      </c>
    </row>
    <row r="101" spans="1:51" s="13" customFormat="1" ht="12">
      <c r="A101" s="13"/>
      <c r="B101" s="235"/>
      <c r="C101" s="236"/>
      <c r="D101" s="237" t="s">
        <v>236</v>
      </c>
      <c r="E101" s="238" t="s">
        <v>19</v>
      </c>
      <c r="F101" s="239" t="s">
        <v>530</v>
      </c>
      <c r="G101" s="236"/>
      <c r="H101" s="240">
        <v>40.425</v>
      </c>
      <c r="I101" s="241"/>
      <c r="J101" s="236"/>
      <c r="K101" s="236"/>
      <c r="L101" s="242"/>
      <c r="M101" s="243"/>
      <c r="N101" s="244"/>
      <c r="O101" s="244"/>
      <c r="P101" s="244"/>
      <c r="Q101" s="244"/>
      <c r="R101" s="244"/>
      <c r="S101" s="244"/>
      <c r="T101" s="245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6" t="s">
        <v>236</v>
      </c>
      <c r="AU101" s="246" t="s">
        <v>79</v>
      </c>
      <c r="AV101" s="13" t="s">
        <v>79</v>
      </c>
      <c r="AW101" s="13" t="s">
        <v>31</v>
      </c>
      <c r="AX101" s="13" t="s">
        <v>77</v>
      </c>
      <c r="AY101" s="246" t="s">
        <v>143</v>
      </c>
    </row>
    <row r="102" spans="1:65" s="2" customFormat="1" ht="21.75" customHeight="1">
      <c r="A102" s="38"/>
      <c r="B102" s="39"/>
      <c r="C102" s="197" t="s">
        <v>159</v>
      </c>
      <c r="D102" s="197" t="s">
        <v>144</v>
      </c>
      <c r="E102" s="198" t="s">
        <v>531</v>
      </c>
      <c r="F102" s="199" t="s">
        <v>532</v>
      </c>
      <c r="G102" s="200" t="s">
        <v>287</v>
      </c>
      <c r="H102" s="201">
        <v>4.043</v>
      </c>
      <c r="I102" s="202"/>
      <c r="J102" s="203">
        <f>ROUND(I102*H102,2)</f>
        <v>0</v>
      </c>
      <c r="K102" s="204"/>
      <c r="L102" s="44"/>
      <c r="M102" s="205" t="s">
        <v>19</v>
      </c>
      <c r="N102" s="206" t="s">
        <v>40</v>
      </c>
      <c r="O102" s="84"/>
      <c r="P102" s="207">
        <f>O102*H102</f>
        <v>0</v>
      </c>
      <c r="Q102" s="207">
        <v>0</v>
      </c>
      <c r="R102" s="207">
        <f>Q102*H102</f>
        <v>0</v>
      </c>
      <c r="S102" s="207">
        <v>0</v>
      </c>
      <c r="T102" s="208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09" t="s">
        <v>142</v>
      </c>
      <c r="AT102" s="209" t="s">
        <v>144</v>
      </c>
      <c r="AU102" s="209" t="s">
        <v>79</v>
      </c>
      <c r="AY102" s="17" t="s">
        <v>143</v>
      </c>
      <c r="BE102" s="210">
        <f>IF(N102="základní",J102,0)</f>
        <v>0</v>
      </c>
      <c r="BF102" s="210">
        <f>IF(N102="snížená",J102,0)</f>
        <v>0</v>
      </c>
      <c r="BG102" s="210">
        <f>IF(N102="zákl. přenesená",J102,0)</f>
        <v>0</v>
      </c>
      <c r="BH102" s="210">
        <f>IF(N102="sníž. přenesená",J102,0)</f>
        <v>0</v>
      </c>
      <c r="BI102" s="210">
        <f>IF(N102="nulová",J102,0)</f>
        <v>0</v>
      </c>
      <c r="BJ102" s="17" t="s">
        <v>77</v>
      </c>
      <c r="BK102" s="210">
        <f>ROUND(I102*H102,2)</f>
        <v>0</v>
      </c>
      <c r="BL102" s="17" t="s">
        <v>142</v>
      </c>
      <c r="BM102" s="209" t="s">
        <v>533</v>
      </c>
    </row>
    <row r="103" spans="1:51" s="13" customFormat="1" ht="12">
      <c r="A103" s="13"/>
      <c r="B103" s="235"/>
      <c r="C103" s="236"/>
      <c r="D103" s="237" t="s">
        <v>236</v>
      </c>
      <c r="E103" s="238" t="s">
        <v>19</v>
      </c>
      <c r="F103" s="239" t="s">
        <v>534</v>
      </c>
      <c r="G103" s="236"/>
      <c r="H103" s="240">
        <v>4.043</v>
      </c>
      <c r="I103" s="241"/>
      <c r="J103" s="236"/>
      <c r="K103" s="236"/>
      <c r="L103" s="242"/>
      <c r="M103" s="243"/>
      <c r="N103" s="244"/>
      <c r="O103" s="244"/>
      <c r="P103" s="244"/>
      <c r="Q103" s="244"/>
      <c r="R103" s="244"/>
      <c r="S103" s="244"/>
      <c r="T103" s="245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6" t="s">
        <v>236</v>
      </c>
      <c r="AU103" s="246" t="s">
        <v>79</v>
      </c>
      <c r="AV103" s="13" t="s">
        <v>79</v>
      </c>
      <c r="AW103" s="13" t="s">
        <v>31</v>
      </c>
      <c r="AX103" s="13" t="s">
        <v>77</v>
      </c>
      <c r="AY103" s="246" t="s">
        <v>143</v>
      </c>
    </row>
    <row r="104" spans="1:65" s="2" customFormat="1" ht="21.75" customHeight="1">
      <c r="A104" s="38"/>
      <c r="B104" s="39"/>
      <c r="C104" s="197" t="s">
        <v>163</v>
      </c>
      <c r="D104" s="197" t="s">
        <v>144</v>
      </c>
      <c r="E104" s="198" t="s">
        <v>535</v>
      </c>
      <c r="F104" s="199" t="s">
        <v>536</v>
      </c>
      <c r="G104" s="200" t="s">
        <v>287</v>
      </c>
      <c r="H104" s="201">
        <v>3.96</v>
      </c>
      <c r="I104" s="202"/>
      <c r="J104" s="203">
        <f>ROUND(I104*H104,2)</f>
        <v>0</v>
      </c>
      <c r="K104" s="204"/>
      <c r="L104" s="44"/>
      <c r="M104" s="205" t="s">
        <v>19</v>
      </c>
      <c r="N104" s="206" t="s">
        <v>40</v>
      </c>
      <c r="O104" s="84"/>
      <c r="P104" s="207">
        <f>O104*H104</f>
        <v>0</v>
      </c>
      <c r="Q104" s="207">
        <v>0</v>
      </c>
      <c r="R104" s="207">
        <f>Q104*H104</f>
        <v>0</v>
      </c>
      <c r="S104" s="207">
        <v>0</v>
      </c>
      <c r="T104" s="208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09" t="s">
        <v>142</v>
      </c>
      <c r="AT104" s="209" t="s">
        <v>144</v>
      </c>
      <c r="AU104" s="209" t="s">
        <v>79</v>
      </c>
      <c r="AY104" s="17" t="s">
        <v>143</v>
      </c>
      <c r="BE104" s="210">
        <f>IF(N104="základní",J104,0)</f>
        <v>0</v>
      </c>
      <c r="BF104" s="210">
        <f>IF(N104="snížená",J104,0)</f>
        <v>0</v>
      </c>
      <c r="BG104" s="210">
        <f>IF(N104="zákl. přenesená",J104,0)</f>
        <v>0</v>
      </c>
      <c r="BH104" s="210">
        <f>IF(N104="sníž. přenesená",J104,0)</f>
        <v>0</v>
      </c>
      <c r="BI104" s="210">
        <f>IF(N104="nulová",J104,0)</f>
        <v>0</v>
      </c>
      <c r="BJ104" s="17" t="s">
        <v>77</v>
      </c>
      <c r="BK104" s="210">
        <f>ROUND(I104*H104,2)</f>
        <v>0</v>
      </c>
      <c r="BL104" s="17" t="s">
        <v>142</v>
      </c>
      <c r="BM104" s="209" t="s">
        <v>537</v>
      </c>
    </row>
    <row r="105" spans="1:51" s="13" customFormat="1" ht="12">
      <c r="A105" s="13"/>
      <c r="B105" s="235"/>
      <c r="C105" s="236"/>
      <c r="D105" s="237" t="s">
        <v>236</v>
      </c>
      <c r="E105" s="238" t="s">
        <v>19</v>
      </c>
      <c r="F105" s="239" t="s">
        <v>538</v>
      </c>
      <c r="G105" s="236"/>
      <c r="H105" s="240">
        <v>3.96</v>
      </c>
      <c r="I105" s="241"/>
      <c r="J105" s="236"/>
      <c r="K105" s="236"/>
      <c r="L105" s="242"/>
      <c r="M105" s="243"/>
      <c r="N105" s="244"/>
      <c r="O105" s="244"/>
      <c r="P105" s="244"/>
      <c r="Q105" s="244"/>
      <c r="R105" s="244"/>
      <c r="S105" s="244"/>
      <c r="T105" s="24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6" t="s">
        <v>236</v>
      </c>
      <c r="AU105" s="246" t="s">
        <v>79</v>
      </c>
      <c r="AV105" s="13" t="s">
        <v>79</v>
      </c>
      <c r="AW105" s="13" t="s">
        <v>31</v>
      </c>
      <c r="AX105" s="13" t="s">
        <v>77</v>
      </c>
      <c r="AY105" s="246" t="s">
        <v>143</v>
      </c>
    </row>
    <row r="106" spans="1:65" s="2" customFormat="1" ht="21.75" customHeight="1">
      <c r="A106" s="38"/>
      <c r="B106" s="39"/>
      <c r="C106" s="197" t="s">
        <v>167</v>
      </c>
      <c r="D106" s="197" t="s">
        <v>144</v>
      </c>
      <c r="E106" s="198" t="s">
        <v>539</v>
      </c>
      <c r="F106" s="199" t="s">
        <v>540</v>
      </c>
      <c r="G106" s="200" t="s">
        <v>287</v>
      </c>
      <c r="H106" s="201">
        <v>23.625</v>
      </c>
      <c r="I106" s="202"/>
      <c r="J106" s="203">
        <f>ROUND(I106*H106,2)</f>
        <v>0</v>
      </c>
      <c r="K106" s="204"/>
      <c r="L106" s="44"/>
      <c r="M106" s="205" t="s">
        <v>19</v>
      </c>
      <c r="N106" s="206" t="s">
        <v>40</v>
      </c>
      <c r="O106" s="84"/>
      <c r="P106" s="207">
        <f>O106*H106</f>
        <v>0</v>
      </c>
      <c r="Q106" s="207">
        <v>0</v>
      </c>
      <c r="R106" s="207">
        <f>Q106*H106</f>
        <v>0</v>
      </c>
      <c r="S106" s="207">
        <v>0</v>
      </c>
      <c r="T106" s="208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09" t="s">
        <v>142</v>
      </c>
      <c r="AT106" s="209" t="s">
        <v>144</v>
      </c>
      <c r="AU106" s="209" t="s">
        <v>79</v>
      </c>
      <c r="AY106" s="17" t="s">
        <v>143</v>
      </c>
      <c r="BE106" s="210">
        <f>IF(N106="základní",J106,0)</f>
        <v>0</v>
      </c>
      <c r="BF106" s="210">
        <f>IF(N106="snížená",J106,0)</f>
        <v>0</v>
      </c>
      <c r="BG106" s="210">
        <f>IF(N106="zákl. přenesená",J106,0)</f>
        <v>0</v>
      </c>
      <c r="BH106" s="210">
        <f>IF(N106="sníž. přenesená",J106,0)</f>
        <v>0</v>
      </c>
      <c r="BI106" s="210">
        <f>IF(N106="nulová",J106,0)</f>
        <v>0</v>
      </c>
      <c r="BJ106" s="17" t="s">
        <v>77</v>
      </c>
      <c r="BK106" s="210">
        <f>ROUND(I106*H106,2)</f>
        <v>0</v>
      </c>
      <c r="BL106" s="17" t="s">
        <v>142</v>
      </c>
      <c r="BM106" s="209" t="s">
        <v>541</v>
      </c>
    </row>
    <row r="107" spans="1:51" s="13" customFormat="1" ht="12">
      <c r="A107" s="13"/>
      <c r="B107" s="235"/>
      <c r="C107" s="236"/>
      <c r="D107" s="237" t="s">
        <v>236</v>
      </c>
      <c r="E107" s="238" t="s">
        <v>19</v>
      </c>
      <c r="F107" s="239" t="s">
        <v>542</v>
      </c>
      <c r="G107" s="236"/>
      <c r="H107" s="240">
        <v>23.625</v>
      </c>
      <c r="I107" s="241"/>
      <c r="J107" s="236"/>
      <c r="K107" s="236"/>
      <c r="L107" s="242"/>
      <c r="M107" s="243"/>
      <c r="N107" s="244"/>
      <c r="O107" s="244"/>
      <c r="P107" s="244"/>
      <c r="Q107" s="244"/>
      <c r="R107" s="244"/>
      <c r="S107" s="244"/>
      <c r="T107" s="245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6" t="s">
        <v>236</v>
      </c>
      <c r="AU107" s="246" t="s">
        <v>79</v>
      </c>
      <c r="AV107" s="13" t="s">
        <v>79</v>
      </c>
      <c r="AW107" s="13" t="s">
        <v>31</v>
      </c>
      <c r="AX107" s="13" t="s">
        <v>77</v>
      </c>
      <c r="AY107" s="246" t="s">
        <v>143</v>
      </c>
    </row>
    <row r="108" spans="1:65" s="2" customFormat="1" ht="33" customHeight="1">
      <c r="A108" s="38"/>
      <c r="B108" s="39"/>
      <c r="C108" s="197" t="s">
        <v>171</v>
      </c>
      <c r="D108" s="197" t="s">
        <v>144</v>
      </c>
      <c r="E108" s="198" t="s">
        <v>463</v>
      </c>
      <c r="F108" s="199" t="s">
        <v>464</v>
      </c>
      <c r="G108" s="200" t="s">
        <v>287</v>
      </c>
      <c r="H108" s="201">
        <v>397.91</v>
      </c>
      <c r="I108" s="202"/>
      <c r="J108" s="203">
        <f>ROUND(I108*H108,2)</f>
        <v>0</v>
      </c>
      <c r="K108" s="204"/>
      <c r="L108" s="44"/>
      <c r="M108" s="205" t="s">
        <v>19</v>
      </c>
      <c r="N108" s="206" t="s">
        <v>40</v>
      </c>
      <c r="O108" s="84"/>
      <c r="P108" s="207">
        <f>O108*H108</f>
        <v>0</v>
      </c>
      <c r="Q108" s="207">
        <v>0</v>
      </c>
      <c r="R108" s="207">
        <f>Q108*H108</f>
        <v>0</v>
      </c>
      <c r="S108" s="207">
        <v>0</v>
      </c>
      <c r="T108" s="208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09" t="s">
        <v>142</v>
      </c>
      <c r="AT108" s="209" t="s">
        <v>144</v>
      </c>
      <c r="AU108" s="209" t="s">
        <v>79</v>
      </c>
      <c r="AY108" s="17" t="s">
        <v>143</v>
      </c>
      <c r="BE108" s="210">
        <f>IF(N108="základní",J108,0)</f>
        <v>0</v>
      </c>
      <c r="BF108" s="210">
        <f>IF(N108="snížená",J108,0)</f>
        <v>0</v>
      </c>
      <c r="BG108" s="210">
        <f>IF(N108="zákl. přenesená",J108,0)</f>
        <v>0</v>
      </c>
      <c r="BH108" s="210">
        <f>IF(N108="sníž. přenesená",J108,0)</f>
        <v>0</v>
      </c>
      <c r="BI108" s="210">
        <f>IF(N108="nulová",J108,0)</f>
        <v>0</v>
      </c>
      <c r="BJ108" s="17" t="s">
        <v>77</v>
      </c>
      <c r="BK108" s="210">
        <f>ROUND(I108*H108,2)</f>
        <v>0</v>
      </c>
      <c r="BL108" s="17" t="s">
        <v>142</v>
      </c>
      <c r="BM108" s="209" t="s">
        <v>543</v>
      </c>
    </row>
    <row r="109" spans="1:51" s="13" customFormat="1" ht="12">
      <c r="A109" s="13"/>
      <c r="B109" s="235"/>
      <c r="C109" s="236"/>
      <c r="D109" s="237" t="s">
        <v>236</v>
      </c>
      <c r="E109" s="238" t="s">
        <v>19</v>
      </c>
      <c r="F109" s="239" t="s">
        <v>525</v>
      </c>
      <c r="G109" s="236"/>
      <c r="H109" s="240">
        <v>235.4</v>
      </c>
      <c r="I109" s="241"/>
      <c r="J109" s="236"/>
      <c r="K109" s="236"/>
      <c r="L109" s="242"/>
      <c r="M109" s="243"/>
      <c r="N109" s="244"/>
      <c r="O109" s="244"/>
      <c r="P109" s="244"/>
      <c r="Q109" s="244"/>
      <c r="R109" s="244"/>
      <c r="S109" s="244"/>
      <c r="T109" s="245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6" t="s">
        <v>236</v>
      </c>
      <c r="AU109" s="246" t="s">
        <v>79</v>
      </c>
      <c r="AV109" s="13" t="s">
        <v>79</v>
      </c>
      <c r="AW109" s="13" t="s">
        <v>31</v>
      </c>
      <c r="AX109" s="13" t="s">
        <v>69</v>
      </c>
      <c r="AY109" s="246" t="s">
        <v>143</v>
      </c>
    </row>
    <row r="110" spans="1:51" s="13" customFormat="1" ht="12">
      <c r="A110" s="13"/>
      <c r="B110" s="235"/>
      <c r="C110" s="236"/>
      <c r="D110" s="237" t="s">
        <v>236</v>
      </c>
      <c r="E110" s="238" t="s">
        <v>19</v>
      </c>
      <c r="F110" s="239" t="s">
        <v>526</v>
      </c>
      <c r="G110" s="236"/>
      <c r="H110" s="240">
        <v>94.5</v>
      </c>
      <c r="I110" s="241"/>
      <c r="J110" s="236"/>
      <c r="K110" s="236"/>
      <c r="L110" s="242"/>
      <c r="M110" s="243"/>
      <c r="N110" s="244"/>
      <c r="O110" s="244"/>
      <c r="P110" s="244"/>
      <c r="Q110" s="244"/>
      <c r="R110" s="244"/>
      <c r="S110" s="244"/>
      <c r="T110" s="245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6" t="s">
        <v>236</v>
      </c>
      <c r="AU110" s="246" t="s">
        <v>79</v>
      </c>
      <c r="AV110" s="13" t="s">
        <v>79</v>
      </c>
      <c r="AW110" s="13" t="s">
        <v>31</v>
      </c>
      <c r="AX110" s="13" t="s">
        <v>69</v>
      </c>
      <c r="AY110" s="246" t="s">
        <v>143</v>
      </c>
    </row>
    <row r="111" spans="1:51" s="13" customFormat="1" ht="12">
      <c r="A111" s="13"/>
      <c r="B111" s="235"/>
      <c r="C111" s="236"/>
      <c r="D111" s="237" t="s">
        <v>236</v>
      </c>
      <c r="E111" s="238" t="s">
        <v>19</v>
      </c>
      <c r="F111" s="239" t="s">
        <v>530</v>
      </c>
      <c r="G111" s="236"/>
      <c r="H111" s="240">
        <v>40.425</v>
      </c>
      <c r="I111" s="241"/>
      <c r="J111" s="236"/>
      <c r="K111" s="236"/>
      <c r="L111" s="242"/>
      <c r="M111" s="243"/>
      <c r="N111" s="244"/>
      <c r="O111" s="244"/>
      <c r="P111" s="244"/>
      <c r="Q111" s="244"/>
      <c r="R111" s="244"/>
      <c r="S111" s="244"/>
      <c r="T111" s="24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6" t="s">
        <v>236</v>
      </c>
      <c r="AU111" s="246" t="s">
        <v>79</v>
      </c>
      <c r="AV111" s="13" t="s">
        <v>79</v>
      </c>
      <c r="AW111" s="13" t="s">
        <v>31</v>
      </c>
      <c r="AX111" s="13" t="s">
        <v>69</v>
      </c>
      <c r="AY111" s="246" t="s">
        <v>143</v>
      </c>
    </row>
    <row r="112" spans="1:51" s="13" customFormat="1" ht="12">
      <c r="A112" s="13"/>
      <c r="B112" s="235"/>
      <c r="C112" s="236"/>
      <c r="D112" s="237" t="s">
        <v>236</v>
      </c>
      <c r="E112" s="238" t="s">
        <v>19</v>
      </c>
      <c r="F112" s="239" t="s">
        <v>538</v>
      </c>
      <c r="G112" s="236"/>
      <c r="H112" s="240">
        <v>3.96</v>
      </c>
      <c r="I112" s="241"/>
      <c r="J112" s="236"/>
      <c r="K112" s="236"/>
      <c r="L112" s="242"/>
      <c r="M112" s="243"/>
      <c r="N112" s="244"/>
      <c r="O112" s="244"/>
      <c r="P112" s="244"/>
      <c r="Q112" s="244"/>
      <c r="R112" s="244"/>
      <c r="S112" s="244"/>
      <c r="T112" s="245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6" t="s">
        <v>236</v>
      </c>
      <c r="AU112" s="246" t="s">
        <v>79</v>
      </c>
      <c r="AV112" s="13" t="s">
        <v>79</v>
      </c>
      <c r="AW112" s="13" t="s">
        <v>31</v>
      </c>
      <c r="AX112" s="13" t="s">
        <v>69</v>
      </c>
      <c r="AY112" s="246" t="s">
        <v>143</v>
      </c>
    </row>
    <row r="113" spans="1:51" s="13" customFormat="1" ht="12">
      <c r="A113" s="13"/>
      <c r="B113" s="235"/>
      <c r="C113" s="236"/>
      <c r="D113" s="237" t="s">
        <v>236</v>
      </c>
      <c r="E113" s="238" t="s">
        <v>19</v>
      </c>
      <c r="F113" s="239" t="s">
        <v>542</v>
      </c>
      <c r="G113" s="236"/>
      <c r="H113" s="240">
        <v>23.625</v>
      </c>
      <c r="I113" s="241"/>
      <c r="J113" s="236"/>
      <c r="K113" s="236"/>
      <c r="L113" s="242"/>
      <c r="M113" s="243"/>
      <c r="N113" s="244"/>
      <c r="O113" s="244"/>
      <c r="P113" s="244"/>
      <c r="Q113" s="244"/>
      <c r="R113" s="244"/>
      <c r="S113" s="244"/>
      <c r="T113" s="24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6" t="s">
        <v>236</v>
      </c>
      <c r="AU113" s="246" t="s">
        <v>79</v>
      </c>
      <c r="AV113" s="13" t="s">
        <v>79</v>
      </c>
      <c r="AW113" s="13" t="s">
        <v>31</v>
      </c>
      <c r="AX113" s="13" t="s">
        <v>69</v>
      </c>
      <c r="AY113" s="246" t="s">
        <v>143</v>
      </c>
    </row>
    <row r="114" spans="1:51" s="14" customFormat="1" ht="12">
      <c r="A114" s="14"/>
      <c r="B114" s="247"/>
      <c r="C114" s="248"/>
      <c r="D114" s="237" t="s">
        <v>236</v>
      </c>
      <c r="E114" s="249" t="s">
        <v>19</v>
      </c>
      <c r="F114" s="250" t="s">
        <v>302</v>
      </c>
      <c r="G114" s="248"/>
      <c r="H114" s="251">
        <v>397.91</v>
      </c>
      <c r="I114" s="252"/>
      <c r="J114" s="248"/>
      <c r="K114" s="248"/>
      <c r="L114" s="253"/>
      <c r="M114" s="254"/>
      <c r="N114" s="255"/>
      <c r="O114" s="255"/>
      <c r="P114" s="255"/>
      <c r="Q114" s="255"/>
      <c r="R114" s="255"/>
      <c r="S114" s="255"/>
      <c r="T114" s="256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7" t="s">
        <v>236</v>
      </c>
      <c r="AU114" s="257" t="s">
        <v>79</v>
      </c>
      <c r="AV114" s="14" t="s">
        <v>142</v>
      </c>
      <c r="AW114" s="14" t="s">
        <v>31</v>
      </c>
      <c r="AX114" s="14" t="s">
        <v>77</v>
      </c>
      <c r="AY114" s="257" t="s">
        <v>143</v>
      </c>
    </row>
    <row r="115" spans="1:65" s="2" customFormat="1" ht="21.75" customHeight="1">
      <c r="A115" s="38"/>
      <c r="B115" s="39"/>
      <c r="C115" s="197" t="s">
        <v>175</v>
      </c>
      <c r="D115" s="197" t="s">
        <v>144</v>
      </c>
      <c r="E115" s="198" t="s">
        <v>317</v>
      </c>
      <c r="F115" s="199" t="s">
        <v>318</v>
      </c>
      <c r="G115" s="200" t="s">
        <v>287</v>
      </c>
      <c r="H115" s="201">
        <v>397.91</v>
      </c>
      <c r="I115" s="202"/>
      <c r="J115" s="203">
        <f>ROUND(I115*H115,2)</f>
        <v>0</v>
      </c>
      <c r="K115" s="204"/>
      <c r="L115" s="44"/>
      <c r="M115" s="205" t="s">
        <v>19</v>
      </c>
      <c r="N115" s="206" t="s">
        <v>40</v>
      </c>
      <c r="O115" s="84"/>
      <c r="P115" s="207">
        <f>O115*H115</f>
        <v>0</v>
      </c>
      <c r="Q115" s="207">
        <v>0</v>
      </c>
      <c r="R115" s="207">
        <f>Q115*H115</f>
        <v>0</v>
      </c>
      <c r="S115" s="207">
        <v>0</v>
      </c>
      <c r="T115" s="208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09" t="s">
        <v>142</v>
      </c>
      <c r="AT115" s="209" t="s">
        <v>144</v>
      </c>
      <c r="AU115" s="209" t="s">
        <v>79</v>
      </c>
      <c r="AY115" s="17" t="s">
        <v>143</v>
      </c>
      <c r="BE115" s="210">
        <f>IF(N115="základní",J115,0)</f>
        <v>0</v>
      </c>
      <c r="BF115" s="210">
        <f>IF(N115="snížená",J115,0)</f>
        <v>0</v>
      </c>
      <c r="BG115" s="210">
        <f>IF(N115="zákl. přenesená",J115,0)</f>
        <v>0</v>
      </c>
      <c r="BH115" s="210">
        <f>IF(N115="sníž. přenesená",J115,0)</f>
        <v>0</v>
      </c>
      <c r="BI115" s="210">
        <f>IF(N115="nulová",J115,0)</f>
        <v>0</v>
      </c>
      <c r="BJ115" s="17" t="s">
        <v>77</v>
      </c>
      <c r="BK115" s="210">
        <f>ROUND(I115*H115,2)</f>
        <v>0</v>
      </c>
      <c r="BL115" s="17" t="s">
        <v>142</v>
      </c>
      <c r="BM115" s="209" t="s">
        <v>544</v>
      </c>
    </row>
    <row r="116" spans="1:51" s="13" customFormat="1" ht="12">
      <c r="A116" s="13"/>
      <c r="B116" s="235"/>
      <c r="C116" s="236"/>
      <c r="D116" s="237" t="s">
        <v>236</v>
      </c>
      <c r="E116" s="238" t="s">
        <v>19</v>
      </c>
      <c r="F116" s="239" t="s">
        <v>525</v>
      </c>
      <c r="G116" s="236"/>
      <c r="H116" s="240">
        <v>235.4</v>
      </c>
      <c r="I116" s="241"/>
      <c r="J116" s="236"/>
      <c r="K116" s="236"/>
      <c r="L116" s="242"/>
      <c r="M116" s="243"/>
      <c r="N116" s="244"/>
      <c r="O116" s="244"/>
      <c r="P116" s="244"/>
      <c r="Q116" s="244"/>
      <c r="R116" s="244"/>
      <c r="S116" s="244"/>
      <c r="T116" s="245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6" t="s">
        <v>236</v>
      </c>
      <c r="AU116" s="246" t="s">
        <v>79</v>
      </c>
      <c r="AV116" s="13" t="s">
        <v>79</v>
      </c>
      <c r="AW116" s="13" t="s">
        <v>31</v>
      </c>
      <c r="AX116" s="13" t="s">
        <v>69</v>
      </c>
      <c r="AY116" s="246" t="s">
        <v>143</v>
      </c>
    </row>
    <row r="117" spans="1:51" s="13" customFormat="1" ht="12">
      <c r="A117" s="13"/>
      <c r="B117" s="235"/>
      <c r="C117" s="236"/>
      <c r="D117" s="237" t="s">
        <v>236</v>
      </c>
      <c r="E117" s="238" t="s">
        <v>19</v>
      </c>
      <c r="F117" s="239" t="s">
        <v>526</v>
      </c>
      <c r="G117" s="236"/>
      <c r="H117" s="240">
        <v>94.5</v>
      </c>
      <c r="I117" s="241"/>
      <c r="J117" s="236"/>
      <c r="K117" s="236"/>
      <c r="L117" s="242"/>
      <c r="M117" s="243"/>
      <c r="N117" s="244"/>
      <c r="O117" s="244"/>
      <c r="P117" s="244"/>
      <c r="Q117" s="244"/>
      <c r="R117" s="244"/>
      <c r="S117" s="244"/>
      <c r="T117" s="245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6" t="s">
        <v>236</v>
      </c>
      <c r="AU117" s="246" t="s">
        <v>79</v>
      </c>
      <c r="AV117" s="13" t="s">
        <v>79</v>
      </c>
      <c r="AW117" s="13" t="s">
        <v>31</v>
      </c>
      <c r="AX117" s="13" t="s">
        <v>69</v>
      </c>
      <c r="AY117" s="246" t="s">
        <v>143</v>
      </c>
    </row>
    <row r="118" spans="1:51" s="13" customFormat="1" ht="12">
      <c r="A118" s="13"/>
      <c r="B118" s="235"/>
      <c r="C118" s="236"/>
      <c r="D118" s="237" t="s">
        <v>236</v>
      </c>
      <c r="E118" s="238" t="s">
        <v>19</v>
      </c>
      <c r="F118" s="239" t="s">
        <v>530</v>
      </c>
      <c r="G118" s="236"/>
      <c r="H118" s="240">
        <v>40.425</v>
      </c>
      <c r="I118" s="241"/>
      <c r="J118" s="236"/>
      <c r="K118" s="236"/>
      <c r="L118" s="242"/>
      <c r="M118" s="243"/>
      <c r="N118" s="244"/>
      <c r="O118" s="244"/>
      <c r="P118" s="244"/>
      <c r="Q118" s="244"/>
      <c r="R118" s="244"/>
      <c r="S118" s="244"/>
      <c r="T118" s="245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6" t="s">
        <v>236</v>
      </c>
      <c r="AU118" s="246" t="s">
        <v>79</v>
      </c>
      <c r="AV118" s="13" t="s">
        <v>79</v>
      </c>
      <c r="AW118" s="13" t="s">
        <v>31</v>
      </c>
      <c r="AX118" s="13" t="s">
        <v>69</v>
      </c>
      <c r="AY118" s="246" t="s">
        <v>143</v>
      </c>
    </row>
    <row r="119" spans="1:51" s="13" customFormat="1" ht="12">
      <c r="A119" s="13"/>
      <c r="B119" s="235"/>
      <c r="C119" s="236"/>
      <c r="D119" s="237" t="s">
        <v>236</v>
      </c>
      <c r="E119" s="238" t="s">
        <v>19</v>
      </c>
      <c r="F119" s="239" t="s">
        <v>538</v>
      </c>
      <c r="G119" s="236"/>
      <c r="H119" s="240">
        <v>3.96</v>
      </c>
      <c r="I119" s="241"/>
      <c r="J119" s="236"/>
      <c r="K119" s="236"/>
      <c r="L119" s="242"/>
      <c r="M119" s="243"/>
      <c r="N119" s="244"/>
      <c r="O119" s="244"/>
      <c r="P119" s="244"/>
      <c r="Q119" s="244"/>
      <c r="R119" s="244"/>
      <c r="S119" s="244"/>
      <c r="T119" s="245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6" t="s">
        <v>236</v>
      </c>
      <c r="AU119" s="246" t="s">
        <v>79</v>
      </c>
      <c r="AV119" s="13" t="s">
        <v>79</v>
      </c>
      <c r="AW119" s="13" t="s">
        <v>31</v>
      </c>
      <c r="AX119" s="13" t="s">
        <v>69</v>
      </c>
      <c r="AY119" s="246" t="s">
        <v>143</v>
      </c>
    </row>
    <row r="120" spans="1:51" s="13" customFormat="1" ht="12">
      <c r="A120" s="13"/>
      <c r="B120" s="235"/>
      <c r="C120" s="236"/>
      <c r="D120" s="237" t="s">
        <v>236</v>
      </c>
      <c r="E120" s="238" t="s">
        <v>19</v>
      </c>
      <c r="F120" s="239" t="s">
        <v>542</v>
      </c>
      <c r="G120" s="236"/>
      <c r="H120" s="240">
        <v>23.625</v>
      </c>
      <c r="I120" s="241"/>
      <c r="J120" s="236"/>
      <c r="K120" s="236"/>
      <c r="L120" s="242"/>
      <c r="M120" s="243"/>
      <c r="N120" s="244"/>
      <c r="O120" s="244"/>
      <c r="P120" s="244"/>
      <c r="Q120" s="244"/>
      <c r="R120" s="244"/>
      <c r="S120" s="244"/>
      <c r="T120" s="245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6" t="s">
        <v>236</v>
      </c>
      <c r="AU120" s="246" t="s">
        <v>79</v>
      </c>
      <c r="AV120" s="13" t="s">
        <v>79</v>
      </c>
      <c r="AW120" s="13" t="s">
        <v>31</v>
      </c>
      <c r="AX120" s="13" t="s">
        <v>69</v>
      </c>
      <c r="AY120" s="246" t="s">
        <v>143</v>
      </c>
    </row>
    <row r="121" spans="1:51" s="14" customFormat="1" ht="12">
      <c r="A121" s="14"/>
      <c r="B121" s="247"/>
      <c r="C121" s="248"/>
      <c r="D121" s="237" t="s">
        <v>236</v>
      </c>
      <c r="E121" s="249" t="s">
        <v>19</v>
      </c>
      <c r="F121" s="250" t="s">
        <v>302</v>
      </c>
      <c r="G121" s="248"/>
      <c r="H121" s="251">
        <v>397.91</v>
      </c>
      <c r="I121" s="252"/>
      <c r="J121" s="248"/>
      <c r="K121" s="248"/>
      <c r="L121" s="253"/>
      <c r="M121" s="254"/>
      <c r="N121" s="255"/>
      <c r="O121" s="255"/>
      <c r="P121" s="255"/>
      <c r="Q121" s="255"/>
      <c r="R121" s="255"/>
      <c r="S121" s="255"/>
      <c r="T121" s="256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7" t="s">
        <v>236</v>
      </c>
      <c r="AU121" s="257" t="s">
        <v>79</v>
      </c>
      <c r="AV121" s="14" t="s">
        <v>142</v>
      </c>
      <c r="AW121" s="14" t="s">
        <v>31</v>
      </c>
      <c r="AX121" s="14" t="s">
        <v>77</v>
      </c>
      <c r="AY121" s="257" t="s">
        <v>143</v>
      </c>
    </row>
    <row r="122" spans="1:65" s="2" customFormat="1" ht="21.75" customHeight="1">
      <c r="A122" s="38"/>
      <c r="B122" s="39"/>
      <c r="C122" s="197" t="s">
        <v>179</v>
      </c>
      <c r="D122" s="197" t="s">
        <v>144</v>
      </c>
      <c r="E122" s="198" t="s">
        <v>545</v>
      </c>
      <c r="F122" s="199" t="s">
        <v>546</v>
      </c>
      <c r="G122" s="200" t="s">
        <v>251</v>
      </c>
      <c r="H122" s="201">
        <v>121.1</v>
      </c>
      <c r="I122" s="202"/>
      <c r="J122" s="203">
        <f>ROUND(I122*H122,2)</f>
        <v>0</v>
      </c>
      <c r="K122" s="204"/>
      <c r="L122" s="44"/>
      <c r="M122" s="205" t="s">
        <v>19</v>
      </c>
      <c r="N122" s="206" t="s">
        <v>40</v>
      </c>
      <c r="O122" s="84"/>
      <c r="P122" s="207">
        <f>O122*H122</f>
        <v>0</v>
      </c>
      <c r="Q122" s="207">
        <v>0</v>
      </c>
      <c r="R122" s="207">
        <f>Q122*H122</f>
        <v>0</v>
      </c>
      <c r="S122" s="207">
        <v>0</v>
      </c>
      <c r="T122" s="208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09" t="s">
        <v>142</v>
      </c>
      <c r="AT122" s="209" t="s">
        <v>144</v>
      </c>
      <c r="AU122" s="209" t="s">
        <v>79</v>
      </c>
      <c r="AY122" s="17" t="s">
        <v>143</v>
      </c>
      <c r="BE122" s="210">
        <f>IF(N122="základní",J122,0)</f>
        <v>0</v>
      </c>
      <c r="BF122" s="210">
        <f>IF(N122="snížená",J122,0)</f>
        <v>0</v>
      </c>
      <c r="BG122" s="210">
        <f>IF(N122="zákl. přenesená",J122,0)</f>
        <v>0</v>
      </c>
      <c r="BH122" s="210">
        <f>IF(N122="sníž. přenesená",J122,0)</f>
        <v>0</v>
      </c>
      <c r="BI122" s="210">
        <f>IF(N122="nulová",J122,0)</f>
        <v>0</v>
      </c>
      <c r="BJ122" s="17" t="s">
        <v>77</v>
      </c>
      <c r="BK122" s="210">
        <f>ROUND(I122*H122,2)</f>
        <v>0</v>
      </c>
      <c r="BL122" s="17" t="s">
        <v>142</v>
      </c>
      <c r="BM122" s="209" t="s">
        <v>547</v>
      </c>
    </row>
    <row r="123" spans="1:51" s="13" customFormat="1" ht="12">
      <c r="A123" s="13"/>
      <c r="B123" s="235"/>
      <c r="C123" s="236"/>
      <c r="D123" s="237" t="s">
        <v>236</v>
      </c>
      <c r="E123" s="238" t="s">
        <v>19</v>
      </c>
      <c r="F123" s="239" t="s">
        <v>548</v>
      </c>
      <c r="G123" s="236"/>
      <c r="H123" s="240">
        <v>59.2</v>
      </c>
      <c r="I123" s="241"/>
      <c r="J123" s="236"/>
      <c r="K123" s="236"/>
      <c r="L123" s="242"/>
      <c r="M123" s="243"/>
      <c r="N123" s="244"/>
      <c r="O123" s="244"/>
      <c r="P123" s="244"/>
      <c r="Q123" s="244"/>
      <c r="R123" s="244"/>
      <c r="S123" s="244"/>
      <c r="T123" s="24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6" t="s">
        <v>236</v>
      </c>
      <c r="AU123" s="246" t="s">
        <v>79</v>
      </c>
      <c r="AV123" s="13" t="s">
        <v>79</v>
      </c>
      <c r="AW123" s="13" t="s">
        <v>31</v>
      </c>
      <c r="AX123" s="13" t="s">
        <v>69</v>
      </c>
      <c r="AY123" s="246" t="s">
        <v>143</v>
      </c>
    </row>
    <row r="124" spans="1:51" s="13" customFormat="1" ht="12">
      <c r="A124" s="13"/>
      <c r="B124" s="235"/>
      <c r="C124" s="236"/>
      <c r="D124" s="237" t="s">
        <v>236</v>
      </c>
      <c r="E124" s="238" t="s">
        <v>19</v>
      </c>
      <c r="F124" s="239" t="s">
        <v>549</v>
      </c>
      <c r="G124" s="236"/>
      <c r="H124" s="240">
        <v>41.9</v>
      </c>
      <c r="I124" s="241"/>
      <c r="J124" s="236"/>
      <c r="K124" s="236"/>
      <c r="L124" s="242"/>
      <c r="M124" s="243"/>
      <c r="N124" s="244"/>
      <c r="O124" s="244"/>
      <c r="P124" s="244"/>
      <c r="Q124" s="244"/>
      <c r="R124" s="244"/>
      <c r="S124" s="244"/>
      <c r="T124" s="24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6" t="s">
        <v>236</v>
      </c>
      <c r="AU124" s="246" t="s">
        <v>79</v>
      </c>
      <c r="AV124" s="13" t="s">
        <v>79</v>
      </c>
      <c r="AW124" s="13" t="s">
        <v>31</v>
      </c>
      <c r="AX124" s="13" t="s">
        <v>69</v>
      </c>
      <c r="AY124" s="246" t="s">
        <v>143</v>
      </c>
    </row>
    <row r="125" spans="1:51" s="13" customFormat="1" ht="12">
      <c r="A125" s="13"/>
      <c r="B125" s="235"/>
      <c r="C125" s="236"/>
      <c r="D125" s="237" t="s">
        <v>236</v>
      </c>
      <c r="E125" s="238" t="s">
        <v>19</v>
      </c>
      <c r="F125" s="239" t="s">
        <v>550</v>
      </c>
      <c r="G125" s="236"/>
      <c r="H125" s="240">
        <v>7.4</v>
      </c>
      <c r="I125" s="241"/>
      <c r="J125" s="236"/>
      <c r="K125" s="236"/>
      <c r="L125" s="242"/>
      <c r="M125" s="243"/>
      <c r="N125" s="244"/>
      <c r="O125" s="244"/>
      <c r="P125" s="244"/>
      <c r="Q125" s="244"/>
      <c r="R125" s="244"/>
      <c r="S125" s="244"/>
      <c r="T125" s="24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6" t="s">
        <v>236</v>
      </c>
      <c r="AU125" s="246" t="s">
        <v>79</v>
      </c>
      <c r="AV125" s="13" t="s">
        <v>79</v>
      </c>
      <c r="AW125" s="13" t="s">
        <v>31</v>
      </c>
      <c r="AX125" s="13" t="s">
        <v>69</v>
      </c>
      <c r="AY125" s="246" t="s">
        <v>143</v>
      </c>
    </row>
    <row r="126" spans="1:51" s="13" customFormat="1" ht="12">
      <c r="A126" s="13"/>
      <c r="B126" s="235"/>
      <c r="C126" s="236"/>
      <c r="D126" s="237" t="s">
        <v>236</v>
      </c>
      <c r="E126" s="238" t="s">
        <v>19</v>
      </c>
      <c r="F126" s="239" t="s">
        <v>551</v>
      </c>
      <c r="G126" s="236"/>
      <c r="H126" s="240">
        <v>12.6</v>
      </c>
      <c r="I126" s="241"/>
      <c r="J126" s="236"/>
      <c r="K126" s="236"/>
      <c r="L126" s="242"/>
      <c r="M126" s="243"/>
      <c r="N126" s="244"/>
      <c r="O126" s="244"/>
      <c r="P126" s="244"/>
      <c r="Q126" s="244"/>
      <c r="R126" s="244"/>
      <c r="S126" s="244"/>
      <c r="T126" s="24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6" t="s">
        <v>236</v>
      </c>
      <c r="AU126" s="246" t="s">
        <v>79</v>
      </c>
      <c r="AV126" s="13" t="s">
        <v>79</v>
      </c>
      <c r="AW126" s="13" t="s">
        <v>31</v>
      </c>
      <c r="AX126" s="13" t="s">
        <v>69</v>
      </c>
      <c r="AY126" s="246" t="s">
        <v>143</v>
      </c>
    </row>
    <row r="127" spans="1:51" s="14" customFormat="1" ht="12">
      <c r="A127" s="14"/>
      <c r="B127" s="247"/>
      <c r="C127" s="248"/>
      <c r="D127" s="237" t="s">
        <v>236</v>
      </c>
      <c r="E127" s="249" t="s">
        <v>19</v>
      </c>
      <c r="F127" s="250" t="s">
        <v>302</v>
      </c>
      <c r="G127" s="248"/>
      <c r="H127" s="251">
        <v>121.1</v>
      </c>
      <c r="I127" s="252"/>
      <c r="J127" s="248"/>
      <c r="K127" s="248"/>
      <c r="L127" s="253"/>
      <c r="M127" s="254"/>
      <c r="N127" s="255"/>
      <c r="O127" s="255"/>
      <c r="P127" s="255"/>
      <c r="Q127" s="255"/>
      <c r="R127" s="255"/>
      <c r="S127" s="255"/>
      <c r="T127" s="256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7" t="s">
        <v>236</v>
      </c>
      <c r="AU127" s="257" t="s">
        <v>79</v>
      </c>
      <c r="AV127" s="14" t="s">
        <v>142</v>
      </c>
      <c r="AW127" s="14" t="s">
        <v>31</v>
      </c>
      <c r="AX127" s="14" t="s">
        <v>77</v>
      </c>
      <c r="AY127" s="257" t="s">
        <v>143</v>
      </c>
    </row>
    <row r="128" spans="1:65" s="2" customFormat="1" ht="21.75" customHeight="1">
      <c r="A128" s="38"/>
      <c r="B128" s="39"/>
      <c r="C128" s="197" t="s">
        <v>183</v>
      </c>
      <c r="D128" s="197" t="s">
        <v>144</v>
      </c>
      <c r="E128" s="198" t="s">
        <v>552</v>
      </c>
      <c r="F128" s="199" t="s">
        <v>553</v>
      </c>
      <c r="G128" s="200" t="s">
        <v>251</v>
      </c>
      <c r="H128" s="201">
        <v>41.3</v>
      </c>
      <c r="I128" s="202"/>
      <c r="J128" s="203">
        <f>ROUND(I128*H128,2)</f>
        <v>0</v>
      </c>
      <c r="K128" s="204"/>
      <c r="L128" s="44"/>
      <c r="M128" s="205" t="s">
        <v>19</v>
      </c>
      <c r="N128" s="206" t="s">
        <v>40</v>
      </c>
      <c r="O128" s="84"/>
      <c r="P128" s="207">
        <f>O128*H128</f>
        <v>0</v>
      </c>
      <c r="Q128" s="207">
        <v>0</v>
      </c>
      <c r="R128" s="207">
        <f>Q128*H128</f>
        <v>0</v>
      </c>
      <c r="S128" s="207">
        <v>0</v>
      </c>
      <c r="T128" s="208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09" t="s">
        <v>142</v>
      </c>
      <c r="AT128" s="209" t="s">
        <v>144</v>
      </c>
      <c r="AU128" s="209" t="s">
        <v>79</v>
      </c>
      <c r="AY128" s="17" t="s">
        <v>143</v>
      </c>
      <c r="BE128" s="210">
        <f>IF(N128="základní",J128,0)</f>
        <v>0</v>
      </c>
      <c r="BF128" s="210">
        <f>IF(N128="snížená",J128,0)</f>
        <v>0</v>
      </c>
      <c r="BG128" s="210">
        <f>IF(N128="zákl. přenesená",J128,0)</f>
        <v>0</v>
      </c>
      <c r="BH128" s="210">
        <f>IF(N128="sníž. přenesená",J128,0)</f>
        <v>0</v>
      </c>
      <c r="BI128" s="210">
        <f>IF(N128="nulová",J128,0)</f>
        <v>0</v>
      </c>
      <c r="BJ128" s="17" t="s">
        <v>77</v>
      </c>
      <c r="BK128" s="210">
        <f>ROUND(I128*H128,2)</f>
        <v>0</v>
      </c>
      <c r="BL128" s="17" t="s">
        <v>142</v>
      </c>
      <c r="BM128" s="209" t="s">
        <v>554</v>
      </c>
    </row>
    <row r="129" spans="1:51" s="13" customFormat="1" ht="12">
      <c r="A129" s="13"/>
      <c r="B129" s="235"/>
      <c r="C129" s="236"/>
      <c r="D129" s="237" t="s">
        <v>236</v>
      </c>
      <c r="E129" s="238" t="s">
        <v>19</v>
      </c>
      <c r="F129" s="239" t="s">
        <v>555</v>
      </c>
      <c r="G129" s="236"/>
      <c r="H129" s="240">
        <v>41.3</v>
      </c>
      <c r="I129" s="241"/>
      <c r="J129" s="236"/>
      <c r="K129" s="236"/>
      <c r="L129" s="242"/>
      <c r="M129" s="243"/>
      <c r="N129" s="244"/>
      <c r="O129" s="244"/>
      <c r="P129" s="244"/>
      <c r="Q129" s="244"/>
      <c r="R129" s="244"/>
      <c r="S129" s="244"/>
      <c r="T129" s="24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6" t="s">
        <v>236</v>
      </c>
      <c r="AU129" s="246" t="s">
        <v>79</v>
      </c>
      <c r="AV129" s="13" t="s">
        <v>79</v>
      </c>
      <c r="AW129" s="13" t="s">
        <v>31</v>
      </c>
      <c r="AX129" s="13" t="s">
        <v>77</v>
      </c>
      <c r="AY129" s="246" t="s">
        <v>143</v>
      </c>
    </row>
    <row r="130" spans="1:63" s="11" customFormat="1" ht="22.8" customHeight="1">
      <c r="A130" s="11"/>
      <c r="B130" s="183"/>
      <c r="C130" s="184"/>
      <c r="D130" s="185" t="s">
        <v>68</v>
      </c>
      <c r="E130" s="222" t="s">
        <v>79</v>
      </c>
      <c r="F130" s="222" t="s">
        <v>556</v>
      </c>
      <c r="G130" s="184"/>
      <c r="H130" s="184"/>
      <c r="I130" s="187"/>
      <c r="J130" s="223">
        <f>BK130</f>
        <v>0</v>
      </c>
      <c r="K130" s="184"/>
      <c r="L130" s="189"/>
      <c r="M130" s="190"/>
      <c r="N130" s="191"/>
      <c r="O130" s="191"/>
      <c r="P130" s="192">
        <f>SUM(P131:P138)</f>
        <v>0</v>
      </c>
      <c r="Q130" s="191"/>
      <c r="R130" s="192">
        <f>SUM(R131:R138)</f>
        <v>15.45992543</v>
      </c>
      <c r="S130" s="191"/>
      <c r="T130" s="193">
        <f>SUM(T131:T138)</f>
        <v>0</v>
      </c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R130" s="194" t="s">
        <v>77</v>
      </c>
      <c r="AT130" s="195" t="s">
        <v>68</v>
      </c>
      <c r="AU130" s="195" t="s">
        <v>77</v>
      </c>
      <c r="AY130" s="194" t="s">
        <v>143</v>
      </c>
      <c r="BK130" s="196">
        <f>SUM(BK131:BK138)</f>
        <v>0</v>
      </c>
    </row>
    <row r="131" spans="1:65" s="2" customFormat="1" ht="21.75" customHeight="1">
      <c r="A131" s="38"/>
      <c r="B131" s="39"/>
      <c r="C131" s="197" t="s">
        <v>187</v>
      </c>
      <c r="D131" s="197" t="s">
        <v>144</v>
      </c>
      <c r="E131" s="198" t="s">
        <v>557</v>
      </c>
      <c r="F131" s="199" t="s">
        <v>558</v>
      </c>
      <c r="G131" s="200" t="s">
        <v>287</v>
      </c>
      <c r="H131" s="201">
        <v>6.22</v>
      </c>
      <c r="I131" s="202"/>
      <c r="J131" s="203">
        <f>ROUND(I131*H131,2)</f>
        <v>0</v>
      </c>
      <c r="K131" s="204"/>
      <c r="L131" s="44"/>
      <c r="M131" s="205" t="s">
        <v>19</v>
      </c>
      <c r="N131" s="206" t="s">
        <v>40</v>
      </c>
      <c r="O131" s="84"/>
      <c r="P131" s="207">
        <f>O131*H131</f>
        <v>0</v>
      </c>
      <c r="Q131" s="207">
        <v>2.45329</v>
      </c>
      <c r="R131" s="207">
        <f>Q131*H131</f>
        <v>15.259463799999999</v>
      </c>
      <c r="S131" s="207">
        <v>0</v>
      </c>
      <c r="T131" s="208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09" t="s">
        <v>142</v>
      </c>
      <c r="AT131" s="209" t="s">
        <v>144</v>
      </c>
      <c r="AU131" s="209" t="s">
        <v>79</v>
      </c>
      <c r="AY131" s="17" t="s">
        <v>143</v>
      </c>
      <c r="BE131" s="210">
        <f>IF(N131="základní",J131,0)</f>
        <v>0</v>
      </c>
      <c r="BF131" s="210">
        <f>IF(N131="snížená",J131,0)</f>
        <v>0</v>
      </c>
      <c r="BG131" s="210">
        <f>IF(N131="zákl. přenesená",J131,0)</f>
        <v>0</v>
      </c>
      <c r="BH131" s="210">
        <f>IF(N131="sníž. přenesená",J131,0)</f>
        <v>0</v>
      </c>
      <c r="BI131" s="210">
        <f>IF(N131="nulová",J131,0)</f>
        <v>0</v>
      </c>
      <c r="BJ131" s="17" t="s">
        <v>77</v>
      </c>
      <c r="BK131" s="210">
        <f>ROUND(I131*H131,2)</f>
        <v>0</v>
      </c>
      <c r="BL131" s="17" t="s">
        <v>142</v>
      </c>
      <c r="BM131" s="209" t="s">
        <v>559</v>
      </c>
    </row>
    <row r="132" spans="1:51" s="13" customFormat="1" ht="12">
      <c r="A132" s="13"/>
      <c r="B132" s="235"/>
      <c r="C132" s="236"/>
      <c r="D132" s="237" t="s">
        <v>236</v>
      </c>
      <c r="E132" s="238" t="s">
        <v>19</v>
      </c>
      <c r="F132" s="239" t="s">
        <v>560</v>
      </c>
      <c r="G132" s="236"/>
      <c r="H132" s="240">
        <v>6.22</v>
      </c>
      <c r="I132" s="241"/>
      <c r="J132" s="236"/>
      <c r="K132" s="236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236</v>
      </c>
      <c r="AU132" s="246" t="s">
        <v>79</v>
      </c>
      <c r="AV132" s="13" t="s">
        <v>79</v>
      </c>
      <c r="AW132" s="13" t="s">
        <v>31</v>
      </c>
      <c r="AX132" s="13" t="s">
        <v>77</v>
      </c>
      <c r="AY132" s="246" t="s">
        <v>143</v>
      </c>
    </row>
    <row r="133" spans="1:65" s="2" customFormat="1" ht="16.5" customHeight="1">
      <c r="A133" s="38"/>
      <c r="B133" s="39"/>
      <c r="C133" s="197" t="s">
        <v>191</v>
      </c>
      <c r="D133" s="197" t="s">
        <v>144</v>
      </c>
      <c r="E133" s="198" t="s">
        <v>561</v>
      </c>
      <c r="F133" s="199" t="s">
        <v>562</v>
      </c>
      <c r="G133" s="200" t="s">
        <v>251</v>
      </c>
      <c r="H133" s="201">
        <v>4.14</v>
      </c>
      <c r="I133" s="202"/>
      <c r="J133" s="203">
        <f>ROUND(I133*H133,2)</f>
        <v>0</v>
      </c>
      <c r="K133" s="204"/>
      <c r="L133" s="44"/>
      <c r="M133" s="205" t="s">
        <v>19</v>
      </c>
      <c r="N133" s="206" t="s">
        <v>40</v>
      </c>
      <c r="O133" s="84"/>
      <c r="P133" s="207">
        <f>O133*H133</f>
        <v>0</v>
      </c>
      <c r="Q133" s="207">
        <v>0.00247</v>
      </c>
      <c r="R133" s="207">
        <f>Q133*H133</f>
        <v>0.010225799999999998</v>
      </c>
      <c r="S133" s="207">
        <v>0</v>
      </c>
      <c r="T133" s="208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09" t="s">
        <v>142</v>
      </c>
      <c r="AT133" s="209" t="s">
        <v>144</v>
      </c>
      <c r="AU133" s="209" t="s">
        <v>79</v>
      </c>
      <c r="AY133" s="17" t="s">
        <v>143</v>
      </c>
      <c r="BE133" s="210">
        <f>IF(N133="základní",J133,0)</f>
        <v>0</v>
      </c>
      <c r="BF133" s="210">
        <f>IF(N133="snížená",J133,0)</f>
        <v>0</v>
      </c>
      <c r="BG133" s="210">
        <f>IF(N133="zákl. přenesená",J133,0)</f>
        <v>0</v>
      </c>
      <c r="BH133" s="210">
        <f>IF(N133="sníž. přenesená",J133,0)</f>
        <v>0</v>
      </c>
      <c r="BI133" s="210">
        <f>IF(N133="nulová",J133,0)</f>
        <v>0</v>
      </c>
      <c r="BJ133" s="17" t="s">
        <v>77</v>
      </c>
      <c r="BK133" s="210">
        <f>ROUND(I133*H133,2)</f>
        <v>0</v>
      </c>
      <c r="BL133" s="17" t="s">
        <v>142</v>
      </c>
      <c r="BM133" s="209" t="s">
        <v>563</v>
      </c>
    </row>
    <row r="134" spans="1:51" s="13" customFormat="1" ht="12">
      <c r="A134" s="13"/>
      <c r="B134" s="235"/>
      <c r="C134" s="236"/>
      <c r="D134" s="237" t="s">
        <v>236</v>
      </c>
      <c r="E134" s="238" t="s">
        <v>19</v>
      </c>
      <c r="F134" s="239" t="s">
        <v>564</v>
      </c>
      <c r="G134" s="236"/>
      <c r="H134" s="240">
        <v>4.14</v>
      </c>
      <c r="I134" s="241"/>
      <c r="J134" s="236"/>
      <c r="K134" s="236"/>
      <c r="L134" s="242"/>
      <c r="M134" s="243"/>
      <c r="N134" s="244"/>
      <c r="O134" s="244"/>
      <c r="P134" s="244"/>
      <c r="Q134" s="244"/>
      <c r="R134" s="244"/>
      <c r="S134" s="244"/>
      <c r="T134" s="24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6" t="s">
        <v>236</v>
      </c>
      <c r="AU134" s="246" t="s">
        <v>79</v>
      </c>
      <c r="AV134" s="13" t="s">
        <v>79</v>
      </c>
      <c r="AW134" s="13" t="s">
        <v>31</v>
      </c>
      <c r="AX134" s="13" t="s">
        <v>77</v>
      </c>
      <c r="AY134" s="246" t="s">
        <v>143</v>
      </c>
    </row>
    <row r="135" spans="1:65" s="2" customFormat="1" ht="16.5" customHeight="1">
      <c r="A135" s="38"/>
      <c r="B135" s="39"/>
      <c r="C135" s="197" t="s">
        <v>195</v>
      </c>
      <c r="D135" s="197" t="s">
        <v>144</v>
      </c>
      <c r="E135" s="198" t="s">
        <v>565</v>
      </c>
      <c r="F135" s="199" t="s">
        <v>566</v>
      </c>
      <c r="G135" s="200" t="s">
        <v>251</v>
      </c>
      <c r="H135" s="201">
        <v>4.14</v>
      </c>
      <c r="I135" s="202"/>
      <c r="J135" s="203">
        <f>ROUND(I135*H135,2)</f>
        <v>0</v>
      </c>
      <c r="K135" s="204"/>
      <c r="L135" s="44"/>
      <c r="M135" s="205" t="s">
        <v>19</v>
      </c>
      <c r="N135" s="206" t="s">
        <v>40</v>
      </c>
      <c r="O135" s="84"/>
      <c r="P135" s="207">
        <f>O135*H135</f>
        <v>0</v>
      </c>
      <c r="Q135" s="207">
        <v>0</v>
      </c>
      <c r="R135" s="207">
        <f>Q135*H135</f>
        <v>0</v>
      </c>
      <c r="S135" s="207">
        <v>0</v>
      </c>
      <c r="T135" s="208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09" t="s">
        <v>142</v>
      </c>
      <c r="AT135" s="209" t="s">
        <v>144</v>
      </c>
      <c r="AU135" s="209" t="s">
        <v>79</v>
      </c>
      <c r="AY135" s="17" t="s">
        <v>143</v>
      </c>
      <c r="BE135" s="210">
        <f>IF(N135="základní",J135,0)</f>
        <v>0</v>
      </c>
      <c r="BF135" s="210">
        <f>IF(N135="snížená",J135,0)</f>
        <v>0</v>
      </c>
      <c r="BG135" s="210">
        <f>IF(N135="zákl. přenesená",J135,0)</f>
        <v>0</v>
      </c>
      <c r="BH135" s="210">
        <f>IF(N135="sníž. přenesená",J135,0)</f>
        <v>0</v>
      </c>
      <c r="BI135" s="210">
        <f>IF(N135="nulová",J135,0)</f>
        <v>0</v>
      </c>
      <c r="BJ135" s="17" t="s">
        <v>77</v>
      </c>
      <c r="BK135" s="210">
        <f>ROUND(I135*H135,2)</f>
        <v>0</v>
      </c>
      <c r="BL135" s="17" t="s">
        <v>142</v>
      </c>
      <c r="BM135" s="209" t="s">
        <v>567</v>
      </c>
    </row>
    <row r="136" spans="1:51" s="13" customFormat="1" ht="12">
      <c r="A136" s="13"/>
      <c r="B136" s="235"/>
      <c r="C136" s="236"/>
      <c r="D136" s="237" t="s">
        <v>236</v>
      </c>
      <c r="E136" s="238" t="s">
        <v>19</v>
      </c>
      <c r="F136" s="239" t="s">
        <v>564</v>
      </c>
      <c r="G136" s="236"/>
      <c r="H136" s="240">
        <v>4.14</v>
      </c>
      <c r="I136" s="241"/>
      <c r="J136" s="236"/>
      <c r="K136" s="236"/>
      <c r="L136" s="242"/>
      <c r="M136" s="243"/>
      <c r="N136" s="244"/>
      <c r="O136" s="244"/>
      <c r="P136" s="244"/>
      <c r="Q136" s="244"/>
      <c r="R136" s="244"/>
      <c r="S136" s="244"/>
      <c r="T136" s="24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6" t="s">
        <v>236</v>
      </c>
      <c r="AU136" s="246" t="s">
        <v>79</v>
      </c>
      <c r="AV136" s="13" t="s">
        <v>79</v>
      </c>
      <c r="AW136" s="13" t="s">
        <v>31</v>
      </c>
      <c r="AX136" s="13" t="s">
        <v>77</v>
      </c>
      <c r="AY136" s="246" t="s">
        <v>143</v>
      </c>
    </row>
    <row r="137" spans="1:65" s="2" customFormat="1" ht="16.5" customHeight="1">
      <c r="A137" s="38"/>
      <c r="B137" s="39"/>
      <c r="C137" s="197" t="s">
        <v>8</v>
      </c>
      <c r="D137" s="197" t="s">
        <v>144</v>
      </c>
      <c r="E137" s="198" t="s">
        <v>568</v>
      </c>
      <c r="F137" s="199" t="s">
        <v>569</v>
      </c>
      <c r="G137" s="200" t="s">
        <v>418</v>
      </c>
      <c r="H137" s="201">
        <v>0.179</v>
      </c>
      <c r="I137" s="202"/>
      <c r="J137" s="203">
        <f>ROUND(I137*H137,2)</f>
        <v>0</v>
      </c>
      <c r="K137" s="204"/>
      <c r="L137" s="44"/>
      <c r="M137" s="205" t="s">
        <v>19</v>
      </c>
      <c r="N137" s="206" t="s">
        <v>40</v>
      </c>
      <c r="O137" s="84"/>
      <c r="P137" s="207">
        <f>O137*H137</f>
        <v>0</v>
      </c>
      <c r="Q137" s="207">
        <v>1.06277</v>
      </c>
      <c r="R137" s="207">
        <f>Q137*H137</f>
        <v>0.19023583</v>
      </c>
      <c r="S137" s="207">
        <v>0</v>
      </c>
      <c r="T137" s="208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09" t="s">
        <v>142</v>
      </c>
      <c r="AT137" s="209" t="s">
        <v>144</v>
      </c>
      <c r="AU137" s="209" t="s">
        <v>79</v>
      </c>
      <c r="AY137" s="17" t="s">
        <v>143</v>
      </c>
      <c r="BE137" s="210">
        <f>IF(N137="základní",J137,0)</f>
        <v>0</v>
      </c>
      <c r="BF137" s="210">
        <f>IF(N137="snížená",J137,0)</f>
        <v>0</v>
      </c>
      <c r="BG137" s="210">
        <f>IF(N137="zákl. přenesená",J137,0)</f>
        <v>0</v>
      </c>
      <c r="BH137" s="210">
        <f>IF(N137="sníž. přenesená",J137,0)</f>
        <v>0</v>
      </c>
      <c r="BI137" s="210">
        <f>IF(N137="nulová",J137,0)</f>
        <v>0</v>
      </c>
      <c r="BJ137" s="17" t="s">
        <v>77</v>
      </c>
      <c r="BK137" s="210">
        <f>ROUND(I137*H137,2)</f>
        <v>0</v>
      </c>
      <c r="BL137" s="17" t="s">
        <v>142</v>
      </c>
      <c r="BM137" s="209" t="s">
        <v>570</v>
      </c>
    </row>
    <row r="138" spans="1:51" s="13" customFormat="1" ht="12">
      <c r="A138" s="13"/>
      <c r="B138" s="235"/>
      <c r="C138" s="236"/>
      <c r="D138" s="237" t="s">
        <v>236</v>
      </c>
      <c r="E138" s="238" t="s">
        <v>19</v>
      </c>
      <c r="F138" s="239" t="s">
        <v>571</v>
      </c>
      <c r="G138" s="236"/>
      <c r="H138" s="240">
        <v>0.179</v>
      </c>
      <c r="I138" s="241"/>
      <c r="J138" s="236"/>
      <c r="K138" s="236"/>
      <c r="L138" s="242"/>
      <c r="M138" s="243"/>
      <c r="N138" s="244"/>
      <c r="O138" s="244"/>
      <c r="P138" s="244"/>
      <c r="Q138" s="244"/>
      <c r="R138" s="244"/>
      <c r="S138" s="244"/>
      <c r="T138" s="24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6" t="s">
        <v>236</v>
      </c>
      <c r="AU138" s="246" t="s">
        <v>79</v>
      </c>
      <c r="AV138" s="13" t="s">
        <v>79</v>
      </c>
      <c r="AW138" s="13" t="s">
        <v>31</v>
      </c>
      <c r="AX138" s="13" t="s">
        <v>77</v>
      </c>
      <c r="AY138" s="246" t="s">
        <v>143</v>
      </c>
    </row>
    <row r="139" spans="1:63" s="11" customFormat="1" ht="22.8" customHeight="1">
      <c r="A139" s="11"/>
      <c r="B139" s="183"/>
      <c r="C139" s="184"/>
      <c r="D139" s="185" t="s">
        <v>68</v>
      </c>
      <c r="E139" s="222" t="s">
        <v>152</v>
      </c>
      <c r="F139" s="222" t="s">
        <v>572</v>
      </c>
      <c r="G139" s="184"/>
      <c r="H139" s="184"/>
      <c r="I139" s="187"/>
      <c r="J139" s="223">
        <f>BK139</f>
        <v>0</v>
      </c>
      <c r="K139" s="184"/>
      <c r="L139" s="189"/>
      <c r="M139" s="190"/>
      <c r="N139" s="191"/>
      <c r="O139" s="191"/>
      <c r="P139" s="192">
        <f>SUM(P140:P184)</f>
        <v>0</v>
      </c>
      <c r="Q139" s="191"/>
      <c r="R139" s="192">
        <f>SUM(R140:R184)</f>
        <v>31.52269862</v>
      </c>
      <c r="S139" s="191"/>
      <c r="T139" s="193">
        <f>SUM(T140:T184)</f>
        <v>0</v>
      </c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R139" s="194" t="s">
        <v>77</v>
      </c>
      <c r="AT139" s="195" t="s">
        <v>68</v>
      </c>
      <c r="AU139" s="195" t="s">
        <v>77</v>
      </c>
      <c r="AY139" s="194" t="s">
        <v>143</v>
      </c>
      <c r="BK139" s="196">
        <f>SUM(BK140:BK184)</f>
        <v>0</v>
      </c>
    </row>
    <row r="140" spans="1:65" s="2" customFormat="1" ht="16.5" customHeight="1">
      <c r="A140" s="38"/>
      <c r="B140" s="39"/>
      <c r="C140" s="197" t="s">
        <v>203</v>
      </c>
      <c r="D140" s="197" t="s">
        <v>144</v>
      </c>
      <c r="E140" s="198" t="s">
        <v>573</v>
      </c>
      <c r="F140" s="199" t="s">
        <v>574</v>
      </c>
      <c r="G140" s="200" t="s">
        <v>287</v>
      </c>
      <c r="H140" s="201">
        <v>0.552</v>
      </c>
      <c r="I140" s="202"/>
      <c r="J140" s="203">
        <f>ROUND(I140*H140,2)</f>
        <v>0</v>
      </c>
      <c r="K140" s="204"/>
      <c r="L140" s="44"/>
      <c r="M140" s="205" t="s">
        <v>19</v>
      </c>
      <c r="N140" s="206" t="s">
        <v>40</v>
      </c>
      <c r="O140" s="84"/>
      <c r="P140" s="207">
        <f>O140*H140</f>
        <v>0</v>
      </c>
      <c r="Q140" s="207">
        <v>0</v>
      </c>
      <c r="R140" s="207">
        <f>Q140*H140</f>
        <v>0</v>
      </c>
      <c r="S140" s="207">
        <v>0</v>
      </c>
      <c r="T140" s="208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09" t="s">
        <v>142</v>
      </c>
      <c r="AT140" s="209" t="s">
        <v>144</v>
      </c>
      <c r="AU140" s="209" t="s">
        <v>79</v>
      </c>
      <c r="AY140" s="17" t="s">
        <v>143</v>
      </c>
      <c r="BE140" s="210">
        <f>IF(N140="základní",J140,0)</f>
        <v>0</v>
      </c>
      <c r="BF140" s="210">
        <f>IF(N140="snížená",J140,0)</f>
        <v>0</v>
      </c>
      <c r="BG140" s="210">
        <f>IF(N140="zákl. přenesená",J140,0)</f>
        <v>0</v>
      </c>
      <c r="BH140" s="210">
        <f>IF(N140="sníž. přenesená",J140,0)</f>
        <v>0</v>
      </c>
      <c r="BI140" s="210">
        <f>IF(N140="nulová",J140,0)</f>
        <v>0</v>
      </c>
      <c r="BJ140" s="17" t="s">
        <v>77</v>
      </c>
      <c r="BK140" s="210">
        <f>ROUND(I140*H140,2)</f>
        <v>0</v>
      </c>
      <c r="BL140" s="17" t="s">
        <v>142</v>
      </c>
      <c r="BM140" s="209" t="s">
        <v>575</v>
      </c>
    </row>
    <row r="141" spans="1:51" s="13" customFormat="1" ht="12">
      <c r="A141" s="13"/>
      <c r="B141" s="235"/>
      <c r="C141" s="236"/>
      <c r="D141" s="237" t="s">
        <v>236</v>
      </c>
      <c r="E141" s="238" t="s">
        <v>19</v>
      </c>
      <c r="F141" s="239" t="s">
        <v>576</v>
      </c>
      <c r="G141" s="236"/>
      <c r="H141" s="240">
        <v>0.552</v>
      </c>
      <c r="I141" s="241"/>
      <c r="J141" s="236"/>
      <c r="K141" s="236"/>
      <c r="L141" s="242"/>
      <c r="M141" s="243"/>
      <c r="N141" s="244"/>
      <c r="O141" s="244"/>
      <c r="P141" s="244"/>
      <c r="Q141" s="244"/>
      <c r="R141" s="244"/>
      <c r="S141" s="244"/>
      <c r="T141" s="24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6" t="s">
        <v>236</v>
      </c>
      <c r="AU141" s="246" t="s">
        <v>79</v>
      </c>
      <c r="AV141" s="13" t="s">
        <v>79</v>
      </c>
      <c r="AW141" s="13" t="s">
        <v>31</v>
      </c>
      <c r="AX141" s="13" t="s">
        <v>77</v>
      </c>
      <c r="AY141" s="246" t="s">
        <v>143</v>
      </c>
    </row>
    <row r="142" spans="1:65" s="2" customFormat="1" ht="33" customHeight="1">
      <c r="A142" s="38"/>
      <c r="B142" s="39"/>
      <c r="C142" s="197" t="s">
        <v>207</v>
      </c>
      <c r="D142" s="197" t="s">
        <v>144</v>
      </c>
      <c r="E142" s="198" t="s">
        <v>577</v>
      </c>
      <c r="F142" s="199" t="s">
        <v>578</v>
      </c>
      <c r="G142" s="200" t="s">
        <v>251</v>
      </c>
      <c r="H142" s="201">
        <v>3</v>
      </c>
      <c r="I142" s="202"/>
      <c r="J142" s="203">
        <f>ROUND(I142*H142,2)</f>
        <v>0</v>
      </c>
      <c r="K142" s="204"/>
      <c r="L142" s="44"/>
      <c r="M142" s="205" t="s">
        <v>19</v>
      </c>
      <c r="N142" s="206" t="s">
        <v>40</v>
      </c>
      <c r="O142" s="84"/>
      <c r="P142" s="207">
        <f>O142*H142</f>
        <v>0</v>
      </c>
      <c r="Q142" s="207">
        <v>0.01214</v>
      </c>
      <c r="R142" s="207">
        <f>Q142*H142</f>
        <v>0.03642</v>
      </c>
      <c r="S142" s="207">
        <v>0</v>
      </c>
      <c r="T142" s="208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09" t="s">
        <v>142</v>
      </c>
      <c r="AT142" s="209" t="s">
        <v>144</v>
      </c>
      <c r="AU142" s="209" t="s">
        <v>79</v>
      </c>
      <c r="AY142" s="17" t="s">
        <v>143</v>
      </c>
      <c r="BE142" s="210">
        <f>IF(N142="základní",J142,0)</f>
        <v>0</v>
      </c>
      <c r="BF142" s="210">
        <f>IF(N142="snížená",J142,0)</f>
        <v>0</v>
      </c>
      <c r="BG142" s="210">
        <f>IF(N142="zákl. přenesená",J142,0)</f>
        <v>0</v>
      </c>
      <c r="BH142" s="210">
        <f>IF(N142="sníž. přenesená",J142,0)</f>
        <v>0</v>
      </c>
      <c r="BI142" s="210">
        <f>IF(N142="nulová",J142,0)</f>
        <v>0</v>
      </c>
      <c r="BJ142" s="17" t="s">
        <v>77</v>
      </c>
      <c r="BK142" s="210">
        <f>ROUND(I142*H142,2)</f>
        <v>0</v>
      </c>
      <c r="BL142" s="17" t="s">
        <v>142</v>
      </c>
      <c r="BM142" s="209" t="s">
        <v>579</v>
      </c>
    </row>
    <row r="143" spans="1:51" s="13" customFormat="1" ht="12">
      <c r="A143" s="13"/>
      <c r="B143" s="235"/>
      <c r="C143" s="236"/>
      <c r="D143" s="237" t="s">
        <v>236</v>
      </c>
      <c r="E143" s="238" t="s">
        <v>19</v>
      </c>
      <c r="F143" s="239" t="s">
        <v>580</v>
      </c>
      <c r="G143" s="236"/>
      <c r="H143" s="240">
        <v>3</v>
      </c>
      <c r="I143" s="241"/>
      <c r="J143" s="236"/>
      <c r="K143" s="236"/>
      <c r="L143" s="242"/>
      <c r="M143" s="243"/>
      <c r="N143" s="244"/>
      <c r="O143" s="244"/>
      <c r="P143" s="244"/>
      <c r="Q143" s="244"/>
      <c r="R143" s="244"/>
      <c r="S143" s="244"/>
      <c r="T143" s="24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6" t="s">
        <v>236</v>
      </c>
      <c r="AU143" s="246" t="s">
        <v>79</v>
      </c>
      <c r="AV143" s="13" t="s">
        <v>79</v>
      </c>
      <c r="AW143" s="13" t="s">
        <v>31</v>
      </c>
      <c r="AX143" s="13" t="s">
        <v>77</v>
      </c>
      <c r="AY143" s="246" t="s">
        <v>143</v>
      </c>
    </row>
    <row r="144" spans="1:65" s="2" customFormat="1" ht="33" customHeight="1">
      <c r="A144" s="38"/>
      <c r="B144" s="39"/>
      <c r="C144" s="197" t="s">
        <v>211</v>
      </c>
      <c r="D144" s="197" t="s">
        <v>144</v>
      </c>
      <c r="E144" s="198" t="s">
        <v>581</v>
      </c>
      <c r="F144" s="199" t="s">
        <v>582</v>
      </c>
      <c r="G144" s="200" t="s">
        <v>251</v>
      </c>
      <c r="H144" s="201">
        <v>3</v>
      </c>
      <c r="I144" s="202"/>
      <c r="J144" s="203">
        <f>ROUND(I144*H144,2)</f>
        <v>0</v>
      </c>
      <c r="K144" s="204"/>
      <c r="L144" s="44"/>
      <c r="M144" s="205" t="s">
        <v>19</v>
      </c>
      <c r="N144" s="206" t="s">
        <v>40</v>
      </c>
      <c r="O144" s="84"/>
      <c r="P144" s="207">
        <f>O144*H144</f>
        <v>0</v>
      </c>
      <c r="Q144" s="207">
        <v>0</v>
      </c>
      <c r="R144" s="207">
        <f>Q144*H144</f>
        <v>0</v>
      </c>
      <c r="S144" s="207">
        <v>0</v>
      </c>
      <c r="T144" s="208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09" t="s">
        <v>142</v>
      </c>
      <c r="AT144" s="209" t="s">
        <v>144</v>
      </c>
      <c r="AU144" s="209" t="s">
        <v>79</v>
      </c>
      <c r="AY144" s="17" t="s">
        <v>143</v>
      </c>
      <c r="BE144" s="210">
        <f>IF(N144="základní",J144,0)</f>
        <v>0</v>
      </c>
      <c r="BF144" s="210">
        <f>IF(N144="snížená",J144,0)</f>
        <v>0</v>
      </c>
      <c r="BG144" s="210">
        <f>IF(N144="zákl. přenesená",J144,0)</f>
        <v>0</v>
      </c>
      <c r="BH144" s="210">
        <f>IF(N144="sníž. přenesená",J144,0)</f>
        <v>0</v>
      </c>
      <c r="BI144" s="210">
        <f>IF(N144="nulová",J144,0)</f>
        <v>0</v>
      </c>
      <c r="BJ144" s="17" t="s">
        <v>77</v>
      </c>
      <c r="BK144" s="210">
        <f>ROUND(I144*H144,2)</f>
        <v>0</v>
      </c>
      <c r="BL144" s="17" t="s">
        <v>142</v>
      </c>
      <c r="BM144" s="209" t="s">
        <v>583</v>
      </c>
    </row>
    <row r="145" spans="1:51" s="13" customFormat="1" ht="12">
      <c r="A145" s="13"/>
      <c r="B145" s="235"/>
      <c r="C145" s="236"/>
      <c r="D145" s="237" t="s">
        <v>236</v>
      </c>
      <c r="E145" s="238" t="s">
        <v>19</v>
      </c>
      <c r="F145" s="239" t="s">
        <v>580</v>
      </c>
      <c r="G145" s="236"/>
      <c r="H145" s="240">
        <v>3</v>
      </c>
      <c r="I145" s="241"/>
      <c r="J145" s="236"/>
      <c r="K145" s="236"/>
      <c r="L145" s="242"/>
      <c r="M145" s="243"/>
      <c r="N145" s="244"/>
      <c r="O145" s="244"/>
      <c r="P145" s="244"/>
      <c r="Q145" s="244"/>
      <c r="R145" s="244"/>
      <c r="S145" s="244"/>
      <c r="T145" s="24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6" t="s">
        <v>236</v>
      </c>
      <c r="AU145" s="246" t="s">
        <v>79</v>
      </c>
      <c r="AV145" s="13" t="s">
        <v>79</v>
      </c>
      <c r="AW145" s="13" t="s">
        <v>31</v>
      </c>
      <c r="AX145" s="13" t="s">
        <v>77</v>
      </c>
      <c r="AY145" s="246" t="s">
        <v>143</v>
      </c>
    </row>
    <row r="146" spans="1:65" s="2" customFormat="1" ht="16.5" customHeight="1">
      <c r="A146" s="38"/>
      <c r="B146" s="39"/>
      <c r="C146" s="197" t="s">
        <v>215</v>
      </c>
      <c r="D146" s="197" t="s">
        <v>144</v>
      </c>
      <c r="E146" s="198" t="s">
        <v>584</v>
      </c>
      <c r="F146" s="199" t="s">
        <v>585</v>
      </c>
      <c r="G146" s="200" t="s">
        <v>418</v>
      </c>
      <c r="H146" s="201">
        <v>0.044</v>
      </c>
      <c r="I146" s="202"/>
      <c r="J146" s="203">
        <f>ROUND(I146*H146,2)</f>
        <v>0</v>
      </c>
      <c r="K146" s="204"/>
      <c r="L146" s="44"/>
      <c r="M146" s="205" t="s">
        <v>19</v>
      </c>
      <c r="N146" s="206" t="s">
        <v>40</v>
      </c>
      <c r="O146" s="84"/>
      <c r="P146" s="207">
        <f>O146*H146</f>
        <v>0</v>
      </c>
      <c r="Q146" s="207">
        <v>1.04741</v>
      </c>
      <c r="R146" s="207">
        <f>Q146*H146</f>
        <v>0.046086039999999995</v>
      </c>
      <c r="S146" s="207">
        <v>0</v>
      </c>
      <c r="T146" s="208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09" t="s">
        <v>142</v>
      </c>
      <c r="AT146" s="209" t="s">
        <v>144</v>
      </c>
      <c r="AU146" s="209" t="s">
        <v>79</v>
      </c>
      <c r="AY146" s="17" t="s">
        <v>143</v>
      </c>
      <c r="BE146" s="210">
        <f>IF(N146="základní",J146,0)</f>
        <v>0</v>
      </c>
      <c r="BF146" s="210">
        <f>IF(N146="snížená",J146,0)</f>
        <v>0</v>
      </c>
      <c r="BG146" s="210">
        <f>IF(N146="zákl. přenesená",J146,0)</f>
        <v>0</v>
      </c>
      <c r="BH146" s="210">
        <f>IF(N146="sníž. přenesená",J146,0)</f>
        <v>0</v>
      </c>
      <c r="BI146" s="210">
        <f>IF(N146="nulová",J146,0)</f>
        <v>0</v>
      </c>
      <c r="BJ146" s="17" t="s">
        <v>77</v>
      </c>
      <c r="BK146" s="210">
        <f>ROUND(I146*H146,2)</f>
        <v>0</v>
      </c>
      <c r="BL146" s="17" t="s">
        <v>142</v>
      </c>
      <c r="BM146" s="209" t="s">
        <v>586</v>
      </c>
    </row>
    <row r="147" spans="1:51" s="13" customFormat="1" ht="12">
      <c r="A147" s="13"/>
      <c r="B147" s="235"/>
      <c r="C147" s="236"/>
      <c r="D147" s="237" t="s">
        <v>236</v>
      </c>
      <c r="E147" s="238" t="s">
        <v>19</v>
      </c>
      <c r="F147" s="239" t="s">
        <v>587</v>
      </c>
      <c r="G147" s="236"/>
      <c r="H147" s="240">
        <v>0.044</v>
      </c>
      <c r="I147" s="241"/>
      <c r="J147" s="236"/>
      <c r="K147" s="236"/>
      <c r="L147" s="242"/>
      <c r="M147" s="243"/>
      <c r="N147" s="244"/>
      <c r="O147" s="244"/>
      <c r="P147" s="244"/>
      <c r="Q147" s="244"/>
      <c r="R147" s="244"/>
      <c r="S147" s="244"/>
      <c r="T147" s="24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6" t="s">
        <v>236</v>
      </c>
      <c r="AU147" s="246" t="s">
        <v>79</v>
      </c>
      <c r="AV147" s="13" t="s">
        <v>79</v>
      </c>
      <c r="AW147" s="13" t="s">
        <v>31</v>
      </c>
      <c r="AX147" s="13" t="s">
        <v>77</v>
      </c>
      <c r="AY147" s="246" t="s">
        <v>143</v>
      </c>
    </row>
    <row r="148" spans="1:65" s="2" customFormat="1" ht="44.25" customHeight="1">
      <c r="A148" s="38"/>
      <c r="B148" s="39"/>
      <c r="C148" s="197" t="s">
        <v>303</v>
      </c>
      <c r="D148" s="197" t="s">
        <v>144</v>
      </c>
      <c r="E148" s="198" t="s">
        <v>588</v>
      </c>
      <c r="F148" s="199" t="s">
        <v>589</v>
      </c>
      <c r="G148" s="200" t="s">
        <v>287</v>
      </c>
      <c r="H148" s="201">
        <v>3.82</v>
      </c>
      <c r="I148" s="202"/>
      <c r="J148" s="203">
        <f>ROUND(I148*H148,2)</f>
        <v>0</v>
      </c>
      <c r="K148" s="204"/>
      <c r="L148" s="44"/>
      <c r="M148" s="205" t="s">
        <v>19</v>
      </c>
      <c r="N148" s="206" t="s">
        <v>40</v>
      </c>
      <c r="O148" s="84"/>
      <c r="P148" s="207">
        <f>O148*H148</f>
        <v>0</v>
      </c>
      <c r="Q148" s="207">
        <v>3.11388</v>
      </c>
      <c r="R148" s="207">
        <f>Q148*H148</f>
        <v>11.8950216</v>
      </c>
      <c r="S148" s="207">
        <v>0</v>
      </c>
      <c r="T148" s="208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09" t="s">
        <v>142</v>
      </c>
      <c r="AT148" s="209" t="s">
        <v>144</v>
      </c>
      <c r="AU148" s="209" t="s">
        <v>79</v>
      </c>
      <c r="AY148" s="17" t="s">
        <v>143</v>
      </c>
      <c r="BE148" s="210">
        <f>IF(N148="základní",J148,0)</f>
        <v>0</v>
      </c>
      <c r="BF148" s="210">
        <f>IF(N148="snížená",J148,0)</f>
        <v>0</v>
      </c>
      <c r="BG148" s="210">
        <f>IF(N148="zákl. přenesená",J148,0)</f>
        <v>0</v>
      </c>
      <c r="BH148" s="210">
        <f>IF(N148="sníž. přenesená",J148,0)</f>
        <v>0</v>
      </c>
      <c r="BI148" s="210">
        <f>IF(N148="nulová",J148,0)</f>
        <v>0</v>
      </c>
      <c r="BJ148" s="17" t="s">
        <v>77</v>
      </c>
      <c r="BK148" s="210">
        <f>ROUND(I148*H148,2)</f>
        <v>0</v>
      </c>
      <c r="BL148" s="17" t="s">
        <v>142</v>
      </c>
      <c r="BM148" s="209" t="s">
        <v>590</v>
      </c>
    </row>
    <row r="149" spans="1:51" s="13" customFormat="1" ht="12">
      <c r="A149" s="13"/>
      <c r="B149" s="235"/>
      <c r="C149" s="236"/>
      <c r="D149" s="237" t="s">
        <v>236</v>
      </c>
      <c r="E149" s="238" t="s">
        <v>19</v>
      </c>
      <c r="F149" s="239" t="s">
        <v>591</v>
      </c>
      <c r="G149" s="236"/>
      <c r="H149" s="240">
        <v>3.82</v>
      </c>
      <c r="I149" s="241"/>
      <c r="J149" s="236"/>
      <c r="K149" s="236"/>
      <c r="L149" s="242"/>
      <c r="M149" s="243"/>
      <c r="N149" s="244"/>
      <c r="O149" s="244"/>
      <c r="P149" s="244"/>
      <c r="Q149" s="244"/>
      <c r="R149" s="244"/>
      <c r="S149" s="244"/>
      <c r="T149" s="24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6" t="s">
        <v>236</v>
      </c>
      <c r="AU149" s="246" t="s">
        <v>79</v>
      </c>
      <c r="AV149" s="13" t="s">
        <v>79</v>
      </c>
      <c r="AW149" s="13" t="s">
        <v>31</v>
      </c>
      <c r="AX149" s="13" t="s">
        <v>77</v>
      </c>
      <c r="AY149" s="246" t="s">
        <v>143</v>
      </c>
    </row>
    <row r="150" spans="1:65" s="2" customFormat="1" ht="33" customHeight="1">
      <c r="A150" s="38"/>
      <c r="B150" s="39"/>
      <c r="C150" s="197" t="s">
        <v>7</v>
      </c>
      <c r="D150" s="197" t="s">
        <v>144</v>
      </c>
      <c r="E150" s="198" t="s">
        <v>592</v>
      </c>
      <c r="F150" s="199" t="s">
        <v>593</v>
      </c>
      <c r="G150" s="200" t="s">
        <v>287</v>
      </c>
      <c r="H150" s="201">
        <v>0.65</v>
      </c>
      <c r="I150" s="202"/>
      <c r="J150" s="203">
        <f>ROUND(I150*H150,2)</f>
        <v>0</v>
      </c>
      <c r="K150" s="204"/>
      <c r="L150" s="44"/>
      <c r="M150" s="205" t="s">
        <v>19</v>
      </c>
      <c r="N150" s="206" t="s">
        <v>40</v>
      </c>
      <c r="O150" s="84"/>
      <c r="P150" s="207">
        <f>O150*H150</f>
        <v>0</v>
      </c>
      <c r="Q150" s="207">
        <v>0</v>
      </c>
      <c r="R150" s="207">
        <f>Q150*H150</f>
        <v>0</v>
      </c>
      <c r="S150" s="207">
        <v>0</v>
      </c>
      <c r="T150" s="208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09" t="s">
        <v>142</v>
      </c>
      <c r="AT150" s="209" t="s">
        <v>144</v>
      </c>
      <c r="AU150" s="209" t="s">
        <v>79</v>
      </c>
      <c r="AY150" s="17" t="s">
        <v>143</v>
      </c>
      <c r="BE150" s="210">
        <f>IF(N150="základní",J150,0)</f>
        <v>0</v>
      </c>
      <c r="BF150" s="210">
        <f>IF(N150="snížená",J150,0)</f>
        <v>0</v>
      </c>
      <c r="BG150" s="210">
        <f>IF(N150="zákl. přenesená",J150,0)</f>
        <v>0</v>
      </c>
      <c r="BH150" s="210">
        <f>IF(N150="sníž. přenesená",J150,0)</f>
        <v>0</v>
      </c>
      <c r="BI150" s="210">
        <f>IF(N150="nulová",J150,0)</f>
        <v>0</v>
      </c>
      <c r="BJ150" s="17" t="s">
        <v>77</v>
      </c>
      <c r="BK150" s="210">
        <f>ROUND(I150*H150,2)</f>
        <v>0</v>
      </c>
      <c r="BL150" s="17" t="s">
        <v>142</v>
      </c>
      <c r="BM150" s="209" t="s">
        <v>594</v>
      </c>
    </row>
    <row r="151" spans="1:51" s="13" customFormat="1" ht="12">
      <c r="A151" s="13"/>
      <c r="B151" s="235"/>
      <c r="C151" s="236"/>
      <c r="D151" s="237" t="s">
        <v>236</v>
      </c>
      <c r="E151" s="238" t="s">
        <v>19</v>
      </c>
      <c r="F151" s="239" t="s">
        <v>595</v>
      </c>
      <c r="G151" s="236"/>
      <c r="H151" s="240">
        <v>0.65</v>
      </c>
      <c r="I151" s="241"/>
      <c r="J151" s="236"/>
      <c r="K151" s="236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236</v>
      </c>
      <c r="AU151" s="246" t="s">
        <v>79</v>
      </c>
      <c r="AV151" s="13" t="s">
        <v>79</v>
      </c>
      <c r="AW151" s="13" t="s">
        <v>31</v>
      </c>
      <c r="AX151" s="13" t="s">
        <v>77</v>
      </c>
      <c r="AY151" s="246" t="s">
        <v>143</v>
      </c>
    </row>
    <row r="152" spans="1:65" s="2" customFormat="1" ht="33" customHeight="1">
      <c r="A152" s="38"/>
      <c r="B152" s="39"/>
      <c r="C152" s="197" t="s">
        <v>312</v>
      </c>
      <c r="D152" s="197" t="s">
        <v>144</v>
      </c>
      <c r="E152" s="198" t="s">
        <v>596</v>
      </c>
      <c r="F152" s="199" t="s">
        <v>597</v>
      </c>
      <c r="G152" s="200" t="s">
        <v>287</v>
      </c>
      <c r="H152" s="201">
        <v>147.335</v>
      </c>
      <c r="I152" s="202"/>
      <c r="J152" s="203">
        <f>ROUND(I152*H152,2)</f>
        <v>0</v>
      </c>
      <c r="K152" s="204"/>
      <c r="L152" s="44"/>
      <c r="M152" s="205" t="s">
        <v>19</v>
      </c>
      <c r="N152" s="206" t="s">
        <v>40</v>
      </c>
      <c r="O152" s="84"/>
      <c r="P152" s="207">
        <f>O152*H152</f>
        <v>0</v>
      </c>
      <c r="Q152" s="207">
        <v>0</v>
      </c>
      <c r="R152" s="207">
        <f>Q152*H152</f>
        <v>0</v>
      </c>
      <c r="S152" s="207">
        <v>0</v>
      </c>
      <c r="T152" s="208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09" t="s">
        <v>142</v>
      </c>
      <c r="AT152" s="209" t="s">
        <v>144</v>
      </c>
      <c r="AU152" s="209" t="s">
        <v>79</v>
      </c>
      <c r="AY152" s="17" t="s">
        <v>143</v>
      </c>
      <c r="BE152" s="210">
        <f>IF(N152="základní",J152,0)</f>
        <v>0</v>
      </c>
      <c r="BF152" s="210">
        <f>IF(N152="snížená",J152,0)</f>
        <v>0</v>
      </c>
      <c r="BG152" s="210">
        <f>IF(N152="zákl. přenesená",J152,0)</f>
        <v>0</v>
      </c>
      <c r="BH152" s="210">
        <f>IF(N152="sníž. přenesená",J152,0)</f>
        <v>0</v>
      </c>
      <c r="BI152" s="210">
        <f>IF(N152="nulová",J152,0)</f>
        <v>0</v>
      </c>
      <c r="BJ152" s="17" t="s">
        <v>77</v>
      </c>
      <c r="BK152" s="210">
        <f>ROUND(I152*H152,2)</f>
        <v>0</v>
      </c>
      <c r="BL152" s="17" t="s">
        <v>142</v>
      </c>
      <c r="BM152" s="209" t="s">
        <v>598</v>
      </c>
    </row>
    <row r="153" spans="1:51" s="13" customFormat="1" ht="12">
      <c r="A153" s="13"/>
      <c r="B153" s="235"/>
      <c r="C153" s="236"/>
      <c r="D153" s="237" t="s">
        <v>236</v>
      </c>
      <c r="E153" s="238" t="s">
        <v>19</v>
      </c>
      <c r="F153" s="239" t="s">
        <v>599</v>
      </c>
      <c r="G153" s="236"/>
      <c r="H153" s="240">
        <v>16.4</v>
      </c>
      <c r="I153" s="241"/>
      <c r="J153" s="236"/>
      <c r="K153" s="236"/>
      <c r="L153" s="242"/>
      <c r="M153" s="243"/>
      <c r="N153" s="244"/>
      <c r="O153" s="244"/>
      <c r="P153" s="244"/>
      <c r="Q153" s="244"/>
      <c r="R153" s="244"/>
      <c r="S153" s="244"/>
      <c r="T153" s="24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6" t="s">
        <v>236</v>
      </c>
      <c r="AU153" s="246" t="s">
        <v>79</v>
      </c>
      <c r="AV153" s="13" t="s">
        <v>79</v>
      </c>
      <c r="AW153" s="13" t="s">
        <v>31</v>
      </c>
      <c r="AX153" s="13" t="s">
        <v>69</v>
      </c>
      <c r="AY153" s="246" t="s">
        <v>143</v>
      </c>
    </row>
    <row r="154" spans="1:51" s="13" customFormat="1" ht="12">
      <c r="A154" s="13"/>
      <c r="B154" s="235"/>
      <c r="C154" s="236"/>
      <c r="D154" s="237" t="s">
        <v>236</v>
      </c>
      <c r="E154" s="238" t="s">
        <v>19</v>
      </c>
      <c r="F154" s="239" t="s">
        <v>600</v>
      </c>
      <c r="G154" s="236"/>
      <c r="H154" s="240">
        <v>3.145</v>
      </c>
      <c r="I154" s="241"/>
      <c r="J154" s="236"/>
      <c r="K154" s="236"/>
      <c r="L154" s="242"/>
      <c r="M154" s="243"/>
      <c r="N154" s="244"/>
      <c r="O154" s="244"/>
      <c r="P154" s="244"/>
      <c r="Q154" s="244"/>
      <c r="R154" s="244"/>
      <c r="S154" s="244"/>
      <c r="T154" s="24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6" t="s">
        <v>236</v>
      </c>
      <c r="AU154" s="246" t="s">
        <v>79</v>
      </c>
      <c r="AV154" s="13" t="s">
        <v>79</v>
      </c>
      <c r="AW154" s="13" t="s">
        <v>31</v>
      </c>
      <c r="AX154" s="13" t="s">
        <v>69</v>
      </c>
      <c r="AY154" s="246" t="s">
        <v>143</v>
      </c>
    </row>
    <row r="155" spans="1:51" s="13" customFormat="1" ht="12">
      <c r="A155" s="13"/>
      <c r="B155" s="235"/>
      <c r="C155" s="236"/>
      <c r="D155" s="237" t="s">
        <v>236</v>
      </c>
      <c r="E155" s="238" t="s">
        <v>19</v>
      </c>
      <c r="F155" s="239" t="s">
        <v>601</v>
      </c>
      <c r="G155" s="236"/>
      <c r="H155" s="240">
        <v>114.84</v>
      </c>
      <c r="I155" s="241"/>
      <c r="J155" s="236"/>
      <c r="K155" s="236"/>
      <c r="L155" s="242"/>
      <c r="M155" s="243"/>
      <c r="N155" s="244"/>
      <c r="O155" s="244"/>
      <c r="P155" s="244"/>
      <c r="Q155" s="244"/>
      <c r="R155" s="244"/>
      <c r="S155" s="244"/>
      <c r="T155" s="24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6" t="s">
        <v>236</v>
      </c>
      <c r="AU155" s="246" t="s">
        <v>79</v>
      </c>
      <c r="AV155" s="13" t="s">
        <v>79</v>
      </c>
      <c r="AW155" s="13" t="s">
        <v>31</v>
      </c>
      <c r="AX155" s="13" t="s">
        <v>69</v>
      </c>
      <c r="AY155" s="246" t="s">
        <v>143</v>
      </c>
    </row>
    <row r="156" spans="1:51" s="13" customFormat="1" ht="12">
      <c r="A156" s="13"/>
      <c r="B156" s="235"/>
      <c r="C156" s="236"/>
      <c r="D156" s="237" t="s">
        <v>236</v>
      </c>
      <c r="E156" s="238" t="s">
        <v>19</v>
      </c>
      <c r="F156" s="239" t="s">
        <v>602</v>
      </c>
      <c r="G156" s="236"/>
      <c r="H156" s="240">
        <v>12.95</v>
      </c>
      <c r="I156" s="241"/>
      <c r="J156" s="236"/>
      <c r="K156" s="236"/>
      <c r="L156" s="242"/>
      <c r="M156" s="243"/>
      <c r="N156" s="244"/>
      <c r="O156" s="244"/>
      <c r="P156" s="244"/>
      <c r="Q156" s="244"/>
      <c r="R156" s="244"/>
      <c r="S156" s="244"/>
      <c r="T156" s="24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6" t="s">
        <v>236</v>
      </c>
      <c r="AU156" s="246" t="s">
        <v>79</v>
      </c>
      <c r="AV156" s="13" t="s">
        <v>79</v>
      </c>
      <c r="AW156" s="13" t="s">
        <v>31</v>
      </c>
      <c r="AX156" s="13" t="s">
        <v>69</v>
      </c>
      <c r="AY156" s="246" t="s">
        <v>143</v>
      </c>
    </row>
    <row r="157" spans="1:51" s="14" customFormat="1" ht="12">
      <c r="A157" s="14"/>
      <c r="B157" s="247"/>
      <c r="C157" s="248"/>
      <c r="D157" s="237" t="s">
        <v>236</v>
      </c>
      <c r="E157" s="249" t="s">
        <v>19</v>
      </c>
      <c r="F157" s="250" t="s">
        <v>302</v>
      </c>
      <c r="G157" s="248"/>
      <c r="H157" s="251">
        <v>147.335</v>
      </c>
      <c r="I157" s="252"/>
      <c r="J157" s="248"/>
      <c r="K157" s="248"/>
      <c r="L157" s="253"/>
      <c r="M157" s="254"/>
      <c r="N157" s="255"/>
      <c r="O157" s="255"/>
      <c r="P157" s="255"/>
      <c r="Q157" s="255"/>
      <c r="R157" s="255"/>
      <c r="S157" s="255"/>
      <c r="T157" s="256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7" t="s">
        <v>236</v>
      </c>
      <c r="AU157" s="257" t="s">
        <v>79</v>
      </c>
      <c r="AV157" s="14" t="s">
        <v>142</v>
      </c>
      <c r="AW157" s="14" t="s">
        <v>31</v>
      </c>
      <c r="AX157" s="14" t="s">
        <v>77</v>
      </c>
      <c r="AY157" s="257" t="s">
        <v>143</v>
      </c>
    </row>
    <row r="158" spans="1:65" s="2" customFormat="1" ht="33" customHeight="1">
      <c r="A158" s="38"/>
      <c r="B158" s="39"/>
      <c r="C158" s="197" t="s">
        <v>316</v>
      </c>
      <c r="D158" s="197" t="s">
        <v>144</v>
      </c>
      <c r="E158" s="198" t="s">
        <v>603</v>
      </c>
      <c r="F158" s="199" t="s">
        <v>604</v>
      </c>
      <c r="G158" s="200" t="s">
        <v>251</v>
      </c>
      <c r="H158" s="201">
        <v>380.3</v>
      </c>
      <c r="I158" s="202"/>
      <c r="J158" s="203">
        <f>ROUND(I158*H158,2)</f>
        <v>0</v>
      </c>
      <c r="K158" s="204"/>
      <c r="L158" s="44"/>
      <c r="M158" s="205" t="s">
        <v>19</v>
      </c>
      <c r="N158" s="206" t="s">
        <v>40</v>
      </c>
      <c r="O158" s="84"/>
      <c r="P158" s="207">
        <f>O158*H158</f>
        <v>0</v>
      </c>
      <c r="Q158" s="207">
        <v>0.00726</v>
      </c>
      <c r="R158" s="207">
        <f>Q158*H158</f>
        <v>2.760978</v>
      </c>
      <c r="S158" s="207">
        <v>0</v>
      </c>
      <c r="T158" s="208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09" t="s">
        <v>142</v>
      </c>
      <c r="AT158" s="209" t="s">
        <v>144</v>
      </c>
      <c r="AU158" s="209" t="s">
        <v>79</v>
      </c>
      <c r="AY158" s="17" t="s">
        <v>143</v>
      </c>
      <c r="BE158" s="210">
        <f>IF(N158="základní",J158,0)</f>
        <v>0</v>
      </c>
      <c r="BF158" s="210">
        <f>IF(N158="snížená",J158,0)</f>
        <v>0</v>
      </c>
      <c r="BG158" s="210">
        <f>IF(N158="zákl. přenesená",J158,0)</f>
        <v>0</v>
      </c>
      <c r="BH158" s="210">
        <f>IF(N158="sníž. přenesená",J158,0)</f>
        <v>0</v>
      </c>
      <c r="BI158" s="210">
        <f>IF(N158="nulová",J158,0)</f>
        <v>0</v>
      </c>
      <c r="BJ158" s="17" t="s">
        <v>77</v>
      </c>
      <c r="BK158" s="210">
        <f>ROUND(I158*H158,2)</f>
        <v>0</v>
      </c>
      <c r="BL158" s="17" t="s">
        <v>142</v>
      </c>
      <c r="BM158" s="209" t="s">
        <v>605</v>
      </c>
    </row>
    <row r="159" spans="1:51" s="13" customFormat="1" ht="12">
      <c r="A159" s="13"/>
      <c r="B159" s="235"/>
      <c r="C159" s="236"/>
      <c r="D159" s="237" t="s">
        <v>236</v>
      </c>
      <c r="E159" s="238" t="s">
        <v>19</v>
      </c>
      <c r="F159" s="239" t="s">
        <v>606</v>
      </c>
      <c r="G159" s="236"/>
      <c r="H159" s="240">
        <v>42.9</v>
      </c>
      <c r="I159" s="241"/>
      <c r="J159" s="236"/>
      <c r="K159" s="236"/>
      <c r="L159" s="242"/>
      <c r="M159" s="243"/>
      <c r="N159" s="244"/>
      <c r="O159" s="244"/>
      <c r="P159" s="244"/>
      <c r="Q159" s="244"/>
      <c r="R159" s="244"/>
      <c r="S159" s="244"/>
      <c r="T159" s="24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6" t="s">
        <v>236</v>
      </c>
      <c r="AU159" s="246" t="s">
        <v>79</v>
      </c>
      <c r="AV159" s="13" t="s">
        <v>79</v>
      </c>
      <c r="AW159" s="13" t="s">
        <v>31</v>
      </c>
      <c r="AX159" s="13" t="s">
        <v>69</v>
      </c>
      <c r="AY159" s="246" t="s">
        <v>143</v>
      </c>
    </row>
    <row r="160" spans="1:51" s="13" customFormat="1" ht="12">
      <c r="A160" s="13"/>
      <c r="B160" s="235"/>
      <c r="C160" s="236"/>
      <c r="D160" s="237" t="s">
        <v>236</v>
      </c>
      <c r="E160" s="238" t="s">
        <v>19</v>
      </c>
      <c r="F160" s="239" t="s">
        <v>607</v>
      </c>
      <c r="G160" s="236"/>
      <c r="H160" s="240">
        <v>284.6</v>
      </c>
      <c r="I160" s="241"/>
      <c r="J160" s="236"/>
      <c r="K160" s="236"/>
      <c r="L160" s="242"/>
      <c r="M160" s="243"/>
      <c r="N160" s="244"/>
      <c r="O160" s="244"/>
      <c r="P160" s="244"/>
      <c r="Q160" s="244"/>
      <c r="R160" s="244"/>
      <c r="S160" s="244"/>
      <c r="T160" s="24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6" t="s">
        <v>236</v>
      </c>
      <c r="AU160" s="246" t="s">
        <v>79</v>
      </c>
      <c r="AV160" s="13" t="s">
        <v>79</v>
      </c>
      <c r="AW160" s="13" t="s">
        <v>31</v>
      </c>
      <c r="AX160" s="13" t="s">
        <v>69</v>
      </c>
      <c r="AY160" s="246" t="s">
        <v>143</v>
      </c>
    </row>
    <row r="161" spans="1:51" s="13" customFormat="1" ht="12">
      <c r="A161" s="13"/>
      <c r="B161" s="235"/>
      <c r="C161" s="236"/>
      <c r="D161" s="237" t="s">
        <v>236</v>
      </c>
      <c r="E161" s="238" t="s">
        <v>19</v>
      </c>
      <c r="F161" s="239" t="s">
        <v>608</v>
      </c>
      <c r="G161" s="236"/>
      <c r="H161" s="240">
        <v>49.2</v>
      </c>
      <c r="I161" s="241"/>
      <c r="J161" s="236"/>
      <c r="K161" s="236"/>
      <c r="L161" s="242"/>
      <c r="M161" s="243"/>
      <c r="N161" s="244"/>
      <c r="O161" s="244"/>
      <c r="P161" s="244"/>
      <c r="Q161" s="244"/>
      <c r="R161" s="244"/>
      <c r="S161" s="244"/>
      <c r="T161" s="24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6" t="s">
        <v>236</v>
      </c>
      <c r="AU161" s="246" t="s">
        <v>79</v>
      </c>
      <c r="AV161" s="13" t="s">
        <v>79</v>
      </c>
      <c r="AW161" s="13" t="s">
        <v>31</v>
      </c>
      <c r="AX161" s="13" t="s">
        <v>69</v>
      </c>
      <c r="AY161" s="246" t="s">
        <v>143</v>
      </c>
    </row>
    <row r="162" spans="1:51" s="13" customFormat="1" ht="12">
      <c r="A162" s="13"/>
      <c r="B162" s="235"/>
      <c r="C162" s="236"/>
      <c r="D162" s="237" t="s">
        <v>236</v>
      </c>
      <c r="E162" s="238" t="s">
        <v>19</v>
      </c>
      <c r="F162" s="239" t="s">
        <v>609</v>
      </c>
      <c r="G162" s="236"/>
      <c r="H162" s="240">
        <v>3.6</v>
      </c>
      <c r="I162" s="241"/>
      <c r="J162" s="236"/>
      <c r="K162" s="236"/>
      <c r="L162" s="242"/>
      <c r="M162" s="243"/>
      <c r="N162" s="244"/>
      <c r="O162" s="244"/>
      <c r="P162" s="244"/>
      <c r="Q162" s="244"/>
      <c r="R162" s="244"/>
      <c r="S162" s="244"/>
      <c r="T162" s="24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6" t="s">
        <v>236</v>
      </c>
      <c r="AU162" s="246" t="s">
        <v>79</v>
      </c>
      <c r="AV162" s="13" t="s">
        <v>79</v>
      </c>
      <c r="AW162" s="13" t="s">
        <v>31</v>
      </c>
      <c r="AX162" s="13" t="s">
        <v>69</v>
      </c>
      <c r="AY162" s="246" t="s">
        <v>143</v>
      </c>
    </row>
    <row r="163" spans="1:51" s="14" customFormat="1" ht="12">
      <c r="A163" s="14"/>
      <c r="B163" s="247"/>
      <c r="C163" s="248"/>
      <c r="D163" s="237" t="s">
        <v>236</v>
      </c>
      <c r="E163" s="249" t="s">
        <v>19</v>
      </c>
      <c r="F163" s="250" t="s">
        <v>302</v>
      </c>
      <c r="G163" s="248"/>
      <c r="H163" s="251">
        <v>380.3</v>
      </c>
      <c r="I163" s="252"/>
      <c r="J163" s="248"/>
      <c r="K163" s="248"/>
      <c r="L163" s="253"/>
      <c r="M163" s="254"/>
      <c r="N163" s="255"/>
      <c r="O163" s="255"/>
      <c r="P163" s="255"/>
      <c r="Q163" s="255"/>
      <c r="R163" s="255"/>
      <c r="S163" s="255"/>
      <c r="T163" s="256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7" t="s">
        <v>236</v>
      </c>
      <c r="AU163" s="257" t="s">
        <v>79</v>
      </c>
      <c r="AV163" s="14" t="s">
        <v>142</v>
      </c>
      <c r="AW163" s="14" t="s">
        <v>31</v>
      </c>
      <c r="AX163" s="14" t="s">
        <v>77</v>
      </c>
      <c r="AY163" s="257" t="s">
        <v>143</v>
      </c>
    </row>
    <row r="164" spans="1:65" s="2" customFormat="1" ht="33" customHeight="1">
      <c r="A164" s="38"/>
      <c r="B164" s="39"/>
      <c r="C164" s="197" t="s">
        <v>320</v>
      </c>
      <c r="D164" s="197" t="s">
        <v>144</v>
      </c>
      <c r="E164" s="198" t="s">
        <v>610</v>
      </c>
      <c r="F164" s="199" t="s">
        <v>611</v>
      </c>
      <c r="G164" s="200" t="s">
        <v>251</v>
      </c>
      <c r="H164" s="201">
        <v>16.55</v>
      </c>
      <c r="I164" s="202"/>
      <c r="J164" s="203">
        <f>ROUND(I164*H164,2)</f>
        <v>0</v>
      </c>
      <c r="K164" s="204"/>
      <c r="L164" s="44"/>
      <c r="M164" s="205" t="s">
        <v>19</v>
      </c>
      <c r="N164" s="206" t="s">
        <v>40</v>
      </c>
      <c r="O164" s="84"/>
      <c r="P164" s="207">
        <f>O164*H164</f>
        <v>0</v>
      </c>
      <c r="Q164" s="207">
        <v>0.08702</v>
      </c>
      <c r="R164" s="207">
        <f>Q164*H164</f>
        <v>1.4401810000000002</v>
      </c>
      <c r="S164" s="207">
        <v>0</v>
      </c>
      <c r="T164" s="208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09" t="s">
        <v>142</v>
      </c>
      <c r="AT164" s="209" t="s">
        <v>144</v>
      </c>
      <c r="AU164" s="209" t="s">
        <v>79</v>
      </c>
      <c r="AY164" s="17" t="s">
        <v>143</v>
      </c>
      <c r="BE164" s="210">
        <f>IF(N164="základní",J164,0)</f>
        <v>0</v>
      </c>
      <c r="BF164" s="210">
        <f>IF(N164="snížená",J164,0)</f>
        <v>0</v>
      </c>
      <c r="BG164" s="210">
        <f>IF(N164="zákl. přenesená",J164,0)</f>
        <v>0</v>
      </c>
      <c r="BH164" s="210">
        <f>IF(N164="sníž. přenesená",J164,0)</f>
        <v>0</v>
      </c>
      <c r="BI164" s="210">
        <f>IF(N164="nulová",J164,0)</f>
        <v>0</v>
      </c>
      <c r="BJ164" s="17" t="s">
        <v>77</v>
      </c>
      <c r="BK164" s="210">
        <f>ROUND(I164*H164,2)</f>
        <v>0</v>
      </c>
      <c r="BL164" s="17" t="s">
        <v>142</v>
      </c>
      <c r="BM164" s="209" t="s">
        <v>612</v>
      </c>
    </row>
    <row r="165" spans="1:51" s="13" customFormat="1" ht="12">
      <c r="A165" s="13"/>
      <c r="B165" s="235"/>
      <c r="C165" s="236"/>
      <c r="D165" s="237" t="s">
        <v>236</v>
      </c>
      <c r="E165" s="238" t="s">
        <v>19</v>
      </c>
      <c r="F165" s="239" t="s">
        <v>613</v>
      </c>
      <c r="G165" s="236"/>
      <c r="H165" s="240">
        <v>16.55</v>
      </c>
      <c r="I165" s="241"/>
      <c r="J165" s="236"/>
      <c r="K165" s="236"/>
      <c r="L165" s="242"/>
      <c r="M165" s="243"/>
      <c r="N165" s="244"/>
      <c r="O165" s="244"/>
      <c r="P165" s="244"/>
      <c r="Q165" s="244"/>
      <c r="R165" s="244"/>
      <c r="S165" s="244"/>
      <c r="T165" s="24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6" t="s">
        <v>236</v>
      </c>
      <c r="AU165" s="246" t="s">
        <v>79</v>
      </c>
      <c r="AV165" s="13" t="s">
        <v>79</v>
      </c>
      <c r="AW165" s="13" t="s">
        <v>31</v>
      </c>
      <c r="AX165" s="13" t="s">
        <v>77</v>
      </c>
      <c r="AY165" s="246" t="s">
        <v>143</v>
      </c>
    </row>
    <row r="166" spans="1:65" s="2" customFormat="1" ht="33" customHeight="1">
      <c r="A166" s="38"/>
      <c r="B166" s="39"/>
      <c r="C166" s="197" t="s">
        <v>326</v>
      </c>
      <c r="D166" s="197" t="s">
        <v>144</v>
      </c>
      <c r="E166" s="198" t="s">
        <v>614</v>
      </c>
      <c r="F166" s="199" t="s">
        <v>615</v>
      </c>
      <c r="G166" s="200" t="s">
        <v>251</v>
      </c>
      <c r="H166" s="201">
        <v>380.3</v>
      </c>
      <c r="I166" s="202"/>
      <c r="J166" s="203">
        <f>ROUND(I166*H166,2)</f>
        <v>0</v>
      </c>
      <c r="K166" s="204"/>
      <c r="L166" s="44"/>
      <c r="M166" s="205" t="s">
        <v>19</v>
      </c>
      <c r="N166" s="206" t="s">
        <v>40</v>
      </c>
      <c r="O166" s="84"/>
      <c r="P166" s="207">
        <f>O166*H166</f>
        <v>0</v>
      </c>
      <c r="Q166" s="207">
        <v>0.00086</v>
      </c>
      <c r="R166" s="207">
        <f>Q166*H166</f>
        <v>0.327058</v>
      </c>
      <c r="S166" s="207">
        <v>0</v>
      </c>
      <c r="T166" s="208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09" t="s">
        <v>142</v>
      </c>
      <c r="AT166" s="209" t="s">
        <v>144</v>
      </c>
      <c r="AU166" s="209" t="s">
        <v>79</v>
      </c>
      <c r="AY166" s="17" t="s">
        <v>143</v>
      </c>
      <c r="BE166" s="210">
        <f>IF(N166="základní",J166,0)</f>
        <v>0</v>
      </c>
      <c r="BF166" s="210">
        <f>IF(N166="snížená",J166,0)</f>
        <v>0</v>
      </c>
      <c r="BG166" s="210">
        <f>IF(N166="zákl. přenesená",J166,0)</f>
        <v>0</v>
      </c>
      <c r="BH166" s="210">
        <f>IF(N166="sníž. přenesená",J166,0)</f>
        <v>0</v>
      </c>
      <c r="BI166" s="210">
        <f>IF(N166="nulová",J166,0)</f>
        <v>0</v>
      </c>
      <c r="BJ166" s="17" t="s">
        <v>77</v>
      </c>
      <c r="BK166" s="210">
        <f>ROUND(I166*H166,2)</f>
        <v>0</v>
      </c>
      <c r="BL166" s="17" t="s">
        <v>142</v>
      </c>
      <c r="BM166" s="209" t="s">
        <v>616</v>
      </c>
    </row>
    <row r="167" spans="1:51" s="13" customFormat="1" ht="12">
      <c r="A167" s="13"/>
      <c r="B167" s="235"/>
      <c r="C167" s="236"/>
      <c r="D167" s="237" t="s">
        <v>236</v>
      </c>
      <c r="E167" s="238" t="s">
        <v>19</v>
      </c>
      <c r="F167" s="239" t="s">
        <v>606</v>
      </c>
      <c r="G167" s="236"/>
      <c r="H167" s="240">
        <v>42.9</v>
      </c>
      <c r="I167" s="241"/>
      <c r="J167" s="236"/>
      <c r="K167" s="236"/>
      <c r="L167" s="242"/>
      <c r="M167" s="243"/>
      <c r="N167" s="244"/>
      <c r="O167" s="244"/>
      <c r="P167" s="244"/>
      <c r="Q167" s="244"/>
      <c r="R167" s="244"/>
      <c r="S167" s="244"/>
      <c r="T167" s="24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6" t="s">
        <v>236</v>
      </c>
      <c r="AU167" s="246" t="s">
        <v>79</v>
      </c>
      <c r="AV167" s="13" t="s">
        <v>79</v>
      </c>
      <c r="AW167" s="13" t="s">
        <v>31</v>
      </c>
      <c r="AX167" s="13" t="s">
        <v>69</v>
      </c>
      <c r="AY167" s="246" t="s">
        <v>143</v>
      </c>
    </row>
    <row r="168" spans="1:51" s="13" customFormat="1" ht="12">
      <c r="A168" s="13"/>
      <c r="B168" s="235"/>
      <c r="C168" s="236"/>
      <c r="D168" s="237" t="s">
        <v>236</v>
      </c>
      <c r="E168" s="238" t="s">
        <v>19</v>
      </c>
      <c r="F168" s="239" t="s">
        <v>607</v>
      </c>
      <c r="G168" s="236"/>
      <c r="H168" s="240">
        <v>284.6</v>
      </c>
      <c r="I168" s="241"/>
      <c r="J168" s="236"/>
      <c r="K168" s="236"/>
      <c r="L168" s="242"/>
      <c r="M168" s="243"/>
      <c r="N168" s="244"/>
      <c r="O168" s="244"/>
      <c r="P168" s="244"/>
      <c r="Q168" s="244"/>
      <c r="R168" s="244"/>
      <c r="S168" s="244"/>
      <c r="T168" s="24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6" t="s">
        <v>236</v>
      </c>
      <c r="AU168" s="246" t="s">
        <v>79</v>
      </c>
      <c r="AV168" s="13" t="s">
        <v>79</v>
      </c>
      <c r="AW168" s="13" t="s">
        <v>31</v>
      </c>
      <c r="AX168" s="13" t="s">
        <v>69</v>
      </c>
      <c r="AY168" s="246" t="s">
        <v>143</v>
      </c>
    </row>
    <row r="169" spans="1:51" s="13" customFormat="1" ht="12">
      <c r="A169" s="13"/>
      <c r="B169" s="235"/>
      <c r="C169" s="236"/>
      <c r="D169" s="237" t="s">
        <v>236</v>
      </c>
      <c r="E169" s="238" t="s">
        <v>19</v>
      </c>
      <c r="F169" s="239" t="s">
        <v>608</v>
      </c>
      <c r="G169" s="236"/>
      <c r="H169" s="240">
        <v>49.2</v>
      </c>
      <c r="I169" s="241"/>
      <c r="J169" s="236"/>
      <c r="K169" s="236"/>
      <c r="L169" s="242"/>
      <c r="M169" s="243"/>
      <c r="N169" s="244"/>
      <c r="O169" s="244"/>
      <c r="P169" s="244"/>
      <c r="Q169" s="244"/>
      <c r="R169" s="244"/>
      <c r="S169" s="244"/>
      <c r="T169" s="24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6" t="s">
        <v>236</v>
      </c>
      <c r="AU169" s="246" t="s">
        <v>79</v>
      </c>
      <c r="AV169" s="13" t="s">
        <v>79</v>
      </c>
      <c r="AW169" s="13" t="s">
        <v>31</v>
      </c>
      <c r="AX169" s="13" t="s">
        <v>69</v>
      </c>
      <c r="AY169" s="246" t="s">
        <v>143</v>
      </c>
    </row>
    <row r="170" spans="1:51" s="13" customFormat="1" ht="12">
      <c r="A170" s="13"/>
      <c r="B170" s="235"/>
      <c r="C170" s="236"/>
      <c r="D170" s="237" t="s">
        <v>236</v>
      </c>
      <c r="E170" s="238" t="s">
        <v>19</v>
      </c>
      <c r="F170" s="239" t="s">
        <v>609</v>
      </c>
      <c r="G170" s="236"/>
      <c r="H170" s="240">
        <v>3.6</v>
      </c>
      <c r="I170" s="241"/>
      <c r="J170" s="236"/>
      <c r="K170" s="236"/>
      <c r="L170" s="242"/>
      <c r="M170" s="243"/>
      <c r="N170" s="244"/>
      <c r="O170" s="244"/>
      <c r="P170" s="244"/>
      <c r="Q170" s="244"/>
      <c r="R170" s="244"/>
      <c r="S170" s="244"/>
      <c r="T170" s="24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6" t="s">
        <v>236</v>
      </c>
      <c r="AU170" s="246" t="s">
        <v>79</v>
      </c>
      <c r="AV170" s="13" t="s">
        <v>79</v>
      </c>
      <c r="AW170" s="13" t="s">
        <v>31</v>
      </c>
      <c r="AX170" s="13" t="s">
        <v>69</v>
      </c>
      <c r="AY170" s="246" t="s">
        <v>143</v>
      </c>
    </row>
    <row r="171" spans="1:51" s="14" customFormat="1" ht="12">
      <c r="A171" s="14"/>
      <c r="B171" s="247"/>
      <c r="C171" s="248"/>
      <c r="D171" s="237" t="s">
        <v>236</v>
      </c>
      <c r="E171" s="249" t="s">
        <v>19</v>
      </c>
      <c r="F171" s="250" t="s">
        <v>302</v>
      </c>
      <c r="G171" s="248"/>
      <c r="H171" s="251">
        <v>380.3</v>
      </c>
      <c r="I171" s="252"/>
      <c r="J171" s="248"/>
      <c r="K171" s="248"/>
      <c r="L171" s="253"/>
      <c r="M171" s="254"/>
      <c r="N171" s="255"/>
      <c r="O171" s="255"/>
      <c r="P171" s="255"/>
      <c r="Q171" s="255"/>
      <c r="R171" s="255"/>
      <c r="S171" s="255"/>
      <c r="T171" s="256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7" t="s">
        <v>236</v>
      </c>
      <c r="AU171" s="257" t="s">
        <v>79</v>
      </c>
      <c r="AV171" s="14" t="s">
        <v>142</v>
      </c>
      <c r="AW171" s="14" t="s">
        <v>31</v>
      </c>
      <c r="AX171" s="14" t="s">
        <v>77</v>
      </c>
      <c r="AY171" s="257" t="s">
        <v>143</v>
      </c>
    </row>
    <row r="172" spans="1:65" s="2" customFormat="1" ht="33" customHeight="1">
      <c r="A172" s="38"/>
      <c r="B172" s="39"/>
      <c r="C172" s="197" t="s">
        <v>331</v>
      </c>
      <c r="D172" s="197" t="s">
        <v>144</v>
      </c>
      <c r="E172" s="198" t="s">
        <v>617</v>
      </c>
      <c r="F172" s="199" t="s">
        <v>618</v>
      </c>
      <c r="G172" s="200" t="s">
        <v>251</v>
      </c>
      <c r="H172" s="201">
        <v>16.55</v>
      </c>
      <c r="I172" s="202"/>
      <c r="J172" s="203">
        <f>ROUND(I172*H172,2)</f>
        <v>0</v>
      </c>
      <c r="K172" s="204"/>
      <c r="L172" s="44"/>
      <c r="M172" s="205" t="s">
        <v>19</v>
      </c>
      <c r="N172" s="206" t="s">
        <v>40</v>
      </c>
      <c r="O172" s="84"/>
      <c r="P172" s="207">
        <f>O172*H172</f>
        <v>0</v>
      </c>
      <c r="Q172" s="207">
        <v>0</v>
      </c>
      <c r="R172" s="207">
        <f>Q172*H172</f>
        <v>0</v>
      </c>
      <c r="S172" s="207">
        <v>0</v>
      </c>
      <c r="T172" s="208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09" t="s">
        <v>142</v>
      </c>
      <c r="AT172" s="209" t="s">
        <v>144</v>
      </c>
      <c r="AU172" s="209" t="s">
        <v>79</v>
      </c>
      <c r="AY172" s="17" t="s">
        <v>143</v>
      </c>
      <c r="BE172" s="210">
        <f>IF(N172="základní",J172,0)</f>
        <v>0</v>
      </c>
      <c r="BF172" s="210">
        <f>IF(N172="snížená",J172,0)</f>
        <v>0</v>
      </c>
      <c r="BG172" s="210">
        <f>IF(N172="zákl. přenesená",J172,0)</f>
        <v>0</v>
      </c>
      <c r="BH172" s="210">
        <f>IF(N172="sníž. přenesená",J172,0)</f>
        <v>0</v>
      </c>
      <c r="BI172" s="210">
        <f>IF(N172="nulová",J172,0)</f>
        <v>0</v>
      </c>
      <c r="BJ172" s="17" t="s">
        <v>77</v>
      </c>
      <c r="BK172" s="210">
        <f>ROUND(I172*H172,2)</f>
        <v>0</v>
      </c>
      <c r="BL172" s="17" t="s">
        <v>142</v>
      </c>
      <c r="BM172" s="209" t="s">
        <v>619</v>
      </c>
    </row>
    <row r="173" spans="1:51" s="13" customFormat="1" ht="12">
      <c r="A173" s="13"/>
      <c r="B173" s="235"/>
      <c r="C173" s="236"/>
      <c r="D173" s="237" t="s">
        <v>236</v>
      </c>
      <c r="E173" s="238" t="s">
        <v>19</v>
      </c>
      <c r="F173" s="239" t="s">
        <v>613</v>
      </c>
      <c r="G173" s="236"/>
      <c r="H173" s="240">
        <v>16.55</v>
      </c>
      <c r="I173" s="241"/>
      <c r="J173" s="236"/>
      <c r="K173" s="236"/>
      <c r="L173" s="242"/>
      <c r="M173" s="243"/>
      <c r="N173" s="244"/>
      <c r="O173" s="244"/>
      <c r="P173" s="244"/>
      <c r="Q173" s="244"/>
      <c r="R173" s="244"/>
      <c r="S173" s="244"/>
      <c r="T173" s="24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6" t="s">
        <v>236</v>
      </c>
      <c r="AU173" s="246" t="s">
        <v>79</v>
      </c>
      <c r="AV173" s="13" t="s">
        <v>79</v>
      </c>
      <c r="AW173" s="13" t="s">
        <v>31</v>
      </c>
      <c r="AX173" s="13" t="s">
        <v>77</v>
      </c>
      <c r="AY173" s="246" t="s">
        <v>143</v>
      </c>
    </row>
    <row r="174" spans="1:65" s="2" customFormat="1" ht="44.25" customHeight="1">
      <c r="A174" s="38"/>
      <c r="B174" s="39"/>
      <c r="C174" s="197" t="s">
        <v>336</v>
      </c>
      <c r="D174" s="197" t="s">
        <v>144</v>
      </c>
      <c r="E174" s="198" t="s">
        <v>620</v>
      </c>
      <c r="F174" s="199" t="s">
        <v>621</v>
      </c>
      <c r="G174" s="200" t="s">
        <v>418</v>
      </c>
      <c r="H174" s="201">
        <v>0.061</v>
      </c>
      <c r="I174" s="202"/>
      <c r="J174" s="203">
        <f>ROUND(I174*H174,2)</f>
        <v>0</v>
      </c>
      <c r="K174" s="204"/>
      <c r="L174" s="44"/>
      <c r="M174" s="205" t="s">
        <v>19</v>
      </c>
      <c r="N174" s="206" t="s">
        <v>40</v>
      </c>
      <c r="O174" s="84"/>
      <c r="P174" s="207">
        <f>O174*H174</f>
        <v>0</v>
      </c>
      <c r="Q174" s="207">
        <v>1.09528</v>
      </c>
      <c r="R174" s="207">
        <f>Q174*H174</f>
        <v>0.06681208</v>
      </c>
      <c r="S174" s="207">
        <v>0</v>
      </c>
      <c r="T174" s="208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09" t="s">
        <v>142</v>
      </c>
      <c r="AT174" s="209" t="s">
        <v>144</v>
      </c>
      <c r="AU174" s="209" t="s">
        <v>79</v>
      </c>
      <c r="AY174" s="17" t="s">
        <v>143</v>
      </c>
      <c r="BE174" s="210">
        <f>IF(N174="základní",J174,0)</f>
        <v>0</v>
      </c>
      <c r="BF174" s="210">
        <f>IF(N174="snížená",J174,0)</f>
        <v>0</v>
      </c>
      <c r="BG174" s="210">
        <f>IF(N174="zákl. přenesená",J174,0)</f>
        <v>0</v>
      </c>
      <c r="BH174" s="210">
        <f>IF(N174="sníž. přenesená",J174,0)</f>
        <v>0</v>
      </c>
      <c r="BI174" s="210">
        <f>IF(N174="nulová",J174,0)</f>
        <v>0</v>
      </c>
      <c r="BJ174" s="17" t="s">
        <v>77</v>
      </c>
      <c r="BK174" s="210">
        <f>ROUND(I174*H174,2)</f>
        <v>0</v>
      </c>
      <c r="BL174" s="17" t="s">
        <v>142</v>
      </c>
      <c r="BM174" s="209" t="s">
        <v>622</v>
      </c>
    </row>
    <row r="175" spans="1:51" s="13" customFormat="1" ht="12">
      <c r="A175" s="13"/>
      <c r="B175" s="235"/>
      <c r="C175" s="236"/>
      <c r="D175" s="237" t="s">
        <v>236</v>
      </c>
      <c r="E175" s="238" t="s">
        <v>19</v>
      </c>
      <c r="F175" s="239" t="s">
        <v>623</v>
      </c>
      <c r="G175" s="236"/>
      <c r="H175" s="240">
        <v>0.037</v>
      </c>
      <c r="I175" s="241"/>
      <c r="J175" s="236"/>
      <c r="K175" s="236"/>
      <c r="L175" s="242"/>
      <c r="M175" s="243"/>
      <c r="N175" s="244"/>
      <c r="O175" s="244"/>
      <c r="P175" s="244"/>
      <c r="Q175" s="244"/>
      <c r="R175" s="244"/>
      <c r="S175" s="244"/>
      <c r="T175" s="24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6" t="s">
        <v>236</v>
      </c>
      <c r="AU175" s="246" t="s">
        <v>79</v>
      </c>
      <c r="AV175" s="13" t="s">
        <v>79</v>
      </c>
      <c r="AW175" s="13" t="s">
        <v>31</v>
      </c>
      <c r="AX175" s="13" t="s">
        <v>69</v>
      </c>
      <c r="AY175" s="246" t="s">
        <v>143</v>
      </c>
    </row>
    <row r="176" spans="1:51" s="13" customFormat="1" ht="12">
      <c r="A176" s="13"/>
      <c r="B176" s="235"/>
      <c r="C176" s="236"/>
      <c r="D176" s="237" t="s">
        <v>236</v>
      </c>
      <c r="E176" s="238" t="s">
        <v>19</v>
      </c>
      <c r="F176" s="239" t="s">
        <v>624</v>
      </c>
      <c r="G176" s="236"/>
      <c r="H176" s="240">
        <v>0.024</v>
      </c>
      <c r="I176" s="241"/>
      <c r="J176" s="236"/>
      <c r="K176" s="236"/>
      <c r="L176" s="242"/>
      <c r="M176" s="243"/>
      <c r="N176" s="244"/>
      <c r="O176" s="244"/>
      <c r="P176" s="244"/>
      <c r="Q176" s="244"/>
      <c r="R176" s="244"/>
      <c r="S176" s="244"/>
      <c r="T176" s="24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6" t="s">
        <v>236</v>
      </c>
      <c r="AU176" s="246" t="s">
        <v>79</v>
      </c>
      <c r="AV176" s="13" t="s">
        <v>79</v>
      </c>
      <c r="AW176" s="13" t="s">
        <v>31</v>
      </c>
      <c r="AX176" s="13" t="s">
        <v>69</v>
      </c>
      <c r="AY176" s="246" t="s">
        <v>143</v>
      </c>
    </row>
    <row r="177" spans="1:51" s="14" customFormat="1" ht="12">
      <c r="A177" s="14"/>
      <c r="B177" s="247"/>
      <c r="C177" s="248"/>
      <c r="D177" s="237" t="s">
        <v>236</v>
      </c>
      <c r="E177" s="249" t="s">
        <v>19</v>
      </c>
      <c r="F177" s="250" t="s">
        <v>302</v>
      </c>
      <c r="G177" s="248"/>
      <c r="H177" s="251">
        <v>0.061</v>
      </c>
      <c r="I177" s="252"/>
      <c r="J177" s="248"/>
      <c r="K177" s="248"/>
      <c r="L177" s="253"/>
      <c r="M177" s="254"/>
      <c r="N177" s="255"/>
      <c r="O177" s="255"/>
      <c r="P177" s="255"/>
      <c r="Q177" s="255"/>
      <c r="R177" s="255"/>
      <c r="S177" s="255"/>
      <c r="T177" s="256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7" t="s">
        <v>236</v>
      </c>
      <c r="AU177" s="257" t="s">
        <v>79</v>
      </c>
      <c r="AV177" s="14" t="s">
        <v>142</v>
      </c>
      <c r="AW177" s="14" t="s">
        <v>31</v>
      </c>
      <c r="AX177" s="14" t="s">
        <v>77</v>
      </c>
      <c r="AY177" s="257" t="s">
        <v>143</v>
      </c>
    </row>
    <row r="178" spans="1:65" s="2" customFormat="1" ht="44.25" customHeight="1">
      <c r="A178" s="38"/>
      <c r="B178" s="39"/>
      <c r="C178" s="197" t="s">
        <v>340</v>
      </c>
      <c r="D178" s="197" t="s">
        <v>144</v>
      </c>
      <c r="E178" s="198" t="s">
        <v>625</v>
      </c>
      <c r="F178" s="199" t="s">
        <v>626</v>
      </c>
      <c r="G178" s="200" t="s">
        <v>418</v>
      </c>
      <c r="H178" s="201">
        <v>12.459</v>
      </c>
      <c r="I178" s="202"/>
      <c r="J178" s="203">
        <f>ROUND(I178*H178,2)</f>
        <v>0</v>
      </c>
      <c r="K178" s="204"/>
      <c r="L178" s="44"/>
      <c r="M178" s="205" t="s">
        <v>19</v>
      </c>
      <c r="N178" s="206" t="s">
        <v>40</v>
      </c>
      <c r="O178" s="84"/>
      <c r="P178" s="207">
        <f>O178*H178</f>
        <v>0</v>
      </c>
      <c r="Q178" s="207">
        <v>1.0556</v>
      </c>
      <c r="R178" s="207">
        <f>Q178*H178</f>
        <v>13.1517204</v>
      </c>
      <c r="S178" s="207">
        <v>0</v>
      </c>
      <c r="T178" s="208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09" t="s">
        <v>142</v>
      </c>
      <c r="AT178" s="209" t="s">
        <v>144</v>
      </c>
      <c r="AU178" s="209" t="s">
        <v>79</v>
      </c>
      <c r="AY178" s="17" t="s">
        <v>143</v>
      </c>
      <c r="BE178" s="210">
        <f>IF(N178="základní",J178,0)</f>
        <v>0</v>
      </c>
      <c r="BF178" s="210">
        <f>IF(N178="snížená",J178,0)</f>
        <v>0</v>
      </c>
      <c r="BG178" s="210">
        <f>IF(N178="zákl. přenesená",J178,0)</f>
        <v>0</v>
      </c>
      <c r="BH178" s="210">
        <f>IF(N178="sníž. přenesená",J178,0)</f>
        <v>0</v>
      </c>
      <c r="BI178" s="210">
        <f>IF(N178="nulová",J178,0)</f>
        <v>0</v>
      </c>
      <c r="BJ178" s="17" t="s">
        <v>77</v>
      </c>
      <c r="BK178" s="210">
        <f>ROUND(I178*H178,2)</f>
        <v>0</v>
      </c>
      <c r="BL178" s="17" t="s">
        <v>142</v>
      </c>
      <c r="BM178" s="209" t="s">
        <v>627</v>
      </c>
    </row>
    <row r="179" spans="1:51" s="13" customFormat="1" ht="12">
      <c r="A179" s="13"/>
      <c r="B179" s="235"/>
      <c r="C179" s="236"/>
      <c r="D179" s="237" t="s">
        <v>236</v>
      </c>
      <c r="E179" s="238" t="s">
        <v>19</v>
      </c>
      <c r="F179" s="239" t="s">
        <v>628</v>
      </c>
      <c r="G179" s="236"/>
      <c r="H179" s="240">
        <v>12.459</v>
      </c>
      <c r="I179" s="241"/>
      <c r="J179" s="236"/>
      <c r="K179" s="236"/>
      <c r="L179" s="242"/>
      <c r="M179" s="243"/>
      <c r="N179" s="244"/>
      <c r="O179" s="244"/>
      <c r="P179" s="244"/>
      <c r="Q179" s="244"/>
      <c r="R179" s="244"/>
      <c r="S179" s="244"/>
      <c r="T179" s="24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6" t="s">
        <v>236</v>
      </c>
      <c r="AU179" s="246" t="s">
        <v>79</v>
      </c>
      <c r="AV179" s="13" t="s">
        <v>79</v>
      </c>
      <c r="AW179" s="13" t="s">
        <v>31</v>
      </c>
      <c r="AX179" s="13" t="s">
        <v>77</v>
      </c>
      <c r="AY179" s="246" t="s">
        <v>143</v>
      </c>
    </row>
    <row r="180" spans="1:65" s="2" customFormat="1" ht="44.25" customHeight="1">
      <c r="A180" s="38"/>
      <c r="B180" s="39"/>
      <c r="C180" s="197" t="s">
        <v>344</v>
      </c>
      <c r="D180" s="197" t="s">
        <v>144</v>
      </c>
      <c r="E180" s="198" t="s">
        <v>629</v>
      </c>
      <c r="F180" s="199" t="s">
        <v>630</v>
      </c>
      <c r="G180" s="200" t="s">
        <v>418</v>
      </c>
      <c r="H180" s="201">
        <v>1.73</v>
      </c>
      <c r="I180" s="202"/>
      <c r="J180" s="203">
        <f>ROUND(I180*H180,2)</f>
        <v>0</v>
      </c>
      <c r="K180" s="204"/>
      <c r="L180" s="44"/>
      <c r="M180" s="205" t="s">
        <v>19</v>
      </c>
      <c r="N180" s="206" t="s">
        <v>40</v>
      </c>
      <c r="O180" s="84"/>
      <c r="P180" s="207">
        <f>O180*H180</f>
        <v>0</v>
      </c>
      <c r="Q180" s="207">
        <v>1.03955</v>
      </c>
      <c r="R180" s="207">
        <f>Q180*H180</f>
        <v>1.7984215</v>
      </c>
      <c r="S180" s="207">
        <v>0</v>
      </c>
      <c r="T180" s="208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09" t="s">
        <v>142</v>
      </c>
      <c r="AT180" s="209" t="s">
        <v>144</v>
      </c>
      <c r="AU180" s="209" t="s">
        <v>79</v>
      </c>
      <c r="AY180" s="17" t="s">
        <v>143</v>
      </c>
      <c r="BE180" s="210">
        <f>IF(N180="základní",J180,0)</f>
        <v>0</v>
      </c>
      <c r="BF180" s="210">
        <f>IF(N180="snížená",J180,0)</f>
        <v>0</v>
      </c>
      <c r="BG180" s="210">
        <f>IF(N180="zákl. přenesená",J180,0)</f>
        <v>0</v>
      </c>
      <c r="BH180" s="210">
        <f>IF(N180="sníž. přenesená",J180,0)</f>
        <v>0</v>
      </c>
      <c r="BI180" s="210">
        <f>IF(N180="nulová",J180,0)</f>
        <v>0</v>
      </c>
      <c r="BJ180" s="17" t="s">
        <v>77</v>
      </c>
      <c r="BK180" s="210">
        <f>ROUND(I180*H180,2)</f>
        <v>0</v>
      </c>
      <c r="BL180" s="17" t="s">
        <v>142</v>
      </c>
      <c r="BM180" s="209" t="s">
        <v>631</v>
      </c>
    </row>
    <row r="181" spans="1:51" s="13" customFormat="1" ht="12">
      <c r="A181" s="13"/>
      <c r="B181" s="235"/>
      <c r="C181" s="236"/>
      <c r="D181" s="237" t="s">
        <v>236</v>
      </c>
      <c r="E181" s="238" t="s">
        <v>19</v>
      </c>
      <c r="F181" s="239" t="s">
        <v>632</v>
      </c>
      <c r="G181" s="236"/>
      <c r="H181" s="240">
        <v>0.704</v>
      </c>
      <c r="I181" s="241"/>
      <c r="J181" s="236"/>
      <c r="K181" s="236"/>
      <c r="L181" s="242"/>
      <c r="M181" s="243"/>
      <c r="N181" s="244"/>
      <c r="O181" s="244"/>
      <c r="P181" s="244"/>
      <c r="Q181" s="244"/>
      <c r="R181" s="244"/>
      <c r="S181" s="244"/>
      <c r="T181" s="24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6" t="s">
        <v>236</v>
      </c>
      <c r="AU181" s="246" t="s">
        <v>79</v>
      </c>
      <c r="AV181" s="13" t="s">
        <v>79</v>
      </c>
      <c r="AW181" s="13" t="s">
        <v>31</v>
      </c>
      <c r="AX181" s="13" t="s">
        <v>69</v>
      </c>
      <c r="AY181" s="246" t="s">
        <v>143</v>
      </c>
    </row>
    <row r="182" spans="1:51" s="13" customFormat="1" ht="12">
      <c r="A182" s="13"/>
      <c r="B182" s="235"/>
      <c r="C182" s="236"/>
      <c r="D182" s="237" t="s">
        <v>236</v>
      </c>
      <c r="E182" s="238" t="s">
        <v>19</v>
      </c>
      <c r="F182" s="239" t="s">
        <v>633</v>
      </c>
      <c r="G182" s="236"/>
      <c r="H182" s="240">
        <v>0.525</v>
      </c>
      <c r="I182" s="241"/>
      <c r="J182" s="236"/>
      <c r="K182" s="236"/>
      <c r="L182" s="242"/>
      <c r="M182" s="243"/>
      <c r="N182" s="244"/>
      <c r="O182" s="244"/>
      <c r="P182" s="244"/>
      <c r="Q182" s="244"/>
      <c r="R182" s="244"/>
      <c r="S182" s="244"/>
      <c r="T182" s="24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6" t="s">
        <v>236</v>
      </c>
      <c r="AU182" s="246" t="s">
        <v>79</v>
      </c>
      <c r="AV182" s="13" t="s">
        <v>79</v>
      </c>
      <c r="AW182" s="13" t="s">
        <v>31</v>
      </c>
      <c r="AX182" s="13" t="s">
        <v>69</v>
      </c>
      <c r="AY182" s="246" t="s">
        <v>143</v>
      </c>
    </row>
    <row r="183" spans="1:51" s="13" customFormat="1" ht="12">
      <c r="A183" s="13"/>
      <c r="B183" s="235"/>
      <c r="C183" s="236"/>
      <c r="D183" s="237" t="s">
        <v>236</v>
      </c>
      <c r="E183" s="238" t="s">
        <v>19</v>
      </c>
      <c r="F183" s="239" t="s">
        <v>634</v>
      </c>
      <c r="G183" s="236"/>
      <c r="H183" s="240">
        <v>0.501</v>
      </c>
      <c r="I183" s="241"/>
      <c r="J183" s="236"/>
      <c r="K183" s="236"/>
      <c r="L183" s="242"/>
      <c r="M183" s="243"/>
      <c r="N183" s="244"/>
      <c r="O183" s="244"/>
      <c r="P183" s="244"/>
      <c r="Q183" s="244"/>
      <c r="R183" s="244"/>
      <c r="S183" s="244"/>
      <c r="T183" s="24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6" t="s">
        <v>236</v>
      </c>
      <c r="AU183" s="246" t="s">
        <v>79</v>
      </c>
      <c r="AV183" s="13" t="s">
        <v>79</v>
      </c>
      <c r="AW183" s="13" t="s">
        <v>31</v>
      </c>
      <c r="AX183" s="13" t="s">
        <v>69</v>
      </c>
      <c r="AY183" s="246" t="s">
        <v>143</v>
      </c>
    </row>
    <row r="184" spans="1:51" s="14" customFormat="1" ht="12">
      <c r="A184" s="14"/>
      <c r="B184" s="247"/>
      <c r="C184" s="248"/>
      <c r="D184" s="237" t="s">
        <v>236</v>
      </c>
      <c r="E184" s="249" t="s">
        <v>19</v>
      </c>
      <c r="F184" s="250" t="s">
        <v>302</v>
      </c>
      <c r="G184" s="248"/>
      <c r="H184" s="251">
        <v>1.73</v>
      </c>
      <c r="I184" s="252"/>
      <c r="J184" s="248"/>
      <c r="K184" s="248"/>
      <c r="L184" s="253"/>
      <c r="M184" s="254"/>
      <c r="N184" s="255"/>
      <c r="O184" s="255"/>
      <c r="P184" s="255"/>
      <c r="Q184" s="255"/>
      <c r="R184" s="255"/>
      <c r="S184" s="255"/>
      <c r="T184" s="256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7" t="s">
        <v>236</v>
      </c>
      <c r="AU184" s="257" t="s">
        <v>79</v>
      </c>
      <c r="AV184" s="14" t="s">
        <v>142</v>
      </c>
      <c r="AW184" s="14" t="s">
        <v>31</v>
      </c>
      <c r="AX184" s="14" t="s">
        <v>77</v>
      </c>
      <c r="AY184" s="257" t="s">
        <v>143</v>
      </c>
    </row>
    <row r="185" spans="1:63" s="11" customFormat="1" ht="22.8" customHeight="1">
      <c r="A185" s="11"/>
      <c r="B185" s="183"/>
      <c r="C185" s="184"/>
      <c r="D185" s="185" t="s">
        <v>68</v>
      </c>
      <c r="E185" s="222" t="s">
        <v>142</v>
      </c>
      <c r="F185" s="222" t="s">
        <v>366</v>
      </c>
      <c r="G185" s="184"/>
      <c r="H185" s="184"/>
      <c r="I185" s="187"/>
      <c r="J185" s="223">
        <f>BK185</f>
        <v>0</v>
      </c>
      <c r="K185" s="184"/>
      <c r="L185" s="189"/>
      <c r="M185" s="190"/>
      <c r="N185" s="191"/>
      <c r="O185" s="191"/>
      <c r="P185" s="192">
        <f>SUM(P186:P201)</f>
        <v>0</v>
      </c>
      <c r="Q185" s="191"/>
      <c r="R185" s="192">
        <f>SUM(R186:R201)</f>
        <v>108.80606660000001</v>
      </c>
      <c r="S185" s="191"/>
      <c r="T185" s="193">
        <f>SUM(T186:T201)</f>
        <v>0</v>
      </c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R185" s="194" t="s">
        <v>77</v>
      </c>
      <c r="AT185" s="195" t="s">
        <v>68</v>
      </c>
      <c r="AU185" s="195" t="s">
        <v>77</v>
      </c>
      <c r="AY185" s="194" t="s">
        <v>143</v>
      </c>
      <c r="BK185" s="196">
        <f>SUM(BK186:BK201)</f>
        <v>0</v>
      </c>
    </row>
    <row r="186" spans="1:65" s="2" customFormat="1" ht="21.75" customHeight="1">
      <c r="A186" s="38"/>
      <c r="B186" s="39"/>
      <c r="C186" s="197" t="s">
        <v>349</v>
      </c>
      <c r="D186" s="197" t="s">
        <v>144</v>
      </c>
      <c r="E186" s="198" t="s">
        <v>635</v>
      </c>
      <c r="F186" s="199" t="s">
        <v>636</v>
      </c>
      <c r="G186" s="200" t="s">
        <v>251</v>
      </c>
      <c r="H186" s="201">
        <v>20.2</v>
      </c>
      <c r="I186" s="202"/>
      <c r="J186" s="203">
        <f>ROUND(I186*H186,2)</f>
        <v>0</v>
      </c>
      <c r="K186" s="204"/>
      <c r="L186" s="44"/>
      <c r="M186" s="205" t="s">
        <v>19</v>
      </c>
      <c r="N186" s="206" t="s">
        <v>40</v>
      </c>
      <c r="O186" s="84"/>
      <c r="P186" s="207">
        <f>O186*H186</f>
        <v>0</v>
      </c>
      <c r="Q186" s="207">
        <v>0</v>
      </c>
      <c r="R186" s="207">
        <f>Q186*H186</f>
        <v>0</v>
      </c>
      <c r="S186" s="207">
        <v>0</v>
      </c>
      <c r="T186" s="208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09" t="s">
        <v>142</v>
      </c>
      <c r="AT186" s="209" t="s">
        <v>144</v>
      </c>
      <c r="AU186" s="209" t="s">
        <v>79</v>
      </c>
      <c r="AY186" s="17" t="s">
        <v>143</v>
      </c>
      <c r="BE186" s="210">
        <f>IF(N186="základní",J186,0)</f>
        <v>0</v>
      </c>
      <c r="BF186" s="210">
        <f>IF(N186="snížená",J186,0)</f>
        <v>0</v>
      </c>
      <c r="BG186" s="210">
        <f>IF(N186="zákl. přenesená",J186,0)</f>
        <v>0</v>
      </c>
      <c r="BH186" s="210">
        <f>IF(N186="sníž. přenesená",J186,0)</f>
        <v>0</v>
      </c>
      <c r="BI186" s="210">
        <f>IF(N186="nulová",J186,0)</f>
        <v>0</v>
      </c>
      <c r="BJ186" s="17" t="s">
        <v>77</v>
      </c>
      <c r="BK186" s="210">
        <f>ROUND(I186*H186,2)</f>
        <v>0</v>
      </c>
      <c r="BL186" s="17" t="s">
        <v>142</v>
      </c>
      <c r="BM186" s="209" t="s">
        <v>637</v>
      </c>
    </row>
    <row r="187" spans="1:51" s="13" customFormat="1" ht="12">
      <c r="A187" s="13"/>
      <c r="B187" s="235"/>
      <c r="C187" s="236"/>
      <c r="D187" s="237" t="s">
        <v>236</v>
      </c>
      <c r="E187" s="238" t="s">
        <v>19</v>
      </c>
      <c r="F187" s="239" t="s">
        <v>638</v>
      </c>
      <c r="G187" s="236"/>
      <c r="H187" s="240">
        <v>8.2</v>
      </c>
      <c r="I187" s="241"/>
      <c r="J187" s="236"/>
      <c r="K187" s="236"/>
      <c r="L187" s="242"/>
      <c r="M187" s="243"/>
      <c r="N187" s="244"/>
      <c r="O187" s="244"/>
      <c r="P187" s="244"/>
      <c r="Q187" s="244"/>
      <c r="R187" s="244"/>
      <c r="S187" s="244"/>
      <c r="T187" s="24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6" t="s">
        <v>236</v>
      </c>
      <c r="AU187" s="246" t="s">
        <v>79</v>
      </c>
      <c r="AV187" s="13" t="s">
        <v>79</v>
      </c>
      <c r="AW187" s="13" t="s">
        <v>31</v>
      </c>
      <c r="AX187" s="13" t="s">
        <v>69</v>
      </c>
      <c r="AY187" s="246" t="s">
        <v>143</v>
      </c>
    </row>
    <row r="188" spans="1:51" s="13" customFormat="1" ht="12">
      <c r="A188" s="13"/>
      <c r="B188" s="235"/>
      <c r="C188" s="236"/>
      <c r="D188" s="237" t="s">
        <v>236</v>
      </c>
      <c r="E188" s="238" t="s">
        <v>19</v>
      </c>
      <c r="F188" s="239" t="s">
        <v>639</v>
      </c>
      <c r="G188" s="236"/>
      <c r="H188" s="240">
        <v>12</v>
      </c>
      <c r="I188" s="241"/>
      <c r="J188" s="236"/>
      <c r="K188" s="236"/>
      <c r="L188" s="242"/>
      <c r="M188" s="243"/>
      <c r="N188" s="244"/>
      <c r="O188" s="244"/>
      <c r="P188" s="244"/>
      <c r="Q188" s="244"/>
      <c r="R188" s="244"/>
      <c r="S188" s="244"/>
      <c r="T188" s="24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6" t="s">
        <v>236</v>
      </c>
      <c r="AU188" s="246" t="s">
        <v>79</v>
      </c>
      <c r="AV188" s="13" t="s">
        <v>79</v>
      </c>
      <c r="AW188" s="13" t="s">
        <v>31</v>
      </c>
      <c r="AX188" s="13" t="s">
        <v>69</v>
      </c>
      <c r="AY188" s="246" t="s">
        <v>143</v>
      </c>
    </row>
    <row r="189" spans="1:51" s="14" customFormat="1" ht="12">
      <c r="A189" s="14"/>
      <c r="B189" s="247"/>
      <c r="C189" s="248"/>
      <c r="D189" s="237" t="s">
        <v>236</v>
      </c>
      <c r="E189" s="249" t="s">
        <v>19</v>
      </c>
      <c r="F189" s="250" t="s">
        <v>302</v>
      </c>
      <c r="G189" s="248"/>
      <c r="H189" s="251">
        <v>20.2</v>
      </c>
      <c r="I189" s="252"/>
      <c r="J189" s="248"/>
      <c r="K189" s="248"/>
      <c r="L189" s="253"/>
      <c r="M189" s="254"/>
      <c r="N189" s="255"/>
      <c r="O189" s="255"/>
      <c r="P189" s="255"/>
      <c r="Q189" s="255"/>
      <c r="R189" s="255"/>
      <c r="S189" s="255"/>
      <c r="T189" s="256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7" t="s">
        <v>236</v>
      </c>
      <c r="AU189" s="257" t="s">
        <v>79</v>
      </c>
      <c r="AV189" s="14" t="s">
        <v>142</v>
      </c>
      <c r="AW189" s="14" t="s">
        <v>31</v>
      </c>
      <c r="AX189" s="14" t="s">
        <v>77</v>
      </c>
      <c r="AY189" s="257" t="s">
        <v>143</v>
      </c>
    </row>
    <row r="190" spans="1:65" s="2" customFormat="1" ht="21.75" customHeight="1">
      <c r="A190" s="38"/>
      <c r="B190" s="39"/>
      <c r="C190" s="197" t="s">
        <v>353</v>
      </c>
      <c r="D190" s="197" t="s">
        <v>144</v>
      </c>
      <c r="E190" s="198" t="s">
        <v>640</v>
      </c>
      <c r="F190" s="199" t="s">
        <v>641</v>
      </c>
      <c r="G190" s="200" t="s">
        <v>287</v>
      </c>
      <c r="H190" s="201">
        <v>3.96</v>
      </c>
      <c r="I190" s="202"/>
      <c r="J190" s="203">
        <f>ROUND(I190*H190,2)</f>
        <v>0</v>
      </c>
      <c r="K190" s="204"/>
      <c r="L190" s="44"/>
      <c r="M190" s="205" t="s">
        <v>19</v>
      </c>
      <c r="N190" s="206" t="s">
        <v>40</v>
      </c>
      <c r="O190" s="84"/>
      <c r="P190" s="207">
        <f>O190*H190</f>
        <v>0</v>
      </c>
      <c r="Q190" s="207">
        <v>2.83331</v>
      </c>
      <c r="R190" s="207">
        <f>Q190*H190</f>
        <v>11.219907599999999</v>
      </c>
      <c r="S190" s="207">
        <v>0</v>
      </c>
      <c r="T190" s="208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09" t="s">
        <v>142</v>
      </c>
      <c r="AT190" s="209" t="s">
        <v>144</v>
      </c>
      <c r="AU190" s="209" t="s">
        <v>79</v>
      </c>
      <c r="AY190" s="17" t="s">
        <v>143</v>
      </c>
      <c r="BE190" s="210">
        <f>IF(N190="základní",J190,0)</f>
        <v>0</v>
      </c>
      <c r="BF190" s="210">
        <f>IF(N190="snížená",J190,0)</f>
        <v>0</v>
      </c>
      <c r="BG190" s="210">
        <f>IF(N190="zákl. přenesená",J190,0)</f>
        <v>0</v>
      </c>
      <c r="BH190" s="210">
        <f>IF(N190="sníž. přenesená",J190,0)</f>
        <v>0</v>
      </c>
      <c r="BI190" s="210">
        <f>IF(N190="nulová",J190,0)</f>
        <v>0</v>
      </c>
      <c r="BJ190" s="17" t="s">
        <v>77</v>
      </c>
      <c r="BK190" s="210">
        <f>ROUND(I190*H190,2)</f>
        <v>0</v>
      </c>
      <c r="BL190" s="17" t="s">
        <v>142</v>
      </c>
      <c r="BM190" s="209" t="s">
        <v>642</v>
      </c>
    </row>
    <row r="191" spans="1:51" s="13" customFormat="1" ht="12">
      <c r="A191" s="13"/>
      <c r="B191" s="235"/>
      <c r="C191" s="236"/>
      <c r="D191" s="237" t="s">
        <v>236</v>
      </c>
      <c r="E191" s="238" t="s">
        <v>19</v>
      </c>
      <c r="F191" s="239" t="s">
        <v>643</v>
      </c>
      <c r="G191" s="236"/>
      <c r="H191" s="240">
        <v>3.96</v>
      </c>
      <c r="I191" s="241"/>
      <c r="J191" s="236"/>
      <c r="K191" s="236"/>
      <c r="L191" s="242"/>
      <c r="M191" s="243"/>
      <c r="N191" s="244"/>
      <c r="O191" s="244"/>
      <c r="P191" s="244"/>
      <c r="Q191" s="244"/>
      <c r="R191" s="244"/>
      <c r="S191" s="244"/>
      <c r="T191" s="24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6" t="s">
        <v>236</v>
      </c>
      <c r="AU191" s="246" t="s">
        <v>79</v>
      </c>
      <c r="AV191" s="13" t="s">
        <v>79</v>
      </c>
      <c r="AW191" s="13" t="s">
        <v>31</v>
      </c>
      <c r="AX191" s="13" t="s">
        <v>77</v>
      </c>
      <c r="AY191" s="246" t="s">
        <v>143</v>
      </c>
    </row>
    <row r="192" spans="1:65" s="2" customFormat="1" ht="21.75" customHeight="1">
      <c r="A192" s="38"/>
      <c r="B192" s="39"/>
      <c r="C192" s="197" t="s">
        <v>357</v>
      </c>
      <c r="D192" s="197" t="s">
        <v>144</v>
      </c>
      <c r="E192" s="198" t="s">
        <v>644</v>
      </c>
      <c r="F192" s="199" t="s">
        <v>645</v>
      </c>
      <c r="G192" s="200" t="s">
        <v>287</v>
      </c>
      <c r="H192" s="201">
        <v>8.085</v>
      </c>
      <c r="I192" s="202"/>
      <c r="J192" s="203">
        <f>ROUND(I192*H192,2)</f>
        <v>0</v>
      </c>
      <c r="K192" s="204"/>
      <c r="L192" s="44"/>
      <c r="M192" s="205" t="s">
        <v>19</v>
      </c>
      <c r="N192" s="206" t="s">
        <v>40</v>
      </c>
      <c r="O192" s="84"/>
      <c r="P192" s="207">
        <f>O192*H192</f>
        <v>0</v>
      </c>
      <c r="Q192" s="207">
        <v>2.205</v>
      </c>
      <c r="R192" s="207">
        <f>Q192*H192</f>
        <v>17.827425</v>
      </c>
      <c r="S192" s="207">
        <v>0</v>
      </c>
      <c r="T192" s="208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09" t="s">
        <v>142</v>
      </c>
      <c r="AT192" s="209" t="s">
        <v>144</v>
      </c>
      <c r="AU192" s="209" t="s">
        <v>79</v>
      </c>
      <c r="AY192" s="17" t="s">
        <v>143</v>
      </c>
      <c r="BE192" s="210">
        <f>IF(N192="základní",J192,0)</f>
        <v>0</v>
      </c>
      <c r="BF192" s="210">
        <f>IF(N192="snížená",J192,0)</f>
        <v>0</v>
      </c>
      <c r="BG192" s="210">
        <f>IF(N192="zákl. přenesená",J192,0)</f>
        <v>0</v>
      </c>
      <c r="BH192" s="210">
        <f>IF(N192="sníž. přenesená",J192,0)</f>
        <v>0</v>
      </c>
      <c r="BI192" s="210">
        <f>IF(N192="nulová",J192,0)</f>
        <v>0</v>
      </c>
      <c r="BJ192" s="17" t="s">
        <v>77</v>
      </c>
      <c r="BK192" s="210">
        <f>ROUND(I192*H192,2)</f>
        <v>0</v>
      </c>
      <c r="BL192" s="17" t="s">
        <v>142</v>
      </c>
      <c r="BM192" s="209" t="s">
        <v>646</v>
      </c>
    </row>
    <row r="193" spans="1:51" s="13" customFormat="1" ht="12">
      <c r="A193" s="13"/>
      <c r="B193" s="235"/>
      <c r="C193" s="236"/>
      <c r="D193" s="237" t="s">
        <v>236</v>
      </c>
      <c r="E193" s="238" t="s">
        <v>19</v>
      </c>
      <c r="F193" s="239" t="s">
        <v>647</v>
      </c>
      <c r="G193" s="236"/>
      <c r="H193" s="240">
        <v>8.085</v>
      </c>
      <c r="I193" s="241"/>
      <c r="J193" s="236"/>
      <c r="K193" s="236"/>
      <c r="L193" s="242"/>
      <c r="M193" s="243"/>
      <c r="N193" s="244"/>
      <c r="O193" s="244"/>
      <c r="P193" s="244"/>
      <c r="Q193" s="244"/>
      <c r="R193" s="244"/>
      <c r="S193" s="244"/>
      <c r="T193" s="24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6" t="s">
        <v>236</v>
      </c>
      <c r="AU193" s="246" t="s">
        <v>79</v>
      </c>
      <c r="AV193" s="13" t="s">
        <v>79</v>
      </c>
      <c r="AW193" s="13" t="s">
        <v>31</v>
      </c>
      <c r="AX193" s="13" t="s">
        <v>77</v>
      </c>
      <c r="AY193" s="246" t="s">
        <v>143</v>
      </c>
    </row>
    <row r="194" spans="1:65" s="2" customFormat="1" ht="21.75" customHeight="1">
      <c r="A194" s="38"/>
      <c r="B194" s="39"/>
      <c r="C194" s="197" t="s">
        <v>361</v>
      </c>
      <c r="D194" s="197" t="s">
        <v>144</v>
      </c>
      <c r="E194" s="198" t="s">
        <v>648</v>
      </c>
      <c r="F194" s="199" t="s">
        <v>649</v>
      </c>
      <c r="G194" s="200" t="s">
        <v>287</v>
      </c>
      <c r="H194" s="201">
        <v>32.34</v>
      </c>
      <c r="I194" s="202"/>
      <c r="J194" s="203">
        <f>ROUND(I194*H194,2)</f>
        <v>0</v>
      </c>
      <c r="K194" s="204"/>
      <c r="L194" s="44"/>
      <c r="M194" s="205" t="s">
        <v>19</v>
      </c>
      <c r="N194" s="206" t="s">
        <v>40</v>
      </c>
      <c r="O194" s="84"/>
      <c r="P194" s="207">
        <f>O194*H194</f>
        <v>0</v>
      </c>
      <c r="Q194" s="207">
        <v>2.002</v>
      </c>
      <c r="R194" s="207">
        <f>Q194*H194</f>
        <v>64.74468</v>
      </c>
      <c r="S194" s="207">
        <v>0</v>
      </c>
      <c r="T194" s="208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09" t="s">
        <v>142</v>
      </c>
      <c r="AT194" s="209" t="s">
        <v>144</v>
      </c>
      <c r="AU194" s="209" t="s">
        <v>79</v>
      </c>
      <c r="AY194" s="17" t="s">
        <v>143</v>
      </c>
      <c r="BE194" s="210">
        <f>IF(N194="základní",J194,0)</f>
        <v>0</v>
      </c>
      <c r="BF194" s="210">
        <f>IF(N194="snížená",J194,0)</f>
        <v>0</v>
      </c>
      <c r="BG194" s="210">
        <f>IF(N194="zákl. přenesená",J194,0)</f>
        <v>0</v>
      </c>
      <c r="BH194" s="210">
        <f>IF(N194="sníž. přenesená",J194,0)</f>
        <v>0</v>
      </c>
      <c r="BI194" s="210">
        <f>IF(N194="nulová",J194,0)</f>
        <v>0</v>
      </c>
      <c r="BJ194" s="17" t="s">
        <v>77</v>
      </c>
      <c r="BK194" s="210">
        <f>ROUND(I194*H194,2)</f>
        <v>0</v>
      </c>
      <c r="BL194" s="17" t="s">
        <v>142</v>
      </c>
      <c r="BM194" s="209" t="s">
        <v>650</v>
      </c>
    </row>
    <row r="195" spans="1:51" s="13" customFormat="1" ht="12">
      <c r="A195" s="13"/>
      <c r="B195" s="235"/>
      <c r="C195" s="236"/>
      <c r="D195" s="237" t="s">
        <v>236</v>
      </c>
      <c r="E195" s="238" t="s">
        <v>19</v>
      </c>
      <c r="F195" s="239" t="s">
        <v>651</v>
      </c>
      <c r="G195" s="236"/>
      <c r="H195" s="240">
        <v>32.34</v>
      </c>
      <c r="I195" s="241"/>
      <c r="J195" s="236"/>
      <c r="K195" s="236"/>
      <c r="L195" s="242"/>
      <c r="M195" s="243"/>
      <c r="N195" s="244"/>
      <c r="O195" s="244"/>
      <c r="P195" s="244"/>
      <c r="Q195" s="244"/>
      <c r="R195" s="244"/>
      <c r="S195" s="244"/>
      <c r="T195" s="24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6" t="s">
        <v>236</v>
      </c>
      <c r="AU195" s="246" t="s">
        <v>79</v>
      </c>
      <c r="AV195" s="13" t="s">
        <v>79</v>
      </c>
      <c r="AW195" s="13" t="s">
        <v>31</v>
      </c>
      <c r="AX195" s="13" t="s">
        <v>77</v>
      </c>
      <c r="AY195" s="246" t="s">
        <v>143</v>
      </c>
    </row>
    <row r="196" spans="1:65" s="2" customFormat="1" ht="33" customHeight="1">
      <c r="A196" s="38"/>
      <c r="B196" s="39"/>
      <c r="C196" s="197" t="s">
        <v>367</v>
      </c>
      <c r="D196" s="197" t="s">
        <v>144</v>
      </c>
      <c r="E196" s="198" t="s">
        <v>652</v>
      </c>
      <c r="F196" s="199" t="s">
        <v>653</v>
      </c>
      <c r="G196" s="200" t="s">
        <v>251</v>
      </c>
      <c r="H196" s="201">
        <v>53.9</v>
      </c>
      <c r="I196" s="202"/>
      <c r="J196" s="203">
        <f>ROUND(I196*H196,2)</f>
        <v>0</v>
      </c>
      <c r="K196" s="204"/>
      <c r="L196" s="44"/>
      <c r="M196" s="205" t="s">
        <v>19</v>
      </c>
      <c r="N196" s="206" t="s">
        <v>40</v>
      </c>
      <c r="O196" s="84"/>
      <c r="P196" s="207">
        <f>O196*H196</f>
        <v>0</v>
      </c>
      <c r="Q196" s="207">
        <v>0</v>
      </c>
      <c r="R196" s="207">
        <f>Q196*H196</f>
        <v>0</v>
      </c>
      <c r="S196" s="207">
        <v>0</v>
      </c>
      <c r="T196" s="208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09" t="s">
        <v>142</v>
      </c>
      <c r="AT196" s="209" t="s">
        <v>144</v>
      </c>
      <c r="AU196" s="209" t="s">
        <v>79</v>
      </c>
      <c r="AY196" s="17" t="s">
        <v>143</v>
      </c>
      <c r="BE196" s="210">
        <f>IF(N196="základní",J196,0)</f>
        <v>0</v>
      </c>
      <c r="BF196" s="210">
        <f>IF(N196="snížená",J196,0)</f>
        <v>0</v>
      </c>
      <c r="BG196" s="210">
        <f>IF(N196="zákl. přenesená",J196,0)</f>
        <v>0</v>
      </c>
      <c r="BH196" s="210">
        <f>IF(N196="sníž. přenesená",J196,0)</f>
        <v>0</v>
      </c>
      <c r="BI196" s="210">
        <f>IF(N196="nulová",J196,0)</f>
        <v>0</v>
      </c>
      <c r="BJ196" s="17" t="s">
        <v>77</v>
      </c>
      <c r="BK196" s="210">
        <f>ROUND(I196*H196,2)</f>
        <v>0</v>
      </c>
      <c r="BL196" s="17" t="s">
        <v>142</v>
      </c>
      <c r="BM196" s="209" t="s">
        <v>654</v>
      </c>
    </row>
    <row r="197" spans="1:51" s="13" customFormat="1" ht="12">
      <c r="A197" s="13"/>
      <c r="B197" s="235"/>
      <c r="C197" s="236"/>
      <c r="D197" s="237" t="s">
        <v>236</v>
      </c>
      <c r="E197" s="238" t="s">
        <v>19</v>
      </c>
      <c r="F197" s="239" t="s">
        <v>655</v>
      </c>
      <c r="G197" s="236"/>
      <c r="H197" s="240">
        <v>53.9</v>
      </c>
      <c r="I197" s="241"/>
      <c r="J197" s="236"/>
      <c r="K197" s="236"/>
      <c r="L197" s="242"/>
      <c r="M197" s="243"/>
      <c r="N197" s="244"/>
      <c r="O197" s="244"/>
      <c r="P197" s="244"/>
      <c r="Q197" s="244"/>
      <c r="R197" s="244"/>
      <c r="S197" s="244"/>
      <c r="T197" s="24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6" t="s">
        <v>236</v>
      </c>
      <c r="AU197" s="246" t="s">
        <v>79</v>
      </c>
      <c r="AV197" s="13" t="s">
        <v>79</v>
      </c>
      <c r="AW197" s="13" t="s">
        <v>31</v>
      </c>
      <c r="AX197" s="13" t="s">
        <v>77</v>
      </c>
      <c r="AY197" s="246" t="s">
        <v>143</v>
      </c>
    </row>
    <row r="198" spans="1:65" s="2" customFormat="1" ht="21.75" customHeight="1">
      <c r="A198" s="38"/>
      <c r="B198" s="39"/>
      <c r="C198" s="197" t="s">
        <v>372</v>
      </c>
      <c r="D198" s="197" t="s">
        <v>144</v>
      </c>
      <c r="E198" s="198" t="s">
        <v>656</v>
      </c>
      <c r="F198" s="199" t="s">
        <v>657</v>
      </c>
      <c r="G198" s="200" t="s">
        <v>251</v>
      </c>
      <c r="H198" s="201">
        <v>20.2</v>
      </c>
      <c r="I198" s="202"/>
      <c r="J198" s="203">
        <f>ROUND(I198*H198,2)</f>
        <v>0</v>
      </c>
      <c r="K198" s="204"/>
      <c r="L198" s="44"/>
      <c r="M198" s="205" t="s">
        <v>19</v>
      </c>
      <c r="N198" s="206" t="s">
        <v>40</v>
      </c>
      <c r="O198" s="84"/>
      <c r="P198" s="207">
        <f>O198*H198</f>
        <v>0</v>
      </c>
      <c r="Q198" s="207">
        <v>0.74327</v>
      </c>
      <c r="R198" s="207">
        <f>Q198*H198</f>
        <v>15.014054</v>
      </c>
      <c r="S198" s="207">
        <v>0</v>
      </c>
      <c r="T198" s="208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09" t="s">
        <v>142</v>
      </c>
      <c r="AT198" s="209" t="s">
        <v>144</v>
      </c>
      <c r="AU198" s="209" t="s">
        <v>79</v>
      </c>
      <c r="AY198" s="17" t="s">
        <v>143</v>
      </c>
      <c r="BE198" s="210">
        <f>IF(N198="základní",J198,0)</f>
        <v>0</v>
      </c>
      <c r="BF198" s="210">
        <f>IF(N198="snížená",J198,0)</f>
        <v>0</v>
      </c>
      <c r="BG198" s="210">
        <f>IF(N198="zákl. přenesená",J198,0)</f>
        <v>0</v>
      </c>
      <c r="BH198" s="210">
        <f>IF(N198="sníž. přenesená",J198,0)</f>
        <v>0</v>
      </c>
      <c r="BI198" s="210">
        <f>IF(N198="nulová",J198,0)</f>
        <v>0</v>
      </c>
      <c r="BJ198" s="17" t="s">
        <v>77</v>
      </c>
      <c r="BK198" s="210">
        <f>ROUND(I198*H198,2)</f>
        <v>0</v>
      </c>
      <c r="BL198" s="17" t="s">
        <v>142</v>
      </c>
      <c r="BM198" s="209" t="s">
        <v>658</v>
      </c>
    </row>
    <row r="199" spans="1:51" s="13" customFormat="1" ht="12">
      <c r="A199" s="13"/>
      <c r="B199" s="235"/>
      <c r="C199" s="236"/>
      <c r="D199" s="237" t="s">
        <v>236</v>
      </c>
      <c r="E199" s="238" t="s">
        <v>19</v>
      </c>
      <c r="F199" s="239" t="s">
        <v>638</v>
      </c>
      <c r="G199" s="236"/>
      <c r="H199" s="240">
        <v>8.2</v>
      </c>
      <c r="I199" s="241"/>
      <c r="J199" s="236"/>
      <c r="K199" s="236"/>
      <c r="L199" s="242"/>
      <c r="M199" s="243"/>
      <c r="N199" s="244"/>
      <c r="O199" s="244"/>
      <c r="P199" s="244"/>
      <c r="Q199" s="244"/>
      <c r="R199" s="244"/>
      <c r="S199" s="244"/>
      <c r="T199" s="24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6" t="s">
        <v>236</v>
      </c>
      <c r="AU199" s="246" t="s">
        <v>79</v>
      </c>
      <c r="AV199" s="13" t="s">
        <v>79</v>
      </c>
      <c r="AW199" s="13" t="s">
        <v>31</v>
      </c>
      <c r="AX199" s="13" t="s">
        <v>69</v>
      </c>
      <c r="AY199" s="246" t="s">
        <v>143</v>
      </c>
    </row>
    <row r="200" spans="1:51" s="13" customFormat="1" ht="12">
      <c r="A200" s="13"/>
      <c r="B200" s="235"/>
      <c r="C200" s="236"/>
      <c r="D200" s="237" t="s">
        <v>236</v>
      </c>
      <c r="E200" s="238" t="s">
        <v>19</v>
      </c>
      <c r="F200" s="239" t="s">
        <v>639</v>
      </c>
      <c r="G200" s="236"/>
      <c r="H200" s="240">
        <v>12</v>
      </c>
      <c r="I200" s="241"/>
      <c r="J200" s="236"/>
      <c r="K200" s="236"/>
      <c r="L200" s="242"/>
      <c r="M200" s="243"/>
      <c r="N200" s="244"/>
      <c r="O200" s="244"/>
      <c r="P200" s="244"/>
      <c r="Q200" s="244"/>
      <c r="R200" s="244"/>
      <c r="S200" s="244"/>
      <c r="T200" s="24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6" t="s">
        <v>236</v>
      </c>
      <c r="AU200" s="246" t="s">
        <v>79</v>
      </c>
      <c r="AV200" s="13" t="s">
        <v>79</v>
      </c>
      <c r="AW200" s="13" t="s">
        <v>31</v>
      </c>
      <c r="AX200" s="13" t="s">
        <v>69</v>
      </c>
      <c r="AY200" s="246" t="s">
        <v>143</v>
      </c>
    </row>
    <row r="201" spans="1:51" s="14" customFormat="1" ht="12">
      <c r="A201" s="14"/>
      <c r="B201" s="247"/>
      <c r="C201" s="248"/>
      <c r="D201" s="237" t="s">
        <v>236</v>
      </c>
      <c r="E201" s="249" t="s">
        <v>19</v>
      </c>
      <c r="F201" s="250" t="s">
        <v>302</v>
      </c>
      <c r="G201" s="248"/>
      <c r="H201" s="251">
        <v>20.2</v>
      </c>
      <c r="I201" s="252"/>
      <c r="J201" s="248"/>
      <c r="K201" s="248"/>
      <c r="L201" s="253"/>
      <c r="M201" s="254"/>
      <c r="N201" s="255"/>
      <c r="O201" s="255"/>
      <c r="P201" s="255"/>
      <c r="Q201" s="255"/>
      <c r="R201" s="255"/>
      <c r="S201" s="255"/>
      <c r="T201" s="256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7" t="s">
        <v>236</v>
      </c>
      <c r="AU201" s="257" t="s">
        <v>79</v>
      </c>
      <c r="AV201" s="14" t="s">
        <v>142</v>
      </c>
      <c r="AW201" s="14" t="s">
        <v>31</v>
      </c>
      <c r="AX201" s="14" t="s">
        <v>77</v>
      </c>
      <c r="AY201" s="257" t="s">
        <v>143</v>
      </c>
    </row>
    <row r="202" spans="1:63" s="11" customFormat="1" ht="22.8" customHeight="1">
      <c r="A202" s="11"/>
      <c r="B202" s="183"/>
      <c r="C202" s="184"/>
      <c r="D202" s="185" t="s">
        <v>68</v>
      </c>
      <c r="E202" s="222" t="s">
        <v>171</v>
      </c>
      <c r="F202" s="222" t="s">
        <v>392</v>
      </c>
      <c r="G202" s="184"/>
      <c r="H202" s="184"/>
      <c r="I202" s="187"/>
      <c r="J202" s="223">
        <f>BK202</f>
        <v>0</v>
      </c>
      <c r="K202" s="184"/>
      <c r="L202" s="189"/>
      <c r="M202" s="190"/>
      <c r="N202" s="191"/>
      <c r="O202" s="191"/>
      <c r="P202" s="192">
        <f>SUM(P203:P226)</f>
        <v>0</v>
      </c>
      <c r="Q202" s="191"/>
      <c r="R202" s="192">
        <f>SUM(R203:R226)</f>
        <v>37.2491016</v>
      </c>
      <c r="S202" s="191"/>
      <c r="T202" s="193">
        <f>SUM(T203:T226)</f>
        <v>0</v>
      </c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R202" s="194" t="s">
        <v>77</v>
      </c>
      <c r="AT202" s="195" t="s">
        <v>68</v>
      </c>
      <c r="AU202" s="195" t="s">
        <v>77</v>
      </c>
      <c r="AY202" s="194" t="s">
        <v>143</v>
      </c>
      <c r="BK202" s="196">
        <f>SUM(BK203:BK226)</f>
        <v>0</v>
      </c>
    </row>
    <row r="203" spans="1:65" s="2" customFormat="1" ht="16.5" customHeight="1">
      <c r="A203" s="38"/>
      <c r="B203" s="39"/>
      <c r="C203" s="224" t="s">
        <v>377</v>
      </c>
      <c r="D203" s="224" t="s">
        <v>231</v>
      </c>
      <c r="E203" s="225" t="s">
        <v>659</v>
      </c>
      <c r="F203" s="226" t="s">
        <v>660</v>
      </c>
      <c r="G203" s="227" t="s">
        <v>244</v>
      </c>
      <c r="H203" s="228">
        <v>18</v>
      </c>
      <c r="I203" s="229"/>
      <c r="J203" s="230">
        <f>ROUND(I203*H203,2)</f>
        <v>0</v>
      </c>
      <c r="K203" s="231"/>
      <c r="L203" s="232"/>
      <c r="M203" s="233" t="s">
        <v>19</v>
      </c>
      <c r="N203" s="234" t="s">
        <v>40</v>
      </c>
      <c r="O203" s="84"/>
      <c r="P203" s="207">
        <f>O203*H203</f>
        <v>0</v>
      </c>
      <c r="Q203" s="207">
        <v>0.00128</v>
      </c>
      <c r="R203" s="207">
        <f>Q203*H203</f>
        <v>0.02304</v>
      </c>
      <c r="S203" s="207">
        <v>0</v>
      </c>
      <c r="T203" s="208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09" t="s">
        <v>171</v>
      </c>
      <c r="AT203" s="209" t="s">
        <v>231</v>
      </c>
      <c r="AU203" s="209" t="s">
        <v>79</v>
      </c>
      <c r="AY203" s="17" t="s">
        <v>143</v>
      </c>
      <c r="BE203" s="210">
        <f>IF(N203="základní",J203,0)</f>
        <v>0</v>
      </c>
      <c r="BF203" s="210">
        <f>IF(N203="snížená",J203,0)</f>
        <v>0</v>
      </c>
      <c r="BG203" s="210">
        <f>IF(N203="zákl. přenesená",J203,0)</f>
        <v>0</v>
      </c>
      <c r="BH203" s="210">
        <f>IF(N203="sníž. přenesená",J203,0)</f>
        <v>0</v>
      </c>
      <c r="BI203" s="210">
        <f>IF(N203="nulová",J203,0)</f>
        <v>0</v>
      </c>
      <c r="BJ203" s="17" t="s">
        <v>77</v>
      </c>
      <c r="BK203" s="210">
        <f>ROUND(I203*H203,2)</f>
        <v>0</v>
      </c>
      <c r="BL203" s="17" t="s">
        <v>142</v>
      </c>
      <c r="BM203" s="209" t="s">
        <v>661</v>
      </c>
    </row>
    <row r="204" spans="1:51" s="13" customFormat="1" ht="12">
      <c r="A204" s="13"/>
      <c r="B204" s="235"/>
      <c r="C204" s="236"/>
      <c r="D204" s="237" t="s">
        <v>236</v>
      </c>
      <c r="E204" s="238" t="s">
        <v>19</v>
      </c>
      <c r="F204" s="239" t="s">
        <v>211</v>
      </c>
      <c r="G204" s="236"/>
      <c r="H204" s="240">
        <v>18</v>
      </c>
      <c r="I204" s="241"/>
      <c r="J204" s="236"/>
      <c r="K204" s="236"/>
      <c r="L204" s="242"/>
      <c r="M204" s="243"/>
      <c r="N204" s="244"/>
      <c r="O204" s="244"/>
      <c r="P204" s="244"/>
      <c r="Q204" s="244"/>
      <c r="R204" s="244"/>
      <c r="S204" s="244"/>
      <c r="T204" s="24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6" t="s">
        <v>236</v>
      </c>
      <c r="AU204" s="246" t="s">
        <v>79</v>
      </c>
      <c r="AV204" s="13" t="s">
        <v>79</v>
      </c>
      <c r="AW204" s="13" t="s">
        <v>31</v>
      </c>
      <c r="AX204" s="13" t="s">
        <v>77</v>
      </c>
      <c r="AY204" s="246" t="s">
        <v>143</v>
      </c>
    </row>
    <row r="205" spans="1:65" s="2" customFormat="1" ht="16.5" customHeight="1">
      <c r="A205" s="38"/>
      <c r="B205" s="39"/>
      <c r="C205" s="224" t="s">
        <v>382</v>
      </c>
      <c r="D205" s="224" t="s">
        <v>231</v>
      </c>
      <c r="E205" s="225" t="s">
        <v>662</v>
      </c>
      <c r="F205" s="226" t="s">
        <v>663</v>
      </c>
      <c r="G205" s="227" t="s">
        <v>244</v>
      </c>
      <c r="H205" s="228">
        <v>18</v>
      </c>
      <c r="I205" s="229"/>
      <c r="J205" s="230">
        <f>ROUND(I205*H205,2)</f>
        <v>0</v>
      </c>
      <c r="K205" s="231"/>
      <c r="L205" s="232"/>
      <c r="M205" s="233" t="s">
        <v>19</v>
      </c>
      <c r="N205" s="234" t="s">
        <v>40</v>
      </c>
      <c r="O205" s="84"/>
      <c r="P205" s="207">
        <f>O205*H205</f>
        <v>0</v>
      </c>
      <c r="Q205" s="207">
        <v>4E-05</v>
      </c>
      <c r="R205" s="207">
        <f>Q205*H205</f>
        <v>0.00072</v>
      </c>
      <c r="S205" s="207">
        <v>0</v>
      </c>
      <c r="T205" s="208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09" t="s">
        <v>171</v>
      </c>
      <c r="AT205" s="209" t="s">
        <v>231</v>
      </c>
      <c r="AU205" s="209" t="s">
        <v>79</v>
      </c>
      <c r="AY205" s="17" t="s">
        <v>143</v>
      </c>
      <c r="BE205" s="210">
        <f>IF(N205="základní",J205,0)</f>
        <v>0</v>
      </c>
      <c r="BF205" s="210">
        <f>IF(N205="snížená",J205,0)</f>
        <v>0</v>
      </c>
      <c r="BG205" s="210">
        <f>IF(N205="zákl. přenesená",J205,0)</f>
        <v>0</v>
      </c>
      <c r="BH205" s="210">
        <f>IF(N205="sníž. přenesená",J205,0)</f>
        <v>0</v>
      </c>
      <c r="BI205" s="210">
        <f>IF(N205="nulová",J205,0)</f>
        <v>0</v>
      </c>
      <c r="BJ205" s="17" t="s">
        <v>77</v>
      </c>
      <c r="BK205" s="210">
        <f>ROUND(I205*H205,2)</f>
        <v>0</v>
      </c>
      <c r="BL205" s="17" t="s">
        <v>142</v>
      </c>
      <c r="BM205" s="209" t="s">
        <v>664</v>
      </c>
    </row>
    <row r="206" spans="1:51" s="13" customFormat="1" ht="12">
      <c r="A206" s="13"/>
      <c r="B206" s="235"/>
      <c r="C206" s="236"/>
      <c r="D206" s="237" t="s">
        <v>236</v>
      </c>
      <c r="E206" s="238" t="s">
        <v>19</v>
      </c>
      <c r="F206" s="239" t="s">
        <v>211</v>
      </c>
      <c r="G206" s="236"/>
      <c r="H206" s="240">
        <v>18</v>
      </c>
      <c r="I206" s="241"/>
      <c r="J206" s="236"/>
      <c r="K206" s="236"/>
      <c r="L206" s="242"/>
      <c r="M206" s="243"/>
      <c r="N206" s="244"/>
      <c r="O206" s="244"/>
      <c r="P206" s="244"/>
      <c r="Q206" s="244"/>
      <c r="R206" s="244"/>
      <c r="S206" s="244"/>
      <c r="T206" s="24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6" t="s">
        <v>236</v>
      </c>
      <c r="AU206" s="246" t="s">
        <v>79</v>
      </c>
      <c r="AV206" s="13" t="s">
        <v>79</v>
      </c>
      <c r="AW206" s="13" t="s">
        <v>31</v>
      </c>
      <c r="AX206" s="13" t="s">
        <v>77</v>
      </c>
      <c r="AY206" s="246" t="s">
        <v>143</v>
      </c>
    </row>
    <row r="207" spans="1:65" s="2" customFormat="1" ht="16.5" customHeight="1">
      <c r="A207" s="38"/>
      <c r="B207" s="39"/>
      <c r="C207" s="224" t="s">
        <v>387</v>
      </c>
      <c r="D207" s="224" t="s">
        <v>231</v>
      </c>
      <c r="E207" s="225" t="s">
        <v>665</v>
      </c>
      <c r="F207" s="226" t="s">
        <v>666</v>
      </c>
      <c r="G207" s="227" t="s">
        <v>244</v>
      </c>
      <c r="H207" s="228">
        <v>18</v>
      </c>
      <c r="I207" s="229"/>
      <c r="J207" s="230">
        <f>ROUND(I207*H207,2)</f>
        <v>0</v>
      </c>
      <c r="K207" s="231"/>
      <c r="L207" s="232"/>
      <c r="M207" s="233" t="s">
        <v>19</v>
      </c>
      <c r="N207" s="234" t="s">
        <v>40</v>
      </c>
      <c r="O207" s="84"/>
      <c r="P207" s="207">
        <f>O207*H207</f>
        <v>0</v>
      </c>
      <c r="Q207" s="207">
        <v>4E-05</v>
      </c>
      <c r="R207" s="207">
        <f>Q207*H207</f>
        <v>0.00072</v>
      </c>
      <c r="S207" s="207">
        <v>0</v>
      </c>
      <c r="T207" s="208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09" t="s">
        <v>171</v>
      </c>
      <c r="AT207" s="209" t="s">
        <v>231</v>
      </c>
      <c r="AU207" s="209" t="s">
        <v>79</v>
      </c>
      <c r="AY207" s="17" t="s">
        <v>143</v>
      </c>
      <c r="BE207" s="210">
        <f>IF(N207="základní",J207,0)</f>
        <v>0</v>
      </c>
      <c r="BF207" s="210">
        <f>IF(N207="snížená",J207,0)</f>
        <v>0</v>
      </c>
      <c r="BG207" s="210">
        <f>IF(N207="zákl. přenesená",J207,0)</f>
        <v>0</v>
      </c>
      <c r="BH207" s="210">
        <f>IF(N207="sníž. přenesená",J207,0)</f>
        <v>0</v>
      </c>
      <c r="BI207" s="210">
        <f>IF(N207="nulová",J207,0)</f>
        <v>0</v>
      </c>
      <c r="BJ207" s="17" t="s">
        <v>77</v>
      </c>
      <c r="BK207" s="210">
        <f>ROUND(I207*H207,2)</f>
        <v>0</v>
      </c>
      <c r="BL207" s="17" t="s">
        <v>142</v>
      </c>
      <c r="BM207" s="209" t="s">
        <v>667</v>
      </c>
    </row>
    <row r="208" spans="1:51" s="13" customFormat="1" ht="12">
      <c r="A208" s="13"/>
      <c r="B208" s="235"/>
      <c r="C208" s="236"/>
      <c r="D208" s="237" t="s">
        <v>236</v>
      </c>
      <c r="E208" s="238" t="s">
        <v>19</v>
      </c>
      <c r="F208" s="239" t="s">
        <v>211</v>
      </c>
      <c r="G208" s="236"/>
      <c r="H208" s="240">
        <v>18</v>
      </c>
      <c r="I208" s="241"/>
      <c r="J208" s="236"/>
      <c r="K208" s="236"/>
      <c r="L208" s="242"/>
      <c r="M208" s="243"/>
      <c r="N208" s="244"/>
      <c r="O208" s="244"/>
      <c r="P208" s="244"/>
      <c r="Q208" s="244"/>
      <c r="R208" s="244"/>
      <c r="S208" s="244"/>
      <c r="T208" s="24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6" t="s">
        <v>236</v>
      </c>
      <c r="AU208" s="246" t="s">
        <v>79</v>
      </c>
      <c r="AV208" s="13" t="s">
        <v>79</v>
      </c>
      <c r="AW208" s="13" t="s">
        <v>31</v>
      </c>
      <c r="AX208" s="13" t="s">
        <v>77</v>
      </c>
      <c r="AY208" s="246" t="s">
        <v>143</v>
      </c>
    </row>
    <row r="209" spans="1:65" s="2" customFormat="1" ht="16.5" customHeight="1">
      <c r="A209" s="38"/>
      <c r="B209" s="39"/>
      <c r="C209" s="224" t="s">
        <v>393</v>
      </c>
      <c r="D209" s="224" t="s">
        <v>231</v>
      </c>
      <c r="E209" s="225" t="s">
        <v>668</v>
      </c>
      <c r="F209" s="226" t="s">
        <v>669</v>
      </c>
      <c r="G209" s="227" t="s">
        <v>396</v>
      </c>
      <c r="H209" s="228">
        <v>21.314</v>
      </c>
      <c r="I209" s="229"/>
      <c r="J209" s="230">
        <f>ROUND(I209*H209,2)</f>
        <v>0</v>
      </c>
      <c r="K209" s="231"/>
      <c r="L209" s="232"/>
      <c r="M209" s="233" t="s">
        <v>19</v>
      </c>
      <c r="N209" s="234" t="s">
        <v>40</v>
      </c>
      <c r="O209" s="84"/>
      <c r="P209" s="207">
        <f>O209*H209</f>
        <v>0</v>
      </c>
      <c r="Q209" s="207">
        <v>1.7244</v>
      </c>
      <c r="R209" s="207">
        <f>Q209*H209</f>
        <v>36.7538616</v>
      </c>
      <c r="S209" s="207">
        <v>0</v>
      </c>
      <c r="T209" s="208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09" t="s">
        <v>171</v>
      </c>
      <c r="AT209" s="209" t="s">
        <v>231</v>
      </c>
      <c r="AU209" s="209" t="s">
        <v>79</v>
      </c>
      <c r="AY209" s="17" t="s">
        <v>143</v>
      </c>
      <c r="BE209" s="210">
        <f>IF(N209="základní",J209,0)</f>
        <v>0</v>
      </c>
      <c r="BF209" s="210">
        <f>IF(N209="snížená",J209,0)</f>
        <v>0</v>
      </c>
      <c r="BG209" s="210">
        <f>IF(N209="zákl. přenesená",J209,0)</f>
        <v>0</v>
      </c>
      <c r="BH209" s="210">
        <f>IF(N209="sníž. přenesená",J209,0)</f>
        <v>0</v>
      </c>
      <c r="BI209" s="210">
        <f>IF(N209="nulová",J209,0)</f>
        <v>0</v>
      </c>
      <c r="BJ209" s="17" t="s">
        <v>77</v>
      </c>
      <c r="BK209" s="210">
        <f>ROUND(I209*H209,2)</f>
        <v>0</v>
      </c>
      <c r="BL209" s="17" t="s">
        <v>142</v>
      </c>
      <c r="BM209" s="209" t="s">
        <v>670</v>
      </c>
    </row>
    <row r="210" spans="1:51" s="13" customFormat="1" ht="12">
      <c r="A210" s="13"/>
      <c r="B210" s="235"/>
      <c r="C210" s="236"/>
      <c r="D210" s="237" t="s">
        <v>236</v>
      </c>
      <c r="E210" s="238" t="s">
        <v>19</v>
      </c>
      <c r="F210" s="239" t="s">
        <v>671</v>
      </c>
      <c r="G210" s="236"/>
      <c r="H210" s="240">
        <v>21.314</v>
      </c>
      <c r="I210" s="241"/>
      <c r="J210" s="236"/>
      <c r="K210" s="236"/>
      <c r="L210" s="242"/>
      <c r="M210" s="243"/>
      <c r="N210" s="244"/>
      <c r="O210" s="244"/>
      <c r="P210" s="244"/>
      <c r="Q210" s="244"/>
      <c r="R210" s="244"/>
      <c r="S210" s="244"/>
      <c r="T210" s="24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6" t="s">
        <v>236</v>
      </c>
      <c r="AU210" s="246" t="s">
        <v>79</v>
      </c>
      <c r="AV210" s="13" t="s">
        <v>79</v>
      </c>
      <c r="AW210" s="13" t="s">
        <v>31</v>
      </c>
      <c r="AX210" s="13" t="s">
        <v>77</v>
      </c>
      <c r="AY210" s="246" t="s">
        <v>143</v>
      </c>
    </row>
    <row r="211" spans="1:65" s="2" customFormat="1" ht="21.75" customHeight="1">
      <c r="A211" s="38"/>
      <c r="B211" s="39"/>
      <c r="C211" s="197" t="s">
        <v>399</v>
      </c>
      <c r="D211" s="197" t="s">
        <v>144</v>
      </c>
      <c r="E211" s="198" t="s">
        <v>672</v>
      </c>
      <c r="F211" s="199" t="s">
        <v>673</v>
      </c>
      <c r="G211" s="200" t="s">
        <v>244</v>
      </c>
      <c r="H211" s="201">
        <v>1</v>
      </c>
      <c r="I211" s="202"/>
      <c r="J211" s="203">
        <f>ROUND(I211*H211,2)</f>
        <v>0</v>
      </c>
      <c r="K211" s="204"/>
      <c r="L211" s="44"/>
      <c r="M211" s="205" t="s">
        <v>19</v>
      </c>
      <c r="N211" s="206" t="s">
        <v>40</v>
      </c>
      <c r="O211" s="84"/>
      <c r="P211" s="207">
        <f>O211*H211</f>
        <v>0</v>
      </c>
      <c r="Q211" s="207">
        <v>0</v>
      </c>
      <c r="R211" s="207">
        <f>Q211*H211</f>
        <v>0</v>
      </c>
      <c r="S211" s="207">
        <v>0</v>
      </c>
      <c r="T211" s="208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09" t="s">
        <v>142</v>
      </c>
      <c r="AT211" s="209" t="s">
        <v>144</v>
      </c>
      <c r="AU211" s="209" t="s">
        <v>79</v>
      </c>
      <c r="AY211" s="17" t="s">
        <v>143</v>
      </c>
      <c r="BE211" s="210">
        <f>IF(N211="základní",J211,0)</f>
        <v>0</v>
      </c>
      <c r="BF211" s="210">
        <f>IF(N211="snížená",J211,0)</f>
        <v>0</v>
      </c>
      <c r="BG211" s="210">
        <f>IF(N211="zákl. přenesená",J211,0)</f>
        <v>0</v>
      </c>
      <c r="BH211" s="210">
        <f>IF(N211="sníž. přenesená",J211,0)</f>
        <v>0</v>
      </c>
      <c r="BI211" s="210">
        <f>IF(N211="nulová",J211,0)</f>
        <v>0</v>
      </c>
      <c r="BJ211" s="17" t="s">
        <v>77</v>
      </c>
      <c r="BK211" s="210">
        <f>ROUND(I211*H211,2)</f>
        <v>0</v>
      </c>
      <c r="BL211" s="17" t="s">
        <v>142</v>
      </c>
      <c r="BM211" s="209" t="s">
        <v>674</v>
      </c>
    </row>
    <row r="212" spans="1:51" s="13" customFormat="1" ht="12">
      <c r="A212" s="13"/>
      <c r="B212" s="235"/>
      <c r="C212" s="236"/>
      <c r="D212" s="237" t="s">
        <v>236</v>
      </c>
      <c r="E212" s="238" t="s">
        <v>19</v>
      </c>
      <c r="F212" s="239" t="s">
        <v>77</v>
      </c>
      <c r="G212" s="236"/>
      <c r="H212" s="240">
        <v>1</v>
      </c>
      <c r="I212" s="241"/>
      <c r="J212" s="236"/>
      <c r="K212" s="236"/>
      <c r="L212" s="242"/>
      <c r="M212" s="243"/>
      <c r="N212" s="244"/>
      <c r="O212" s="244"/>
      <c r="P212" s="244"/>
      <c r="Q212" s="244"/>
      <c r="R212" s="244"/>
      <c r="S212" s="244"/>
      <c r="T212" s="24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6" t="s">
        <v>236</v>
      </c>
      <c r="AU212" s="246" t="s">
        <v>79</v>
      </c>
      <c r="AV212" s="13" t="s">
        <v>79</v>
      </c>
      <c r="AW212" s="13" t="s">
        <v>31</v>
      </c>
      <c r="AX212" s="13" t="s">
        <v>77</v>
      </c>
      <c r="AY212" s="246" t="s">
        <v>143</v>
      </c>
    </row>
    <row r="213" spans="1:65" s="2" customFormat="1" ht="21.75" customHeight="1">
      <c r="A213" s="38"/>
      <c r="B213" s="39"/>
      <c r="C213" s="197" t="s">
        <v>404</v>
      </c>
      <c r="D213" s="197" t="s">
        <v>144</v>
      </c>
      <c r="E213" s="198" t="s">
        <v>675</v>
      </c>
      <c r="F213" s="199" t="s">
        <v>676</v>
      </c>
      <c r="G213" s="200" t="s">
        <v>396</v>
      </c>
      <c r="H213" s="201">
        <v>19.5</v>
      </c>
      <c r="I213" s="202"/>
      <c r="J213" s="203">
        <f>ROUND(I213*H213,2)</f>
        <v>0</v>
      </c>
      <c r="K213" s="204"/>
      <c r="L213" s="44"/>
      <c r="M213" s="205" t="s">
        <v>19</v>
      </c>
      <c r="N213" s="206" t="s">
        <v>40</v>
      </c>
      <c r="O213" s="84"/>
      <c r="P213" s="207">
        <f>O213*H213</f>
        <v>0</v>
      </c>
      <c r="Q213" s="207">
        <v>2E-05</v>
      </c>
      <c r="R213" s="207">
        <f>Q213*H213</f>
        <v>0.00039000000000000005</v>
      </c>
      <c r="S213" s="207">
        <v>0</v>
      </c>
      <c r="T213" s="208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09" t="s">
        <v>142</v>
      </c>
      <c r="AT213" s="209" t="s">
        <v>144</v>
      </c>
      <c r="AU213" s="209" t="s">
        <v>79</v>
      </c>
      <c r="AY213" s="17" t="s">
        <v>143</v>
      </c>
      <c r="BE213" s="210">
        <f>IF(N213="základní",J213,0)</f>
        <v>0</v>
      </c>
      <c r="BF213" s="210">
        <f>IF(N213="snížená",J213,0)</f>
        <v>0</v>
      </c>
      <c r="BG213" s="210">
        <f>IF(N213="zákl. přenesená",J213,0)</f>
        <v>0</v>
      </c>
      <c r="BH213" s="210">
        <f>IF(N213="sníž. přenesená",J213,0)</f>
        <v>0</v>
      </c>
      <c r="BI213" s="210">
        <f>IF(N213="nulová",J213,0)</f>
        <v>0</v>
      </c>
      <c r="BJ213" s="17" t="s">
        <v>77</v>
      </c>
      <c r="BK213" s="210">
        <f>ROUND(I213*H213,2)</f>
        <v>0</v>
      </c>
      <c r="BL213" s="17" t="s">
        <v>142</v>
      </c>
      <c r="BM213" s="209" t="s">
        <v>677</v>
      </c>
    </row>
    <row r="214" spans="1:51" s="13" customFormat="1" ht="12">
      <c r="A214" s="13"/>
      <c r="B214" s="235"/>
      <c r="C214" s="236"/>
      <c r="D214" s="237" t="s">
        <v>236</v>
      </c>
      <c r="E214" s="238" t="s">
        <v>19</v>
      </c>
      <c r="F214" s="239" t="s">
        <v>678</v>
      </c>
      <c r="G214" s="236"/>
      <c r="H214" s="240">
        <v>19.5</v>
      </c>
      <c r="I214" s="241"/>
      <c r="J214" s="236"/>
      <c r="K214" s="236"/>
      <c r="L214" s="242"/>
      <c r="M214" s="243"/>
      <c r="N214" s="244"/>
      <c r="O214" s="244"/>
      <c r="P214" s="244"/>
      <c r="Q214" s="244"/>
      <c r="R214" s="244"/>
      <c r="S214" s="244"/>
      <c r="T214" s="24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6" t="s">
        <v>236</v>
      </c>
      <c r="AU214" s="246" t="s">
        <v>79</v>
      </c>
      <c r="AV214" s="13" t="s">
        <v>79</v>
      </c>
      <c r="AW214" s="13" t="s">
        <v>31</v>
      </c>
      <c r="AX214" s="13" t="s">
        <v>77</v>
      </c>
      <c r="AY214" s="246" t="s">
        <v>143</v>
      </c>
    </row>
    <row r="215" spans="1:65" s="2" customFormat="1" ht="16.5" customHeight="1">
      <c r="A215" s="38"/>
      <c r="B215" s="39"/>
      <c r="C215" s="197" t="s">
        <v>409</v>
      </c>
      <c r="D215" s="197" t="s">
        <v>144</v>
      </c>
      <c r="E215" s="198" t="s">
        <v>679</v>
      </c>
      <c r="F215" s="199" t="s">
        <v>680</v>
      </c>
      <c r="G215" s="200" t="s">
        <v>244</v>
      </c>
      <c r="H215" s="201">
        <v>2</v>
      </c>
      <c r="I215" s="202"/>
      <c r="J215" s="203">
        <f>ROUND(I215*H215,2)</f>
        <v>0</v>
      </c>
      <c r="K215" s="204"/>
      <c r="L215" s="44"/>
      <c r="M215" s="205" t="s">
        <v>19</v>
      </c>
      <c r="N215" s="206" t="s">
        <v>40</v>
      </c>
      <c r="O215" s="84"/>
      <c r="P215" s="207">
        <f>O215*H215</f>
        <v>0</v>
      </c>
      <c r="Q215" s="207">
        <v>0.04725</v>
      </c>
      <c r="R215" s="207">
        <f>Q215*H215</f>
        <v>0.0945</v>
      </c>
      <c r="S215" s="207">
        <v>0</v>
      </c>
      <c r="T215" s="208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09" t="s">
        <v>142</v>
      </c>
      <c r="AT215" s="209" t="s">
        <v>144</v>
      </c>
      <c r="AU215" s="209" t="s">
        <v>79</v>
      </c>
      <c r="AY215" s="17" t="s">
        <v>143</v>
      </c>
      <c r="BE215" s="210">
        <f>IF(N215="základní",J215,0)</f>
        <v>0</v>
      </c>
      <c r="BF215" s="210">
        <f>IF(N215="snížená",J215,0)</f>
        <v>0</v>
      </c>
      <c r="BG215" s="210">
        <f>IF(N215="zákl. přenesená",J215,0)</f>
        <v>0</v>
      </c>
      <c r="BH215" s="210">
        <f>IF(N215="sníž. přenesená",J215,0)</f>
        <v>0</v>
      </c>
      <c r="BI215" s="210">
        <f>IF(N215="nulová",J215,0)</f>
        <v>0</v>
      </c>
      <c r="BJ215" s="17" t="s">
        <v>77</v>
      </c>
      <c r="BK215" s="210">
        <f>ROUND(I215*H215,2)</f>
        <v>0</v>
      </c>
      <c r="BL215" s="17" t="s">
        <v>142</v>
      </c>
      <c r="BM215" s="209" t="s">
        <v>681</v>
      </c>
    </row>
    <row r="216" spans="1:51" s="13" customFormat="1" ht="12">
      <c r="A216" s="13"/>
      <c r="B216" s="235"/>
      <c r="C216" s="236"/>
      <c r="D216" s="237" t="s">
        <v>236</v>
      </c>
      <c r="E216" s="238" t="s">
        <v>19</v>
      </c>
      <c r="F216" s="239" t="s">
        <v>79</v>
      </c>
      <c r="G216" s="236"/>
      <c r="H216" s="240">
        <v>2</v>
      </c>
      <c r="I216" s="241"/>
      <c r="J216" s="236"/>
      <c r="K216" s="236"/>
      <c r="L216" s="242"/>
      <c r="M216" s="243"/>
      <c r="N216" s="244"/>
      <c r="O216" s="244"/>
      <c r="P216" s="244"/>
      <c r="Q216" s="244"/>
      <c r="R216" s="244"/>
      <c r="S216" s="244"/>
      <c r="T216" s="24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6" t="s">
        <v>236</v>
      </c>
      <c r="AU216" s="246" t="s">
        <v>79</v>
      </c>
      <c r="AV216" s="13" t="s">
        <v>79</v>
      </c>
      <c r="AW216" s="13" t="s">
        <v>31</v>
      </c>
      <c r="AX216" s="13" t="s">
        <v>77</v>
      </c>
      <c r="AY216" s="246" t="s">
        <v>143</v>
      </c>
    </row>
    <row r="217" spans="1:65" s="2" customFormat="1" ht="16.5" customHeight="1">
      <c r="A217" s="38"/>
      <c r="B217" s="39"/>
      <c r="C217" s="197" t="s">
        <v>415</v>
      </c>
      <c r="D217" s="197" t="s">
        <v>144</v>
      </c>
      <c r="E217" s="198" t="s">
        <v>682</v>
      </c>
      <c r="F217" s="199" t="s">
        <v>683</v>
      </c>
      <c r="G217" s="200" t="s">
        <v>287</v>
      </c>
      <c r="H217" s="201">
        <v>57.347</v>
      </c>
      <c r="I217" s="202"/>
      <c r="J217" s="203">
        <f>ROUND(I217*H217,2)</f>
        <v>0</v>
      </c>
      <c r="K217" s="204"/>
      <c r="L217" s="44"/>
      <c r="M217" s="205" t="s">
        <v>19</v>
      </c>
      <c r="N217" s="206" t="s">
        <v>40</v>
      </c>
      <c r="O217" s="84"/>
      <c r="P217" s="207">
        <f>O217*H217</f>
        <v>0</v>
      </c>
      <c r="Q217" s="207">
        <v>0</v>
      </c>
      <c r="R217" s="207">
        <f>Q217*H217</f>
        <v>0</v>
      </c>
      <c r="S217" s="207">
        <v>0</v>
      </c>
      <c r="T217" s="208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09" t="s">
        <v>142</v>
      </c>
      <c r="AT217" s="209" t="s">
        <v>144</v>
      </c>
      <c r="AU217" s="209" t="s">
        <v>79</v>
      </c>
      <c r="AY217" s="17" t="s">
        <v>143</v>
      </c>
      <c r="BE217" s="210">
        <f>IF(N217="základní",J217,0)</f>
        <v>0</v>
      </c>
      <c r="BF217" s="210">
        <f>IF(N217="snížená",J217,0)</f>
        <v>0</v>
      </c>
      <c r="BG217" s="210">
        <f>IF(N217="zákl. přenesená",J217,0)</f>
        <v>0</v>
      </c>
      <c r="BH217" s="210">
        <f>IF(N217="sníž. přenesená",J217,0)</f>
        <v>0</v>
      </c>
      <c r="BI217" s="210">
        <f>IF(N217="nulová",J217,0)</f>
        <v>0</v>
      </c>
      <c r="BJ217" s="17" t="s">
        <v>77</v>
      </c>
      <c r="BK217" s="210">
        <f>ROUND(I217*H217,2)</f>
        <v>0</v>
      </c>
      <c r="BL217" s="17" t="s">
        <v>142</v>
      </c>
      <c r="BM217" s="209" t="s">
        <v>684</v>
      </c>
    </row>
    <row r="218" spans="1:51" s="13" customFormat="1" ht="12">
      <c r="A218" s="13"/>
      <c r="B218" s="235"/>
      <c r="C218" s="236"/>
      <c r="D218" s="237" t="s">
        <v>236</v>
      </c>
      <c r="E218" s="238" t="s">
        <v>19</v>
      </c>
      <c r="F218" s="239" t="s">
        <v>685</v>
      </c>
      <c r="G218" s="236"/>
      <c r="H218" s="240">
        <v>54.667</v>
      </c>
      <c r="I218" s="241"/>
      <c r="J218" s="236"/>
      <c r="K218" s="236"/>
      <c r="L218" s="242"/>
      <c r="M218" s="243"/>
      <c r="N218" s="244"/>
      <c r="O218" s="244"/>
      <c r="P218" s="244"/>
      <c r="Q218" s="244"/>
      <c r="R218" s="244"/>
      <c r="S218" s="244"/>
      <c r="T218" s="24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6" t="s">
        <v>236</v>
      </c>
      <c r="AU218" s="246" t="s">
        <v>79</v>
      </c>
      <c r="AV218" s="13" t="s">
        <v>79</v>
      </c>
      <c r="AW218" s="13" t="s">
        <v>31</v>
      </c>
      <c r="AX218" s="13" t="s">
        <v>69</v>
      </c>
      <c r="AY218" s="246" t="s">
        <v>143</v>
      </c>
    </row>
    <row r="219" spans="1:51" s="13" customFormat="1" ht="12">
      <c r="A219" s="13"/>
      <c r="B219" s="235"/>
      <c r="C219" s="236"/>
      <c r="D219" s="237" t="s">
        <v>236</v>
      </c>
      <c r="E219" s="238" t="s">
        <v>19</v>
      </c>
      <c r="F219" s="239" t="s">
        <v>686</v>
      </c>
      <c r="G219" s="236"/>
      <c r="H219" s="240">
        <v>2.68</v>
      </c>
      <c r="I219" s="241"/>
      <c r="J219" s="236"/>
      <c r="K219" s="236"/>
      <c r="L219" s="242"/>
      <c r="M219" s="243"/>
      <c r="N219" s="244"/>
      <c r="O219" s="244"/>
      <c r="P219" s="244"/>
      <c r="Q219" s="244"/>
      <c r="R219" s="244"/>
      <c r="S219" s="244"/>
      <c r="T219" s="245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6" t="s">
        <v>236</v>
      </c>
      <c r="AU219" s="246" t="s">
        <v>79</v>
      </c>
      <c r="AV219" s="13" t="s">
        <v>79</v>
      </c>
      <c r="AW219" s="13" t="s">
        <v>31</v>
      </c>
      <c r="AX219" s="13" t="s">
        <v>69</v>
      </c>
      <c r="AY219" s="246" t="s">
        <v>143</v>
      </c>
    </row>
    <row r="220" spans="1:51" s="14" customFormat="1" ht="12">
      <c r="A220" s="14"/>
      <c r="B220" s="247"/>
      <c r="C220" s="248"/>
      <c r="D220" s="237" t="s">
        <v>236</v>
      </c>
      <c r="E220" s="249" t="s">
        <v>19</v>
      </c>
      <c r="F220" s="250" t="s">
        <v>302</v>
      </c>
      <c r="G220" s="248"/>
      <c r="H220" s="251">
        <v>57.347</v>
      </c>
      <c r="I220" s="252"/>
      <c r="J220" s="248"/>
      <c r="K220" s="248"/>
      <c r="L220" s="253"/>
      <c r="M220" s="254"/>
      <c r="N220" s="255"/>
      <c r="O220" s="255"/>
      <c r="P220" s="255"/>
      <c r="Q220" s="255"/>
      <c r="R220" s="255"/>
      <c r="S220" s="255"/>
      <c r="T220" s="256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7" t="s">
        <v>236</v>
      </c>
      <c r="AU220" s="257" t="s">
        <v>79</v>
      </c>
      <c r="AV220" s="14" t="s">
        <v>142</v>
      </c>
      <c r="AW220" s="14" t="s">
        <v>31</v>
      </c>
      <c r="AX220" s="14" t="s">
        <v>77</v>
      </c>
      <c r="AY220" s="257" t="s">
        <v>143</v>
      </c>
    </row>
    <row r="221" spans="1:65" s="2" customFormat="1" ht="16.5" customHeight="1">
      <c r="A221" s="38"/>
      <c r="B221" s="39"/>
      <c r="C221" s="197" t="s">
        <v>420</v>
      </c>
      <c r="D221" s="197" t="s">
        <v>144</v>
      </c>
      <c r="E221" s="198" t="s">
        <v>687</v>
      </c>
      <c r="F221" s="199" t="s">
        <v>688</v>
      </c>
      <c r="G221" s="200" t="s">
        <v>251</v>
      </c>
      <c r="H221" s="201">
        <v>93.5</v>
      </c>
      <c r="I221" s="202"/>
      <c r="J221" s="203">
        <f>ROUND(I221*H221,2)</f>
        <v>0</v>
      </c>
      <c r="K221" s="204"/>
      <c r="L221" s="44"/>
      <c r="M221" s="205" t="s">
        <v>19</v>
      </c>
      <c r="N221" s="206" t="s">
        <v>40</v>
      </c>
      <c r="O221" s="84"/>
      <c r="P221" s="207">
        <f>O221*H221</f>
        <v>0</v>
      </c>
      <c r="Q221" s="207">
        <v>0.00402</v>
      </c>
      <c r="R221" s="207">
        <f>Q221*H221</f>
        <v>0.37587000000000004</v>
      </c>
      <c r="S221" s="207">
        <v>0</v>
      </c>
      <c r="T221" s="208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09" t="s">
        <v>142</v>
      </c>
      <c r="AT221" s="209" t="s">
        <v>144</v>
      </c>
      <c r="AU221" s="209" t="s">
        <v>79</v>
      </c>
      <c r="AY221" s="17" t="s">
        <v>143</v>
      </c>
      <c r="BE221" s="210">
        <f>IF(N221="základní",J221,0)</f>
        <v>0</v>
      </c>
      <c r="BF221" s="210">
        <f>IF(N221="snížená",J221,0)</f>
        <v>0</v>
      </c>
      <c r="BG221" s="210">
        <f>IF(N221="zákl. přenesená",J221,0)</f>
        <v>0</v>
      </c>
      <c r="BH221" s="210">
        <f>IF(N221="sníž. přenesená",J221,0)</f>
        <v>0</v>
      </c>
      <c r="BI221" s="210">
        <f>IF(N221="nulová",J221,0)</f>
        <v>0</v>
      </c>
      <c r="BJ221" s="17" t="s">
        <v>77</v>
      </c>
      <c r="BK221" s="210">
        <f>ROUND(I221*H221,2)</f>
        <v>0</v>
      </c>
      <c r="BL221" s="17" t="s">
        <v>142</v>
      </c>
      <c r="BM221" s="209" t="s">
        <v>689</v>
      </c>
    </row>
    <row r="222" spans="1:51" s="13" customFormat="1" ht="12">
      <c r="A222" s="13"/>
      <c r="B222" s="235"/>
      <c r="C222" s="236"/>
      <c r="D222" s="237" t="s">
        <v>236</v>
      </c>
      <c r="E222" s="238" t="s">
        <v>19</v>
      </c>
      <c r="F222" s="239" t="s">
        <v>690</v>
      </c>
      <c r="G222" s="236"/>
      <c r="H222" s="240">
        <v>81.6</v>
      </c>
      <c r="I222" s="241"/>
      <c r="J222" s="236"/>
      <c r="K222" s="236"/>
      <c r="L222" s="242"/>
      <c r="M222" s="243"/>
      <c r="N222" s="244"/>
      <c r="O222" s="244"/>
      <c r="P222" s="244"/>
      <c r="Q222" s="244"/>
      <c r="R222" s="244"/>
      <c r="S222" s="244"/>
      <c r="T222" s="245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6" t="s">
        <v>236</v>
      </c>
      <c r="AU222" s="246" t="s">
        <v>79</v>
      </c>
      <c r="AV222" s="13" t="s">
        <v>79</v>
      </c>
      <c r="AW222" s="13" t="s">
        <v>31</v>
      </c>
      <c r="AX222" s="13" t="s">
        <v>69</v>
      </c>
      <c r="AY222" s="246" t="s">
        <v>143</v>
      </c>
    </row>
    <row r="223" spans="1:51" s="13" customFormat="1" ht="12">
      <c r="A223" s="13"/>
      <c r="B223" s="235"/>
      <c r="C223" s="236"/>
      <c r="D223" s="237" t="s">
        <v>236</v>
      </c>
      <c r="E223" s="238" t="s">
        <v>19</v>
      </c>
      <c r="F223" s="239" t="s">
        <v>691</v>
      </c>
      <c r="G223" s="236"/>
      <c r="H223" s="240">
        <v>11.9</v>
      </c>
      <c r="I223" s="241"/>
      <c r="J223" s="236"/>
      <c r="K223" s="236"/>
      <c r="L223" s="242"/>
      <c r="M223" s="243"/>
      <c r="N223" s="244"/>
      <c r="O223" s="244"/>
      <c r="P223" s="244"/>
      <c r="Q223" s="244"/>
      <c r="R223" s="244"/>
      <c r="S223" s="244"/>
      <c r="T223" s="24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6" t="s">
        <v>236</v>
      </c>
      <c r="AU223" s="246" t="s">
        <v>79</v>
      </c>
      <c r="AV223" s="13" t="s">
        <v>79</v>
      </c>
      <c r="AW223" s="13" t="s">
        <v>31</v>
      </c>
      <c r="AX223" s="13" t="s">
        <v>69</v>
      </c>
      <c r="AY223" s="246" t="s">
        <v>143</v>
      </c>
    </row>
    <row r="224" spans="1:51" s="14" customFormat="1" ht="12">
      <c r="A224" s="14"/>
      <c r="B224" s="247"/>
      <c r="C224" s="248"/>
      <c r="D224" s="237" t="s">
        <v>236</v>
      </c>
      <c r="E224" s="249" t="s">
        <v>19</v>
      </c>
      <c r="F224" s="250" t="s">
        <v>302</v>
      </c>
      <c r="G224" s="248"/>
      <c r="H224" s="251">
        <v>93.5</v>
      </c>
      <c r="I224" s="252"/>
      <c r="J224" s="248"/>
      <c r="K224" s="248"/>
      <c r="L224" s="253"/>
      <c r="M224" s="254"/>
      <c r="N224" s="255"/>
      <c r="O224" s="255"/>
      <c r="P224" s="255"/>
      <c r="Q224" s="255"/>
      <c r="R224" s="255"/>
      <c r="S224" s="255"/>
      <c r="T224" s="256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7" t="s">
        <v>236</v>
      </c>
      <c r="AU224" s="257" t="s">
        <v>79</v>
      </c>
      <c r="AV224" s="14" t="s">
        <v>142</v>
      </c>
      <c r="AW224" s="14" t="s">
        <v>31</v>
      </c>
      <c r="AX224" s="14" t="s">
        <v>77</v>
      </c>
      <c r="AY224" s="257" t="s">
        <v>143</v>
      </c>
    </row>
    <row r="225" spans="1:65" s="2" customFormat="1" ht="45" customHeight="1">
      <c r="A225" s="38"/>
      <c r="B225" s="39"/>
      <c r="C225" s="197" t="s">
        <v>425</v>
      </c>
      <c r="D225" s="197" t="s">
        <v>144</v>
      </c>
      <c r="E225" s="198" t="s">
        <v>692</v>
      </c>
      <c r="F225" s="199" t="s">
        <v>693</v>
      </c>
      <c r="G225" s="200" t="s">
        <v>244</v>
      </c>
      <c r="H225" s="201">
        <v>2</v>
      </c>
      <c r="I225" s="202"/>
      <c r="J225" s="203">
        <f>ROUND(I225*H225,2)</f>
        <v>0</v>
      </c>
      <c r="K225" s="204"/>
      <c r="L225" s="44"/>
      <c r="M225" s="205" t="s">
        <v>19</v>
      </c>
      <c r="N225" s="206" t="s">
        <v>40</v>
      </c>
      <c r="O225" s="84"/>
      <c r="P225" s="207">
        <f>O225*H225</f>
        <v>0</v>
      </c>
      <c r="Q225" s="207">
        <v>0</v>
      </c>
      <c r="R225" s="207">
        <f>Q225*H225</f>
        <v>0</v>
      </c>
      <c r="S225" s="207">
        <v>0</v>
      </c>
      <c r="T225" s="208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09" t="s">
        <v>142</v>
      </c>
      <c r="AT225" s="209" t="s">
        <v>144</v>
      </c>
      <c r="AU225" s="209" t="s">
        <v>79</v>
      </c>
      <c r="AY225" s="17" t="s">
        <v>143</v>
      </c>
      <c r="BE225" s="210">
        <f>IF(N225="základní",J225,0)</f>
        <v>0</v>
      </c>
      <c r="BF225" s="210">
        <f>IF(N225="snížená",J225,0)</f>
        <v>0</v>
      </c>
      <c r="BG225" s="210">
        <f>IF(N225="zákl. přenesená",J225,0)</f>
        <v>0</v>
      </c>
      <c r="BH225" s="210">
        <f>IF(N225="sníž. přenesená",J225,0)</f>
        <v>0</v>
      </c>
      <c r="BI225" s="210">
        <f>IF(N225="nulová",J225,0)</f>
        <v>0</v>
      </c>
      <c r="BJ225" s="17" t="s">
        <v>77</v>
      </c>
      <c r="BK225" s="210">
        <f>ROUND(I225*H225,2)</f>
        <v>0</v>
      </c>
      <c r="BL225" s="17" t="s">
        <v>142</v>
      </c>
      <c r="BM225" s="209" t="s">
        <v>694</v>
      </c>
    </row>
    <row r="226" spans="1:51" s="13" customFormat="1" ht="12">
      <c r="A226" s="13"/>
      <c r="B226" s="235"/>
      <c r="C226" s="236"/>
      <c r="D226" s="237" t="s">
        <v>236</v>
      </c>
      <c r="E226" s="238" t="s">
        <v>19</v>
      </c>
      <c r="F226" s="239" t="s">
        <v>79</v>
      </c>
      <c r="G226" s="236"/>
      <c r="H226" s="240">
        <v>2</v>
      </c>
      <c r="I226" s="241"/>
      <c r="J226" s="236"/>
      <c r="K226" s="236"/>
      <c r="L226" s="242"/>
      <c r="M226" s="243"/>
      <c r="N226" s="244"/>
      <c r="O226" s="244"/>
      <c r="P226" s="244"/>
      <c r="Q226" s="244"/>
      <c r="R226" s="244"/>
      <c r="S226" s="244"/>
      <c r="T226" s="24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6" t="s">
        <v>236</v>
      </c>
      <c r="AU226" s="246" t="s">
        <v>79</v>
      </c>
      <c r="AV226" s="13" t="s">
        <v>79</v>
      </c>
      <c r="AW226" s="13" t="s">
        <v>31</v>
      </c>
      <c r="AX226" s="13" t="s">
        <v>77</v>
      </c>
      <c r="AY226" s="246" t="s">
        <v>143</v>
      </c>
    </row>
    <row r="227" spans="1:63" s="11" customFormat="1" ht="22.8" customHeight="1">
      <c r="A227" s="11"/>
      <c r="B227" s="183"/>
      <c r="C227" s="184"/>
      <c r="D227" s="185" t="s">
        <v>68</v>
      </c>
      <c r="E227" s="222" t="s">
        <v>175</v>
      </c>
      <c r="F227" s="222" t="s">
        <v>495</v>
      </c>
      <c r="G227" s="184"/>
      <c r="H227" s="184"/>
      <c r="I227" s="187"/>
      <c r="J227" s="223">
        <f>BK227</f>
        <v>0</v>
      </c>
      <c r="K227" s="184"/>
      <c r="L227" s="189"/>
      <c r="M227" s="190"/>
      <c r="N227" s="191"/>
      <c r="O227" s="191"/>
      <c r="P227" s="192">
        <f>SUM(P228:P248)</f>
        <v>0</v>
      </c>
      <c r="Q227" s="191"/>
      <c r="R227" s="192">
        <f>SUM(R228:R248)</f>
        <v>1.304465</v>
      </c>
      <c r="S227" s="191"/>
      <c r="T227" s="193">
        <f>SUM(T228:T248)</f>
        <v>0.013199999999999998</v>
      </c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R227" s="194" t="s">
        <v>77</v>
      </c>
      <c r="AT227" s="195" t="s">
        <v>68</v>
      </c>
      <c r="AU227" s="195" t="s">
        <v>77</v>
      </c>
      <c r="AY227" s="194" t="s">
        <v>143</v>
      </c>
      <c r="BK227" s="196">
        <f>SUM(BK228:BK248)</f>
        <v>0</v>
      </c>
    </row>
    <row r="228" spans="1:65" s="2" customFormat="1" ht="21.75" customHeight="1">
      <c r="A228" s="38"/>
      <c r="B228" s="39"/>
      <c r="C228" s="197" t="s">
        <v>431</v>
      </c>
      <c r="D228" s="197" t="s">
        <v>144</v>
      </c>
      <c r="E228" s="198" t="s">
        <v>695</v>
      </c>
      <c r="F228" s="199" t="s">
        <v>696</v>
      </c>
      <c r="G228" s="200" t="s">
        <v>251</v>
      </c>
      <c r="H228" s="201">
        <v>2.55</v>
      </c>
      <c r="I228" s="202"/>
      <c r="J228" s="203">
        <f>ROUND(I228*H228,2)</f>
        <v>0</v>
      </c>
      <c r="K228" s="204"/>
      <c r="L228" s="44"/>
      <c r="M228" s="205" t="s">
        <v>19</v>
      </c>
      <c r="N228" s="206" t="s">
        <v>40</v>
      </c>
      <c r="O228" s="84"/>
      <c r="P228" s="207">
        <f>O228*H228</f>
        <v>0</v>
      </c>
      <c r="Q228" s="207">
        <v>0.00195</v>
      </c>
      <c r="R228" s="207">
        <f>Q228*H228</f>
        <v>0.0049724999999999995</v>
      </c>
      <c r="S228" s="207">
        <v>0</v>
      </c>
      <c r="T228" s="208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09" t="s">
        <v>142</v>
      </c>
      <c r="AT228" s="209" t="s">
        <v>144</v>
      </c>
      <c r="AU228" s="209" t="s">
        <v>79</v>
      </c>
      <c r="AY228" s="17" t="s">
        <v>143</v>
      </c>
      <c r="BE228" s="210">
        <f>IF(N228="základní",J228,0)</f>
        <v>0</v>
      </c>
      <c r="BF228" s="210">
        <f>IF(N228="snížená",J228,0)</f>
        <v>0</v>
      </c>
      <c r="BG228" s="210">
        <f>IF(N228="zákl. přenesená",J228,0)</f>
        <v>0</v>
      </c>
      <c r="BH228" s="210">
        <f>IF(N228="sníž. přenesená",J228,0)</f>
        <v>0</v>
      </c>
      <c r="BI228" s="210">
        <f>IF(N228="nulová",J228,0)</f>
        <v>0</v>
      </c>
      <c r="BJ228" s="17" t="s">
        <v>77</v>
      </c>
      <c r="BK228" s="210">
        <f>ROUND(I228*H228,2)</f>
        <v>0</v>
      </c>
      <c r="BL228" s="17" t="s">
        <v>142</v>
      </c>
      <c r="BM228" s="209" t="s">
        <v>697</v>
      </c>
    </row>
    <row r="229" spans="1:51" s="13" customFormat="1" ht="12">
      <c r="A229" s="13"/>
      <c r="B229" s="235"/>
      <c r="C229" s="236"/>
      <c r="D229" s="237" t="s">
        <v>236</v>
      </c>
      <c r="E229" s="238" t="s">
        <v>19</v>
      </c>
      <c r="F229" s="239" t="s">
        <v>698</v>
      </c>
      <c r="G229" s="236"/>
      <c r="H229" s="240">
        <v>2.55</v>
      </c>
      <c r="I229" s="241"/>
      <c r="J229" s="236"/>
      <c r="K229" s="236"/>
      <c r="L229" s="242"/>
      <c r="M229" s="243"/>
      <c r="N229" s="244"/>
      <c r="O229" s="244"/>
      <c r="P229" s="244"/>
      <c r="Q229" s="244"/>
      <c r="R229" s="244"/>
      <c r="S229" s="244"/>
      <c r="T229" s="24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6" t="s">
        <v>236</v>
      </c>
      <c r="AU229" s="246" t="s">
        <v>79</v>
      </c>
      <c r="AV229" s="13" t="s">
        <v>79</v>
      </c>
      <c r="AW229" s="13" t="s">
        <v>31</v>
      </c>
      <c r="AX229" s="13" t="s">
        <v>77</v>
      </c>
      <c r="AY229" s="246" t="s">
        <v>143</v>
      </c>
    </row>
    <row r="230" spans="1:65" s="2" customFormat="1" ht="16.5" customHeight="1">
      <c r="A230" s="38"/>
      <c r="B230" s="39"/>
      <c r="C230" s="197" t="s">
        <v>439</v>
      </c>
      <c r="D230" s="197" t="s">
        <v>144</v>
      </c>
      <c r="E230" s="198" t="s">
        <v>699</v>
      </c>
      <c r="F230" s="199" t="s">
        <v>700</v>
      </c>
      <c r="G230" s="200" t="s">
        <v>396</v>
      </c>
      <c r="H230" s="201">
        <v>1.85</v>
      </c>
      <c r="I230" s="202"/>
      <c r="J230" s="203">
        <f>ROUND(I230*H230,2)</f>
        <v>0</v>
      </c>
      <c r="K230" s="204"/>
      <c r="L230" s="44"/>
      <c r="M230" s="205" t="s">
        <v>19</v>
      </c>
      <c r="N230" s="206" t="s">
        <v>40</v>
      </c>
      <c r="O230" s="84"/>
      <c r="P230" s="207">
        <f>O230*H230</f>
        <v>0</v>
      </c>
      <c r="Q230" s="207">
        <v>0.0235</v>
      </c>
      <c r="R230" s="207">
        <f>Q230*H230</f>
        <v>0.043475</v>
      </c>
      <c r="S230" s="207">
        <v>0</v>
      </c>
      <c r="T230" s="208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09" t="s">
        <v>142</v>
      </c>
      <c r="AT230" s="209" t="s">
        <v>144</v>
      </c>
      <c r="AU230" s="209" t="s">
        <v>79</v>
      </c>
      <c r="AY230" s="17" t="s">
        <v>143</v>
      </c>
      <c r="BE230" s="210">
        <f>IF(N230="základní",J230,0)</f>
        <v>0</v>
      </c>
      <c r="BF230" s="210">
        <f>IF(N230="snížená",J230,0)</f>
        <v>0</v>
      </c>
      <c r="BG230" s="210">
        <f>IF(N230="zákl. přenesená",J230,0)</f>
        <v>0</v>
      </c>
      <c r="BH230" s="210">
        <f>IF(N230="sníž. přenesená",J230,0)</f>
        <v>0</v>
      </c>
      <c r="BI230" s="210">
        <f>IF(N230="nulová",J230,0)</f>
        <v>0</v>
      </c>
      <c r="BJ230" s="17" t="s">
        <v>77</v>
      </c>
      <c r="BK230" s="210">
        <f>ROUND(I230*H230,2)</f>
        <v>0</v>
      </c>
      <c r="BL230" s="17" t="s">
        <v>142</v>
      </c>
      <c r="BM230" s="209" t="s">
        <v>701</v>
      </c>
    </row>
    <row r="231" spans="1:51" s="13" customFormat="1" ht="12">
      <c r="A231" s="13"/>
      <c r="B231" s="235"/>
      <c r="C231" s="236"/>
      <c r="D231" s="237" t="s">
        <v>236</v>
      </c>
      <c r="E231" s="238" t="s">
        <v>19</v>
      </c>
      <c r="F231" s="239" t="s">
        <v>702</v>
      </c>
      <c r="G231" s="236"/>
      <c r="H231" s="240">
        <v>1.85</v>
      </c>
      <c r="I231" s="241"/>
      <c r="J231" s="236"/>
      <c r="K231" s="236"/>
      <c r="L231" s="242"/>
      <c r="M231" s="243"/>
      <c r="N231" s="244"/>
      <c r="O231" s="244"/>
      <c r="P231" s="244"/>
      <c r="Q231" s="244"/>
      <c r="R231" s="244"/>
      <c r="S231" s="244"/>
      <c r="T231" s="24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6" t="s">
        <v>236</v>
      </c>
      <c r="AU231" s="246" t="s">
        <v>79</v>
      </c>
      <c r="AV231" s="13" t="s">
        <v>79</v>
      </c>
      <c r="AW231" s="13" t="s">
        <v>31</v>
      </c>
      <c r="AX231" s="13" t="s">
        <v>77</v>
      </c>
      <c r="AY231" s="246" t="s">
        <v>143</v>
      </c>
    </row>
    <row r="232" spans="1:65" s="2" customFormat="1" ht="16.5" customHeight="1">
      <c r="A232" s="38"/>
      <c r="B232" s="39"/>
      <c r="C232" s="197" t="s">
        <v>703</v>
      </c>
      <c r="D232" s="197" t="s">
        <v>144</v>
      </c>
      <c r="E232" s="198" t="s">
        <v>704</v>
      </c>
      <c r="F232" s="199" t="s">
        <v>705</v>
      </c>
      <c r="G232" s="200" t="s">
        <v>396</v>
      </c>
      <c r="H232" s="201">
        <v>4.8</v>
      </c>
      <c r="I232" s="202"/>
      <c r="J232" s="203">
        <f>ROUND(I232*H232,2)</f>
        <v>0</v>
      </c>
      <c r="K232" s="204"/>
      <c r="L232" s="44"/>
      <c r="M232" s="205" t="s">
        <v>19</v>
      </c>
      <c r="N232" s="206" t="s">
        <v>40</v>
      </c>
      <c r="O232" s="84"/>
      <c r="P232" s="207">
        <f>O232*H232</f>
        <v>0</v>
      </c>
      <c r="Q232" s="207">
        <v>0.0235</v>
      </c>
      <c r="R232" s="207">
        <f>Q232*H232</f>
        <v>0.1128</v>
      </c>
      <c r="S232" s="207">
        <v>0</v>
      </c>
      <c r="T232" s="208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09" t="s">
        <v>142</v>
      </c>
      <c r="AT232" s="209" t="s">
        <v>144</v>
      </c>
      <c r="AU232" s="209" t="s">
        <v>79</v>
      </c>
      <c r="AY232" s="17" t="s">
        <v>143</v>
      </c>
      <c r="BE232" s="210">
        <f>IF(N232="základní",J232,0)</f>
        <v>0</v>
      </c>
      <c r="BF232" s="210">
        <f>IF(N232="snížená",J232,0)</f>
        <v>0</v>
      </c>
      <c r="BG232" s="210">
        <f>IF(N232="zákl. přenesená",J232,0)</f>
        <v>0</v>
      </c>
      <c r="BH232" s="210">
        <f>IF(N232="sníž. přenesená",J232,0)</f>
        <v>0</v>
      </c>
      <c r="BI232" s="210">
        <f>IF(N232="nulová",J232,0)</f>
        <v>0</v>
      </c>
      <c r="BJ232" s="17" t="s">
        <v>77</v>
      </c>
      <c r="BK232" s="210">
        <f>ROUND(I232*H232,2)</f>
        <v>0</v>
      </c>
      <c r="BL232" s="17" t="s">
        <v>142</v>
      </c>
      <c r="BM232" s="209" t="s">
        <v>706</v>
      </c>
    </row>
    <row r="233" spans="1:51" s="13" customFormat="1" ht="12">
      <c r="A233" s="13"/>
      <c r="B233" s="235"/>
      <c r="C233" s="236"/>
      <c r="D233" s="237" t="s">
        <v>236</v>
      </c>
      <c r="E233" s="238" t="s">
        <v>19</v>
      </c>
      <c r="F233" s="239" t="s">
        <v>707</v>
      </c>
      <c r="G233" s="236"/>
      <c r="H233" s="240">
        <v>4.8</v>
      </c>
      <c r="I233" s="241"/>
      <c r="J233" s="236"/>
      <c r="K233" s="236"/>
      <c r="L233" s="242"/>
      <c r="M233" s="243"/>
      <c r="N233" s="244"/>
      <c r="O233" s="244"/>
      <c r="P233" s="244"/>
      <c r="Q233" s="244"/>
      <c r="R233" s="244"/>
      <c r="S233" s="244"/>
      <c r="T233" s="245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6" t="s">
        <v>236</v>
      </c>
      <c r="AU233" s="246" t="s">
        <v>79</v>
      </c>
      <c r="AV233" s="13" t="s">
        <v>79</v>
      </c>
      <c r="AW233" s="13" t="s">
        <v>31</v>
      </c>
      <c r="AX233" s="13" t="s">
        <v>77</v>
      </c>
      <c r="AY233" s="246" t="s">
        <v>143</v>
      </c>
    </row>
    <row r="234" spans="1:65" s="2" customFormat="1" ht="21.75" customHeight="1">
      <c r="A234" s="38"/>
      <c r="B234" s="39"/>
      <c r="C234" s="197" t="s">
        <v>708</v>
      </c>
      <c r="D234" s="197" t="s">
        <v>144</v>
      </c>
      <c r="E234" s="198" t="s">
        <v>709</v>
      </c>
      <c r="F234" s="199" t="s">
        <v>710</v>
      </c>
      <c r="G234" s="200" t="s">
        <v>251</v>
      </c>
      <c r="H234" s="201">
        <v>9.72</v>
      </c>
      <c r="I234" s="202"/>
      <c r="J234" s="203">
        <f>ROUND(I234*H234,2)</f>
        <v>0</v>
      </c>
      <c r="K234" s="204"/>
      <c r="L234" s="44"/>
      <c r="M234" s="205" t="s">
        <v>19</v>
      </c>
      <c r="N234" s="206" t="s">
        <v>40</v>
      </c>
      <c r="O234" s="84"/>
      <c r="P234" s="207">
        <f>O234*H234</f>
        <v>0</v>
      </c>
      <c r="Q234" s="207">
        <v>0.0394</v>
      </c>
      <c r="R234" s="207">
        <f>Q234*H234</f>
        <v>0.382968</v>
      </c>
      <c r="S234" s="207">
        <v>0</v>
      </c>
      <c r="T234" s="208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09" t="s">
        <v>142</v>
      </c>
      <c r="AT234" s="209" t="s">
        <v>144</v>
      </c>
      <c r="AU234" s="209" t="s">
        <v>79</v>
      </c>
      <c r="AY234" s="17" t="s">
        <v>143</v>
      </c>
      <c r="BE234" s="210">
        <f>IF(N234="základní",J234,0)</f>
        <v>0</v>
      </c>
      <c r="BF234" s="210">
        <f>IF(N234="snížená",J234,0)</f>
        <v>0</v>
      </c>
      <c r="BG234" s="210">
        <f>IF(N234="zákl. přenesená",J234,0)</f>
        <v>0</v>
      </c>
      <c r="BH234" s="210">
        <f>IF(N234="sníž. přenesená",J234,0)</f>
        <v>0</v>
      </c>
      <c r="BI234" s="210">
        <f>IF(N234="nulová",J234,0)</f>
        <v>0</v>
      </c>
      <c r="BJ234" s="17" t="s">
        <v>77</v>
      </c>
      <c r="BK234" s="210">
        <f>ROUND(I234*H234,2)</f>
        <v>0</v>
      </c>
      <c r="BL234" s="17" t="s">
        <v>142</v>
      </c>
      <c r="BM234" s="209" t="s">
        <v>711</v>
      </c>
    </row>
    <row r="235" spans="1:51" s="13" customFormat="1" ht="12">
      <c r="A235" s="13"/>
      <c r="B235" s="235"/>
      <c r="C235" s="236"/>
      <c r="D235" s="237" t="s">
        <v>236</v>
      </c>
      <c r="E235" s="238" t="s">
        <v>19</v>
      </c>
      <c r="F235" s="239" t="s">
        <v>712</v>
      </c>
      <c r="G235" s="236"/>
      <c r="H235" s="240">
        <v>9.72</v>
      </c>
      <c r="I235" s="241"/>
      <c r="J235" s="236"/>
      <c r="K235" s="236"/>
      <c r="L235" s="242"/>
      <c r="M235" s="243"/>
      <c r="N235" s="244"/>
      <c r="O235" s="244"/>
      <c r="P235" s="244"/>
      <c r="Q235" s="244"/>
      <c r="R235" s="244"/>
      <c r="S235" s="244"/>
      <c r="T235" s="24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6" t="s">
        <v>236</v>
      </c>
      <c r="AU235" s="246" t="s">
        <v>79</v>
      </c>
      <c r="AV235" s="13" t="s">
        <v>79</v>
      </c>
      <c r="AW235" s="13" t="s">
        <v>31</v>
      </c>
      <c r="AX235" s="13" t="s">
        <v>77</v>
      </c>
      <c r="AY235" s="246" t="s">
        <v>143</v>
      </c>
    </row>
    <row r="236" spans="1:65" s="2" customFormat="1" ht="16.5" customHeight="1">
      <c r="A236" s="38"/>
      <c r="B236" s="39"/>
      <c r="C236" s="197" t="s">
        <v>713</v>
      </c>
      <c r="D236" s="197" t="s">
        <v>144</v>
      </c>
      <c r="E236" s="198" t="s">
        <v>714</v>
      </c>
      <c r="F236" s="199" t="s">
        <v>715</v>
      </c>
      <c r="G236" s="200" t="s">
        <v>396</v>
      </c>
      <c r="H236" s="201">
        <v>35.35</v>
      </c>
      <c r="I236" s="202"/>
      <c r="J236" s="203">
        <f>ROUND(I236*H236,2)</f>
        <v>0</v>
      </c>
      <c r="K236" s="204"/>
      <c r="L236" s="44"/>
      <c r="M236" s="205" t="s">
        <v>19</v>
      </c>
      <c r="N236" s="206" t="s">
        <v>40</v>
      </c>
      <c r="O236" s="84"/>
      <c r="P236" s="207">
        <f>O236*H236</f>
        <v>0</v>
      </c>
      <c r="Q236" s="207">
        <v>0.00885</v>
      </c>
      <c r="R236" s="207">
        <f>Q236*H236</f>
        <v>0.3128475</v>
      </c>
      <c r="S236" s="207">
        <v>0</v>
      </c>
      <c r="T236" s="208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09" t="s">
        <v>142</v>
      </c>
      <c r="AT236" s="209" t="s">
        <v>144</v>
      </c>
      <c r="AU236" s="209" t="s">
        <v>79</v>
      </c>
      <c r="AY236" s="17" t="s">
        <v>143</v>
      </c>
      <c r="BE236" s="210">
        <f>IF(N236="základní",J236,0)</f>
        <v>0</v>
      </c>
      <c r="BF236" s="210">
        <f>IF(N236="snížená",J236,0)</f>
        <v>0</v>
      </c>
      <c r="BG236" s="210">
        <f>IF(N236="zákl. přenesená",J236,0)</f>
        <v>0</v>
      </c>
      <c r="BH236" s="210">
        <f>IF(N236="sníž. přenesená",J236,0)</f>
        <v>0</v>
      </c>
      <c r="BI236" s="210">
        <f>IF(N236="nulová",J236,0)</f>
        <v>0</v>
      </c>
      <c r="BJ236" s="17" t="s">
        <v>77</v>
      </c>
      <c r="BK236" s="210">
        <f>ROUND(I236*H236,2)</f>
        <v>0</v>
      </c>
      <c r="BL236" s="17" t="s">
        <v>142</v>
      </c>
      <c r="BM236" s="209" t="s">
        <v>716</v>
      </c>
    </row>
    <row r="237" spans="1:51" s="13" customFormat="1" ht="12">
      <c r="A237" s="13"/>
      <c r="B237" s="235"/>
      <c r="C237" s="236"/>
      <c r="D237" s="237" t="s">
        <v>236</v>
      </c>
      <c r="E237" s="238" t="s">
        <v>19</v>
      </c>
      <c r="F237" s="239" t="s">
        <v>717</v>
      </c>
      <c r="G237" s="236"/>
      <c r="H237" s="240">
        <v>11</v>
      </c>
      <c r="I237" s="241"/>
      <c r="J237" s="236"/>
      <c r="K237" s="236"/>
      <c r="L237" s="242"/>
      <c r="M237" s="243"/>
      <c r="N237" s="244"/>
      <c r="O237" s="244"/>
      <c r="P237" s="244"/>
      <c r="Q237" s="244"/>
      <c r="R237" s="244"/>
      <c r="S237" s="244"/>
      <c r="T237" s="245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6" t="s">
        <v>236</v>
      </c>
      <c r="AU237" s="246" t="s">
        <v>79</v>
      </c>
      <c r="AV237" s="13" t="s">
        <v>79</v>
      </c>
      <c r="AW237" s="13" t="s">
        <v>31</v>
      </c>
      <c r="AX237" s="13" t="s">
        <v>69</v>
      </c>
      <c r="AY237" s="246" t="s">
        <v>143</v>
      </c>
    </row>
    <row r="238" spans="1:51" s="13" customFormat="1" ht="12">
      <c r="A238" s="13"/>
      <c r="B238" s="235"/>
      <c r="C238" s="236"/>
      <c r="D238" s="237" t="s">
        <v>236</v>
      </c>
      <c r="E238" s="238" t="s">
        <v>19</v>
      </c>
      <c r="F238" s="239" t="s">
        <v>718</v>
      </c>
      <c r="G238" s="236"/>
      <c r="H238" s="240">
        <v>24.35</v>
      </c>
      <c r="I238" s="241"/>
      <c r="J238" s="236"/>
      <c r="K238" s="236"/>
      <c r="L238" s="242"/>
      <c r="M238" s="243"/>
      <c r="N238" s="244"/>
      <c r="O238" s="244"/>
      <c r="P238" s="244"/>
      <c r="Q238" s="244"/>
      <c r="R238" s="244"/>
      <c r="S238" s="244"/>
      <c r="T238" s="245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6" t="s">
        <v>236</v>
      </c>
      <c r="AU238" s="246" t="s">
        <v>79</v>
      </c>
      <c r="AV238" s="13" t="s">
        <v>79</v>
      </c>
      <c r="AW238" s="13" t="s">
        <v>31</v>
      </c>
      <c r="AX238" s="13" t="s">
        <v>69</v>
      </c>
      <c r="AY238" s="246" t="s">
        <v>143</v>
      </c>
    </row>
    <row r="239" spans="1:51" s="14" customFormat="1" ht="12">
      <c r="A239" s="14"/>
      <c r="B239" s="247"/>
      <c r="C239" s="248"/>
      <c r="D239" s="237" t="s">
        <v>236</v>
      </c>
      <c r="E239" s="249" t="s">
        <v>19</v>
      </c>
      <c r="F239" s="250" t="s">
        <v>302</v>
      </c>
      <c r="G239" s="248"/>
      <c r="H239" s="251">
        <v>35.35</v>
      </c>
      <c r="I239" s="252"/>
      <c r="J239" s="248"/>
      <c r="K239" s="248"/>
      <c r="L239" s="253"/>
      <c r="M239" s="254"/>
      <c r="N239" s="255"/>
      <c r="O239" s="255"/>
      <c r="P239" s="255"/>
      <c r="Q239" s="255"/>
      <c r="R239" s="255"/>
      <c r="S239" s="255"/>
      <c r="T239" s="256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7" t="s">
        <v>236</v>
      </c>
      <c r="AU239" s="257" t="s">
        <v>79</v>
      </c>
      <c r="AV239" s="14" t="s">
        <v>142</v>
      </c>
      <c r="AW239" s="14" t="s">
        <v>31</v>
      </c>
      <c r="AX239" s="14" t="s">
        <v>77</v>
      </c>
      <c r="AY239" s="257" t="s">
        <v>143</v>
      </c>
    </row>
    <row r="240" spans="1:65" s="2" customFormat="1" ht="16.5" customHeight="1">
      <c r="A240" s="38"/>
      <c r="B240" s="39"/>
      <c r="C240" s="197" t="s">
        <v>719</v>
      </c>
      <c r="D240" s="197" t="s">
        <v>144</v>
      </c>
      <c r="E240" s="198" t="s">
        <v>720</v>
      </c>
      <c r="F240" s="199" t="s">
        <v>721</v>
      </c>
      <c r="G240" s="200" t="s">
        <v>396</v>
      </c>
      <c r="H240" s="201">
        <v>12.3</v>
      </c>
      <c r="I240" s="202"/>
      <c r="J240" s="203">
        <f>ROUND(I240*H240,2)</f>
        <v>0</v>
      </c>
      <c r="K240" s="204"/>
      <c r="L240" s="44"/>
      <c r="M240" s="205" t="s">
        <v>19</v>
      </c>
      <c r="N240" s="206" t="s">
        <v>40</v>
      </c>
      <c r="O240" s="84"/>
      <c r="P240" s="207">
        <f>O240*H240</f>
        <v>0</v>
      </c>
      <c r="Q240" s="207">
        <v>0.0269</v>
      </c>
      <c r="R240" s="207">
        <f>Q240*H240</f>
        <v>0.33087</v>
      </c>
      <c r="S240" s="207">
        <v>0</v>
      </c>
      <c r="T240" s="208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09" t="s">
        <v>142</v>
      </c>
      <c r="AT240" s="209" t="s">
        <v>144</v>
      </c>
      <c r="AU240" s="209" t="s">
        <v>79</v>
      </c>
      <c r="AY240" s="17" t="s">
        <v>143</v>
      </c>
      <c r="BE240" s="210">
        <f>IF(N240="základní",J240,0)</f>
        <v>0</v>
      </c>
      <c r="BF240" s="210">
        <f>IF(N240="snížená",J240,0)</f>
        <v>0</v>
      </c>
      <c r="BG240" s="210">
        <f>IF(N240="zákl. přenesená",J240,0)</f>
        <v>0</v>
      </c>
      <c r="BH240" s="210">
        <f>IF(N240="sníž. přenesená",J240,0)</f>
        <v>0</v>
      </c>
      <c r="BI240" s="210">
        <f>IF(N240="nulová",J240,0)</f>
        <v>0</v>
      </c>
      <c r="BJ240" s="17" t="s">
        <v>77</v>
      </c>
      <c r="BK240" s="210">
        <f>ROUND(I240*H240,2)</f>
        <v>0</v>
      </c>
      <c r="BL240" s="17" t="s">
        <v>142</v>
      </c>
      <c r="BM240" s="209" t="s">
        <v>722</v>
      </c>
    </row>
    <row r="241" spans="1:51" s="13" customFormat="1" ht="12">
      <c r="A241" s="13"/>
      <c r="B241" s="235"/>
      <c r="C241" s="236"/>
      <c r="D241" s="237" t="s">
        <v>236</v>
      </c>
      <c r="E241" s="238" t="s">
        <v>19</v>
      </c>
      <c r="F241" s="239" t="s">
        <v>723</v>
      </c>
      <c r="G241" s="236"/>
      <c r="H241" s="240">
        <v>12.3</v>
      </c>
      <c r="I241" s="241"/>
      <c r="J241" s="236"/>
      <c r="K241" s="236"/>
      <c r="L241" s="242"/>
      <c r="M241" s="243"/>
      <c r="N241" s="244"/>
      <c r="O241" s="244"/>
      <c r="P241" s="244"/>
      <c r="Q241" s="244"/>
      <c r="R241" s="244"/>
      <c r="S241" s="244"/>
      <c r="T241" s="24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6" t="s">
        <v>236</v>
      </c>
      <c r="AU241" s="246" t="s">
        <v>79</v>
      </c>
      <c r="AV241" s="13" t="s">
        <v>79</v>
      </c>
      <c r="AW241" s="13" t="s">
        <v>31</v>
      </c>
      <c r="AX241" s="13" t="s">
        <v>77</v>
      </c>
      <c r="AY241" s="246" t="s">
        <v>143</v>
      </c>
    </row>
    <row r="242" spans="1:65" s="2" customFormat="1" ht="33" customHeight="1">
      <c r="A242" s="38"/>
      <c r="B242" s="39"/>
      <c r="C242" s="197" t="s">
        <v>724</v>
      </c>
      <c r="D242" s="197" t="s">
        <v>144</v>
      </c>
      <c r="E242" s="198" t="s">
        <v>725</v>
      </c>
      <c r="F242" s="199" t="s">
        <v>726</v>
      </c>
      <c r="G242" s="200" t="s">
        <v>396</v>
      </c>
      <c r="H242" s="201">
        <v>47.65</v>
      </c>
      <c r="I242" s="202"/>
      <c r="J242" s="203">
        <f>ROUND(I242*H242,2)</f>
        <v>0</v>
      </c>
      <c r="K242" s="204"/>
      <c r="L242" s="44"/>
      <c r="M242" s="205" t="s">
        <v>19</v>
      </c>
      <c r="N242" s="206" t="s">
        <v>40</v>
      </c>
      <c r="O242" s="84"/>
      <c r="P242" s="207">
        <f>O242*H242</f>
        <v>0</v>
      </c>
      <c r="Q242" s="207">
        <v>0.00232</v>
      </c>
      <c r="R242" s="207">
        <f>Q242*H242</f>
        <v>0.110548</v>
      </c>
      <c r="S242" s="207">
        <v>0</v>
      </c>
      <c r="T242" s="208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09" t="s">
        <v>142</v>
      </c>
      <c r="AT242" s="209" t="s">
        <v>144</v>
      </c>
      <c r="AU242" s="209" t="s">
        <v>79</v>
      </c>
      <c r="AY242" s="17" t="s">
        <v>143</v>
      </c>
      <c r="BE242" s="210">
        <f>IF(N242="základní",J242,0)</f>
        <v>0</v>
      </c>
      <c r="BF242" s="210">
        <f>IF(N242="snížená",J242,0)</f>
        <v>0</v>
      </c>
      <c r="BG242" s="210">
        <f>IF(N242="zákl. přenesená",J242,0)</f>
        <v>0</v>
      </c>
      <c r="BH242" s="210">
        <f>IF(N242="sníž. přenesená",J242,0)</f>
        <v>0</v>
      </c>
      <c r="BI242" s="210">
        <f>IF(N242="nulová",J242,0)</f>
        <v>0</v>
      </c>
      <c r="BJ242" s="17" t="s">
        <v>77</v>
      </c>
      <c r="BK242" s="210">
        <f>ROUND(I242*H242,2)</f>
        <v>0</v>
      </c>
      <c r="BL242" s="17" t="s">
        <v>142</v>
      </c>
      <c r="BM242" s="209" t="s">
        <v>727</v>
      </c>
    </row>
    <row r="243" spans="1:51" s="13" customFormat="1" ht="12">
      <c r="A243" s="13"/>
      <c r="B243" s="235"/>
      <c r="C243" s="236"/>
      <c r="D243" s="237" t="s">
        <v>236</v>
      </c>
      <c r="E243" s="238" t="s">
        <v>19</v>
      </c>
      <c r="F243" s="239" t="s">
        <v>717</v>
      </c>
      <c r="G243" s="236"/>
      <c r="H243" s="240">
        <v>11</v>
      </c>
      <c r="I243" s="241"/>
      <c r="J243" s="236"/>
      <c r="K243" s="236"/>
      <c r="L243" s="242"/>
      <c r="M243" s="243"/>
      <c r="N243" s="244"/>
      <c r="O243" s="244"/>
      <c r="P243" s="244"/>
      <c r="Q243" s="244"/>
      <c r="R243" s="244"/>
      <c r="S243" s="244"/>
      <c r="T243" s="245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6" t="s">
        <v>236</v>
      </c>
      <c r="AU243" s="246" t="s">
        <v>79</v>
      </c>
      <c r="AV243" s="13" t="s">
        <v>79</v>
      </c>
      <c r="AW243" s="13" t="s">
        <v>31</v>
      </c>
      <c r="AX243" s="13" t="s">
        <v>69</v>
      </c>
      <c r="AY243" s="246" t="s">
        <v>143</v>
      </c>
    </row>
    <row r="244" spans="1:51" s="13" customFormat="1" ht="12">
      <c r="A244" s="13"/>
      <c r="B244" s="235"/>
      <c r="C244" s="236"/>
      <c r="D244" s="237" t="s">
        <v>236</v>
      </c>
      <c r="E244" s="238" t="s">
        <v>19</v>
      </c>
      <c r="F244" s="239" t="s">
        <v>728</v>
      </c>
      <c r="G244" s="236"/>
      <c r="H244" s="240">
        <v>36.65</v>
      </c>
      <c r="I244" s="241"/>
      <c r="J244" s="236"/>
      <c r="K244" s="236"/>
      <c r="L244" s="242"/>
      <c r="M244" s="243"/>
      <c r="N244" s="244"/>
      <c r="O244" s="244"/>
      <c r="P244" s="244"/>
      <c r="Q244" s="244"/>
      <c r="R244" s="244"/>
      <c r="S244" s="244"/>
      <c r="T244" s="245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6" t="s">
        <v>236</v>
      </c>
      <c r="AU244" s="246" t="s">
        <v>79</v>
      </c>
      <c r="AV244" s="13" t="s">
        <v>79</v>
      </c>
      <c r="AW244" s="13" t="s">
        <v>31</v>
      </c>
      <c r="AX244" s="13" t="s">
        <v>69</v>
      </c>
      <c r="AY244" s="246" t="s">
        <v>143</v>
      </c>
    </row>
    <row r="245" spans="1:51" s="14" customFormat="1" ht="12">
      <c r="A245" s="14"/>
      <c r="B245" s="247"/>
      <c r="C245" s="248"/>
      <c r="D245" s="237" t="s">
        <v>236</v>
      </c>
      <c r="E245" s="249" t="s">
        <v>19</v>
      </c>
      <c r="F245" s="250" t="s">
        <v>302</v>
      </c>
      <c r="G245" s="248"/>
      <c r="H245" s="251">
        <v>47.65</v>
      </c>
      <c r="I245" s="252"/>
      <c r="J245" s="248"/>
      <c r="K245" s="248"/>
      <c r="L245" s="253"/>
      <c r="M245" s="254"/>
      <c r="N245" s="255"/>
      <c r="O245" s="255"/>
      <c r="P245" s="255"/>
      <c r="Q245" s="255"/>
      <c r="R245" s="255"/>
      <c r="S245" s="255"/>
      <c r="T245" s="256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7" t="s">
        <v>236</v>
      </c>
      <c r="AU245" s="257" t="s">
        <v>79</v>
      </c>
      <c r="AV245" s="14" t="s">
        <v>142</v>
      </c>
      <c r="AW245" s="14" t="s">
        <v>31</v>
      </c>
      <c r="AX245" s="14" t="s">
        <v>77</v>
      </c>
      <c r="AY245" s="257" t="s">
        <v>143</v>
      </c>
    </row>
    <row r="246" spans="1:65" s="2" customFormat="1" ht="21.75" customHeight="1">
      <c r="A246" s="38"/>
      <c r="B246" s="39"/>
      <c r="C246" s="197" t="s">
        <v>729</v>
      </c>
      <c r="D246" s="197" t="s">
        <v>144</v>
      </c>
      <c r="E246" s="198" t="s">
        <v>730</v>
      </c>
      <c r="F246" s="199" t="s">
        <v>731</v>
      </c>
      <c r="G246" s="200" t="s">
        <v>396</v>
      </c>
      <c r="H246" s="201">
        <v>1.2</v>
      </c>
      <c r="I246" s="202"/>
      <c r="J246" s="203">
        <f>ROUND(I246*H246,2)</f>
        <v>0</v>
      </c>
      <c r="K246" s="204"/>
      <c r="L246" s="44"/>
      <c r="M246" s="205" t="s">
        <v>19</v>
      </c>
      <c r="N246" s="206" t="s">
        <v>40</v>
      </c>
      <c r="O246" s="84"/>
      <c r="P246" s="207">
        <f>O246*H246</f>
        <v>0</v>
      </c>
      <c r="Q246" s="207">
        <v>0.00082</v>
      </c>
      <c r="R246" s="207">
        <f>Q246*H246</f>
        <v>0.0009839999999999998</v>
      </c>
      <c r="S246" s="207">
        <v>0.011</v>
      </c>
      <c r="T246" s="208">
        <f>S246*H246</f>
        <v>0.013199999999999998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09" t="s">
        <v>142</v>
      </c>
      <c r="AT246" s="209" t="s">
        <v>144</v>
      </c>
      <c r="AU246" s="209" t="s">
        <v>79</v>
      </c>
      <c r="AY246" s="17" t="s">
        <v>143</v>
      </c>
      <c r="BE246" s="210">
        <f>IF(N246="základní",J246,0)</f>
        <v>0</v>
      </c>
      <c r="BF246" s="210">
        <f>IF(N246="snížená",J246,0)</f>
        <v>0</v>
      </c>
      <c r="BG246" s="210">
        <f>IF(N246="zákl. přenesená",J246,0)</f>
        <v>0</v>
      </c>
      <c r="BH246" s="210">
        <f>IF(N246="sníž. přenesená",J246,0)</f>
        <v>0</v>
      </c>
      <c r="BI246" s="210">
        <f>IF(N246="nulová",J246,0)</f>
        <v>0</v>
      </c>
      <c r="BJ246" s="17" t="s">
        <v>77</v>
      </c>
      <c r="BK246" s="210">
        <f>ROUND(I246*H246,2)</f>
        <v>0</v>
      </c>
      <c r="BL246" s="17" t="s">
        <v>142</v>
      </c>
      <c r="BM246" s="209" t="s">
        <v>732</v>
      </c>
    </row>
    <row r="247" spans="1:51" s="13" customFormat="1" ht="12">
      <c r="A247" s="13"/>
      <c r="B247" s="235"/>
      <c r="C247" s="236"/>
      <c r="D247" s="237" t="s">
        <v>236</v>
      </c>
      <c r="E247" s="238" t="s">
        <v>19</v>
      </c>
      <c r="F247" s="239" t="s">
        <v>733</v>
      </c>
      <c r="G247" s="236"/>
      <c r="H247" s="240">
        <v>1.2</v>
      </c>
      <c r="I247" s="241"/>
      <c r="J247" s="236"/>
      <c r="K247" s="236"/>
      <c r="L247" s="242"/>
      <c r="M247" s="243"/>
      <c r="N247" s="244"/>
      <c r="O247" s="244"/>
      <c r="P247" s="244"/>
      <c r="Q247" s="244"/>
      <c r="R247" s="244"/>
      <c r="S247" s="244"/>
      <c r="T247" s="245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6" t="s">
        <v>236</v>
      </c>
      <c r="AU247" s="246" t="s">
        <v>79</v>
      </c>
      <c r="AV247" s="13" t="s">
        <v>79</v>
      </c>
      <c r="AW247" s="13" t="s">
        <v>31</v>
      </c>
      <c r="AX247" s="13" t="s">
        <v>77</v>
      </c>
      <c r="AY247" s="246" t="s">
        <v>143</v>
      </c>
    </row>
    <row r="248" spans="1:65" s="2" customFormat="1" ht="44.25" customHeight="1">
      <c r="A248" s="38"/>
      <c r="B248" s="39"/>
      <c r="C248" s="224" t="s">
        <v>734</v>
      </c>
      <c r="D248" s="224" t="s">
        <v>231</v>
      </c>
      <c r="E248" s="225" t="s">
        <v>735</v>
      </c>
      <c r="F248" s="226" t="s">
        <v>736</v>
      </c>
      <c r="G248" s="227" t="s">
        <v>244</v>
      </c>
      <c r="H248" s="228">
        <v>1</v>
      </c>
      <c r="I248" s="229"/>
      <c r="J248" s="230">
        <f>ROUND(I248*H248,2)</f>
        <v>0</v>
      </c>
      <c r="K248" s="231"/>
      <c r="L248" s="232"/>
      <c r="M248" s="233" t="s">
        <v>19</v>
      </c>
      <c r="N248" s="234" t="s">
        <v>40</v>
      </c>
      <c r="O248" s="84"/>
      <c r="P248" s="207">
        <f>O248*H248</f>
        <v>0</v>
      </c>
      <c r="Q248" s="207">
        <v>0.005</v>
      </c>
      <c r="R248" s="207">
        <f>Q248*H248</f>
        <v>0.005</v>
      </c>
      <c r="S248" s="207">
        <v>0</v>
      </c>
      <c r="T248" s="208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09" t="s">
        <v>171</v>
      </c>
      <c r="AT248" s="209" t="s">
        <v>231</v>
      </c>
      <c r="AU248" s="209" t="s">
        <v>79</v>
      </c>
      <c r="AY248" s="17" t="s">
        <v>143</v>
      </c>
      <c r="BE248" s="210">
        <f>IF(N248="základní",J248,0)</f>
        <v>0</v>
      </c>
      <c r="BF248" s="210">
        <f>IF(N248="snížená",J248,0)</f>
        <v>0</v>
      </c>
      <c r="BG248" s="210">
        <f>IF(N248="zákl. přenesená",J248,0)</f>
        <v>0</v>
      </c>
      <c r="BH248" s="210">
        <f>IF(N248="sníž. přenesená",J248,0)</f>
        <v>0</v>
      </c>
      <c r="BI248" s="210">
        <f>IF(N248="nulová",J248,0)</f>
        <v>0</v>
      </c>
      <c r="BJ248" s="17" t="s">
        <v>77</v>
      </c>
      <c r="BK248" s="210">
        <f>ROUND(I248*H248,2)</f>
        <v>0</v>
      </c>
      <c r="BL248" s="17" t="s">
        <v>142</v>
      </c>
      <c r="BM248" s="209" t="s">
        <v>737</v>
      </c>
    </row>
    <row r="249" spans="1:63" s="11" customFormat="1" ht="22.8" customHeight="1">
      <c r="A249" s="11"/>
      <c r="B249" s="183"/>
      <c r="C249" s="184"/>
      <c r="D249" s="185" t="s">
        <v>68</v>
      </c>
      <c r="E249" s="222" t="s">
        <v>429</v>
      </c>
      <c r="F249" s="222" t="s">
        <v>430</v>
      </c>
      <c r="G249" s="184"/>
      <c r="H249" s="184"/>
      <c r="I249" s="187"/>
      <c r="J249" s="223">
        <f>BK249</f>
        <v>0</v>
      </c>
      <c r="K249" s="184"/>
      <c r="L249" s="189"/>
      <c r="M249" s="190"/>
      <c r="N249" s="191"/>
      <c r="O249" s="191"/>
      <c r="P249" s="192">
        <f>P250</f>
        <v>0</v>
      </c>
      <c r="Q249" s="191"/>
      <c r="R249" s="192">
        <f>R250</f>
        <v>0</v>
      </c>
      <c r="S249" s="191"/>
      <c r="T249" s="193">
        <f>T250</f>
        <v>0</v>
      </c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R249" s="194" t="s">
        <v>77</v>
      </c>
      <c r="AT249" s="195" t="s">
        <v>68</v>
      </c>
      <c r="AU249" s="195" t="s">
        <v>77</v>
      </c>
      <c r="AY249" s="194" t="s">
        <v>143</v>
      </c>
      <c r="BK249" s="196">
        <f>BK250</f>
        <v>0</v>
      </c>
    </row>
    <row r="250" spans="1:65" s="2" customFormat="1" ht="16.5" customHeight="1">
      <c r="A250" s="38"/>
      <c r="B250" s="39"/>
      <c r="C250" s="197" t="s">
        <v>738</v>
      </c>
      <c r="D250" s="197" t="s">
        <v>144</v>
      </c>
      <c r="E250" s="198" t="s">
        <v>432</v>
      </c>
      <c r="F250" s="199" t="s">
        <v>433</v>
      </c>
      <c r="G250" s="200" t="s">
        <v>418</v>
      </c>
      <c r="H250" s="201">
        <v>194.357</v>
      </c>
      <c r="I250" s="202"/>
      <c r="J250" s="203">
        <f>ROUND(I250*H250,2)</f>
        <v>0</v>
      </c>
      <c r="K250" s="204"/>
      <c r="L250" s="44"/>
      <c r="M250" s="205" t="s">
        <v>19</v>
      </c>
      <c r="N250" s="206" t="s">
        <v>40</v>
      </c>
      <c r="O250" s="84"/>
      <c r="P250" s="207">
        <f>O250*H250</f>
        <v>0</v>
      </c>
      <c r="Q250" s="207">
        <v>0</v>
      </c>
      <c r="R250" s="207">
        <f>Q250*H250</f>
        <v>0</v>
      </c>
      <c r="S250" s="207">
        <v>0</v>
      </c>
      <c r="T250" s="208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09" t="s">
        <v>142</v>
      </c>
      <c r="AT250" s="209" t="s">
        <v>144</v>
      </c>
      <c r="AU250" s="209" t="s">
        <v>79</v>
      </c>
      <c r="AY250" s="17" t="s">
        <v>143</v>
      </c>
      <c r="BE250" s="210">
        <f>IF(N250="základní",J250,0)</f>
        <v>0</v>
      </c>
      <c r="BF250" s="210">
        <f>IF(N250="snížená",J250,0)</f>
        <v>0</v>
      </c>
      <c r="BG250" s="210">
        <f>IF(N250="zákl. přenesená",J250,0)</f>
        <v>0</v>
      </c>
      <c r="BH250" s="210">
        <f>IF(N250="sníž. přenesená",J250,0)</f>
        <v>0</v>
      </c>
      <c r="BI250" s="210">
        <f>IF(N250="nulová",J250,0)</f>
        <v>0</v>
      </c>
      <c r="BJ250" s="17" t="s">
        <v>77</v>
      </c>
      <c r="BK250" s="210">
        <f>ROUND(I250*H250,2)</f>
        <v>0</v>
      </c>
      <c r="BL250" s="17" t="s">
        <v>142</v>
      </c>
      <c r="BM250" s="209" t="s">
        <v>739</v>
      </c>
    </row>
    <row r="251" spans="1:63" s="11" customFormat="1" ht="25.9" customHeight="1">
      <c r="A251" s="11"/>
      <c r="B251" s="183"/>
      <c r="C251" s="184"/>
      <c r="D251" s="185" t="s">
        <v>68</v>
      </c>
      <c r="E251" s="186" t="s">
        <v>435</v>
      </c>
      <c r="F251" s="186" t="s">
        <v>436</v>
      </c>
      <c r="G251" s="184"/>
      <c r="H251" s="184"/>
      <c r="I251" s="187"/>
      <c r="J251" s="188">
        <f>BK251</f>
        <v>0</v>
      </c>
      <c r="K251" s="184"/>
      <c r="L251" s="189"/>
      <c r="M251" s="190"/>
      <c r="N251" s="191"/>
      <c r="O251" s="191"/>
      <c r="P251" s="192">
        <f>P252</f>
        <v>0</v>
      </c>
      <c r="Q251" s="191"/>
      <c r="R251" s="192">
        <f>R252</f>
        <v>2.42374575</v>
      </c>
      <c r="S251" s="191"/>
      <c r="T251" s="193">
        <f>T252</f>
        <v>0</v>
      </c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R251" s="194" t="s">
        <v>79</v>
      </c>
      <c r="AT251" s="195" t="s">
        <v>68</v>
      </c>
      <c r="AU251" s="195" t="s">
        <v>69</v>
      </c>
      <c r="AY251" s="194" t="s">
        <v>143</v>
      </c>
      <c r="BK251" s="196">
        <f>BK252</f>
        <v>0</v>
      </c>
    </row>
    <row r="252" spans="1:63" s="11" customFormat="1" ht="22.8" customHeight="1">
      <c r="A252" s="11"/>
      <c r="B252" s="183"/>
      <c r="C252" s="184"/>
      <c r="D252" s="185" t="s">
        <v>68</v>
      </c>
      <c r="E252" s="222" t="s">
        <v>437</v>
      </c>
      <c r="F252" s="222" t="s">
        <v>438</v>
      </c>
      <c r="G252" s="184"/>
      <c r="H252" s="184"/>
      <c r="I252" s="187"/>
      <c r="J252" s="223">
        <f>BK252</f>
        <v>0</v>
      </c>
      <c r="K252" s="184"/>
      <c r="L252" s="189"/>
      <c r="M252" s="190"/>
      <c r="N252" s="191"/>
      <c r="O252" s="191"/>
      <c r="P252" s="192">
        <f>SUM(P253:P322)</f>
        <v>0</v>
      </c>
      <c r="Q252" s="191"/>
      <c r="R252" s="192">
        <f>SUM(R253:R322)</f>
        <v>2.42374575</v>
      </c>
      <c r="S252" s="191"/>
      <c r="T252" s="193">
        <f>SUM(T253:T322)</f>
        <v>0</v>
      </c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R252" s="194" t="s">
        <v>79</v>
      </c>
      <c r="AT252" s="195" t="s">
        <v>68</v>
      </c>
      <c r="AU252" s="195" t="s">
        <v>77</v>
      </c>
      <c r="AY252" s="194" t="s">
        <v>143</v>
      </c>
      <c r="BK252" s="196">
        <f>SUM(BK253:BK322)</f>
        <v>0</v>
      </c>
    </row>
    <row r="253" spans="1:65" s="2" customFormat="1" ht="16.5" customHeight="1">
      <c r="A253" s="38"/>
      <c r="B253" s="39"/>
      <c r="C253" s="224" t="s">
        <v>740</v>
      </c>
      <c r="D253" s="224" t="s">
        <v>231</v>
      </c>
      <c r="E253" s="225" t="s">
        <v>741</v>
      </c>
      <c r="F253" s="226" t="s">
        <v>742</v>
      </c>
      <c r="G253" s="227" t="s">
        <v>418</v>
      </c>
      <c r="H253" s="228">
        <v>0.001</v>
      </c>
      <c r="I253" s="229"/>
      <c r="J253" s="230">
        <f>ROUND(I253*H253,2)</f>
        <v>0</v>
      </c>
      <c r="K253" s="231"/>
      <c r="L253" s="232"/>
      <c r="M253" s="233" t="s">
        <v>19</v>
      </c>
      <c r="N253" s="234" t="s">
        <v>40</v>
      </c>
      <c r="O253" s="84"/>
      <c r="P253" s="207">
        <f>O253*H253</f>
        <v>0</v>
      </c>
      <c r="Q253" s="207">
        <v>1</v>
      </c>
      <c r="R253" s="207">
        <f>Q253*H253</f>
        <v>0.001</v>
      </c>
      <c r="S253" s="207">
        <v>0</v>
      </c>
      <c r="T253" s="208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09" t="s">
        <v>357</v>
      </c>
      <c r="AT253" s="209" t="s">
        <v>231</v>
      </c>
      <c r="AU253" s="209" t="s">
        <v>79</v>
      </c>
      <c r="AY253" s="17" t="s">
        <v>143</v>
      </c>
      <c r="BE253" s="210">
        <f>IF(N253="základní",J253,0)</f>
        <v>0</v>
      </c>
      <c r="BF253" s="210">
        <f>IF(N253="snížená",J253,0)</f>
        <v>0</v>
      </c>
      <c r="BG253" s="210">
        <f>IF(N253="zákl. přenesená",J253,0)</f>
        <v>0</v>
      </c>
      <c r="BH253" s="210">
        <f>IF(N253="sníž. přenesená",J253,0)</f>
        <v>0</v>
      </c>
      <c r="BI253" s="210">
        <f>IF(N253="nulová",J253,0)</f>
        <v>0</v>
      </c>
      <c r="BJ253" s="17" t="s">
        <v>77</v>
      </c>
      <c r="BK253" s="210">
        <f>ROUND(I253*H253,2)</f>
        <v>0</v>
      </c>
      <c r="BL253" s="17" t="s">
        <v>203</v>
      </c>
      <c r="BM253" s="209" t="s">
        <v>743</v>
      </c>
    </row>
    <row r="254" spans="1:51" s="13" customFormat="1" ht="12">
      <c r="A254" s="13"/>
      <c r="B254" s="235"/>
      <c r="C254" s="236"/>
      <c r="D254" s="237" t="s">
        <v>236</v>
      </c>
      <c r="E254" s="238" t="s">
        <v>19</v>
      </c>
      <c r="F254" s="239" t="s">
        <v>744</v>
      </c>
      <c r="G254" s="236"/>
      <c r="H254" s="240">
        <v>0.001</v>
      </c>
      <c r="I254" s="241"/>
      <c r="J254" s="236"/>
      <c r="K254" s="236"/>
      <c r="L254" s="242"/>
      <c r="M254" s="243"/>
      <c r="N254" s="244"/>
      <c r="O254" s="244"/>
      <c r="P254" s="244"/>
      <c r="Q254" s="244"/>
      <c r="R254" s="244"/>
      <c r="S254" s="244"/>
      <c r="T254" s="245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6" t="s">
        <v>236</v>
      </c>
      <c r="AU254" s="246" t="s">
        <v>79</v>
      </c>
      <c r="AV254" s="13" t="s">
        <v>79</v>
      </c>
      <c r="AW254" s="13" t="s">
        <v>31</v>
      </c>
      <c r="AX254" s="13" t="s">
        <v>77</v>
      </c>
      <c r="AY254" s="246" t="s">
        <v>143</v>
      </c>
    </row>
    <row r="255" spans="1:65" s="2" customFormat="1" ht="16.5" customHeight="1">
      <c r="A255" s="38"/>
      <c r="B255" s="39"/>
      <c r="C255" s="224" t="s">
        <v>745</v>
      </c>
      <c r="D255" s="224" t="s">
        <v>231</v>
      </c>
      <c r="E255" s="225" t="s">
        <v>746</v>
      </c>
      <c r="F255" s="226" t="s">
        <v>747</v>
      </c>
      <c r="G255" s="227" t="s">
        <v>418</v>
      </c>
      <c r="H255" s="228">
        <v>0.177</v>
      </c>
      <c r="I255" s="229"/>
      <c r="J255" s="230">
        <f>ROUND(I255*H255,2)</f>
        <v>0</v>
      </c>
      <c r="K255" s="231"/>
      <c r="L255" s="232"/>
      <c r="M255" s="233" t="s">
        <v>19</v>
      </c>
      <c r="N255" s="234" t="s">
        <v>40</v>
      </c>
      <c r="O255" s="84"/>
      <c r="P255" s="207">
        <f>O255*H255</f>
        <v>0</v>
      </c>
      <c r="Q255" s="207">
        <v>1</v>
      </c>
      <c r="R255" s="207">
        <f>Q255*H255</f>
        <v>0.177</v>
      </c>
      <c r="S255" s="207">
        <v>0</v>
      </c>
      <c r="T255" s="208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09" t="s">
        <v>357</v>
      </c>
      <c r="AT255" s="209" t="s">
        <v>231</v>
      </c>
      <c r="AU255" s="209" t="s">
        <v>79</v>
      </c>
      <c r="AY255" s="17" t="s">
        <v>143</v>
      </c>
      <c r="BE255" s="210">
        <f>IF(N255="základní",J255,0)</f>
        <v>0</v>
      </c>
      <c r="BF255" s="210">
        <f>IF(N255="snížená",J255,0)</f>
        <v>0</v>
      </c>
      <c r="BG255" s="210">
        <f>IF(N255="zákl. přenesená",J255,0)</f>
        <v>0</v>
      </c>
      <c r="BH255" s="210">
        <f>IF(N255="sníž. přenesená",J255,0)</f>
        <v>0</v>
      </c>
      <c r="BI255" s="210">
        <f>IF(N255="nulová",J255,0)</f>
        <v>0</v>
      </c>
      <c r="BJ255" s="17" t="s">
        <v>77</v>
      </c>
      <c r="BK255" s="210">
        <f>ROUND(I255*H255,2)</f>
        <v>0</v>
      </c>
      <c r="BL255" s="17" t="s">
        <v>203</v>
      </c>
      <c r="BM255" s="209" t="s">
        <v>748</v>
      </c>
    </row>
    <row r="256" spans="1:51" s="13" customFormat="1" ht="12">
      <c r="A256" s="13"/>
      <c r="B256" s="235"/>
      <c r="C256" s="236"/>
      <c r="D256" s="237" t="s">
        <v>236</v>
      </c>
      <c r="E256" s="238" t="s">
        <v>19</v>
      </c>
      <c r="F256" s="239" t="s">
        <v>749</v>
      </c>
      <c r="G256" s="236"/>
      <c r="H256" s="240">
        <v>0.177</v>
      </c>
      <c r="I256" s="241"/>
      <c r="J256" s="236"/>
      <c r="K256" s="236"/>
      <c r="L256" s="242"/>
      <c r="M256" s="243"/>
      <c r="N256" s="244"/>
      <c r="O256" s="244"/>
      <c r="P256" s="244"/>
      <c r="Q256" s="244"/>
      <c r="R256" s="244"/>
      <c r="S256" s="244"/>
      <c r="T256" s="245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6" t="s">
        <v>236</v>
      </c>
      <c r="AU256" s="246" t="s">
        <v>79</v>
      </c>
      <c r="AV256" s="13" t="s">
        <v>79</v>
      </c>
      <c r="AW256" s="13" t="s">
        <v>31</v>
      </c>
      <c r="AX256" s="13" t="s">
        <v>77</v>
      </c>
      <c r="AY256" s="246" t="s">
        <v>143</v>
      </c>
    </row>
    <row r="257" spans="1:65" s="2" customFormat="1" ht="16.5" customHeight="1">
      <c r="A257" s="38"/>
      <c r="B257" s="39"/>
      <c r="C257" s="224" t="s">
        <v>750</v>
      </c>
      <c r="D257" s="224" t="s">
        <v>231</v>
      </c>
      <c r="E257" s="225" t="s">
        <v>751</v>
      </c>
      <c r="F257" s="226" t="s">
        <v>752</v>
      </c>
      <c r="G257" s="227" t="s">
        <v>418</v>
      </c>
      <c r="H257" s="228">
        <v>0.02</v>
      </c>
      <c r="I257" s="229"/>
      <c r="J257" s="230">
        <f>ROUND(I257*H257,2)</f>
        <v>0</v>
      </c>
      <c r="K257" s="231"/>
      <c r="L257" s="232"/>
      <c r="M257" s="233" t="s">
        <v>19</v>
      </c>
      <c r="N257" s="234" t="s">
        <v>40</v>
      </c>
      <c r="O257" s="84"/>
      <c r="P257" s="207">
        <f>O257*H257</f>
        <v>0</v>
      </c>
      <c r="Q257" s="207">
        <v>1</v>
      </c>
      <c r="R257" s="207">
        <f>Q257*H257</f>
        <v>0.02</v>
      </c>
      <c r="S257" s="207">
        <v>0</v>
      </c>
      <c r="T257" s="208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09" t="s">
        <v>357</v>
      </c>
      <c r="AT257" s="209" t="s">
        <v>231</v>
      </c>
      <c r="AU257" s="209" t="s">
        <v>79</v>
      </c>
      <c r="AY257" s="17" t="s">
        <v>143</v>
      </c>
      <c r="BE257" s="210">
        <f>IF(N257="základní",J257,0)</f>
        <v>0</v>
      </c>
      <c r="BF257" s="210">
        <f>IF(N257="snížená",J257,0)</f>
        <v>0</v>
      </c>
      <c r="BG257" s="210">
        <f>IF(N257="zákl. přenesená",J257,0)</f>
        <v>0</v>
      </c>
      <c r="BH257" s="210">
        <f>IF(N257="sníž. přenesená",J257,0)</f>
        <v>0</v>
      </c>
      <c r="BI257" s="210">
        <f>IF(N257="nulová",J257,0)</f>
        <v>0</v>
      </c>
      <c r="BJ257" s="17" t="s">
        <v>77</v>
      </c>
      <c r="BK257" s="210">
        <f>ROUND(I257*H257,2)</f>
        <v>0</v>
      </c>
      <c r="BL257" s="17" t="s">
        <v>203</v>
      </c>
      <c r="BM257" s="209" t="s">
        <v>753</v>
      </c>
    </row>
    <row r="258" spans="1:51" s="13" customFormat="1" ht="12">
      <c r="A258" s="13"/>
      <c r="B258" s="235"/>
      <c r="C258" s="236"/>
      <c r="D258" s="237" t="s">
        <v>236</v>
      </c>
      <c r="E258" s="238" t="s">
        <v>19</v>
      </c>
      <c r="F258" s="239" t="s">
        <v>754</v>
      </c>
      <c r="G258" s="236"/>
      <c r="H258" s="240">
        <v>0.012</v>
      </c>
      <c r="I258" s="241"/>
      <c r="J258" s="236"/>
      <c r="K258" s="236"/>
      <c r="L258" s="242"/>
      <c r="M258" s="243"/>
      <c r="N258" s="244"/>
      <c r="O258" s="244"/>
      <c r="P258" s="244"/>
      <c r="Q258" s="244"/>
      <c r="R258" s="244"/>
      <c r="S258" s="244"/>
      <c r="T258" s="245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6" t="s">
        <v>236</v>
      </c>
      <c r="AU258" s="246" t="s">
        <v>79</v>
      </c>
      <c r="AV258" s="13" t="s">
        <v>79</v>
      </c>
      <c r="AW258" s="13" t="s">
        <v>31</v>
      </c>
      <c r="AX258" s="13" t="s">
        <v>69</v>
      </c>
      <c r="AY258" s="246" t="s">
        <v>143</v>
      </c>
    </row>
    <row r="259" spans="1:51" s="13" customFormat="1" ht="12">
      <c r="A259" s="13"/>
      <c r="B259" s="235"/>
      <c r="C259" s="236"/>
      <c r="D259" s="237" t="s">
        <v>236</v>
      </c>
      <c r="E259" s="238" t="s">
        <v>19</v>
      </c>
      <c r="F259" s="239" t="s">
        <v>755</v>
      </c>
      <c r="G259" s="236"/>
      <c r="H259" s="240">
        <v>0.008</v>
      </c>
      <c r="I259" s="241"/>
      <c r="J259" s="236"/>
      <c r="K259" s="236"/>
      <c r="L259" s="242"/>
      <c r="M259" s="243"/>
      <c r="N259" s="244"/>
      <c r="O259" s="244"/>
      <c r="P259" s="244"/>
      <c r="Q259" s="244"/>
      <c r="R259" s="244"/>
      <c r="S259" s="244"/>
      <c r="T259" s="245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6" t="s">
        <v>236</v>
      </c>
      <c r="AU259" s="246" t="s">
        <v>79</v>
      </c>
      <c r="AV259" s="13" t="s">
        <v>79</v>
      </c>
      <c r="AW259" s="13" t="s">
        <v>31</v>
      </c>
      <c r="AX259" s="13" t="s">
        <v>69</v>
      </c>
      <c r="AY259" s="246" t="s">
        <v>143</v>
      </c>
    </row>
    <row r="260" spans="1:51" s="14" customFormat="1" ht="12">
      <c r="A260" s="14"/>
      <c r="B260" s="247"/>
      <c r="C260" s="248"/>
      <c r="D260" s="237" t="s">
        <v>236</v>
      </c>
      <c r="E260" s="249" t="s">
        <v>19</v>
      </c>
      <c r="F260" s="250" t="s">
        <v>302</v>
      </c>
      <c r="G260" s="248"/>
      <c r="H260" s="251">
        <v>0.02</v>
      </c>
      <c r="I260" s="252"/>
      <c r="J260" s="248"/>
      <c r="K260" s="248"/>
      <c r="L260" s="253"/>
      <c r="M260" s="254"/>
      <c r="N260" s="255"/>
      <c r="O260" s="255"/>
      <c r="P260" s="255"/>
      <c r="Q260" s="255"/>
      <c r="R260" s="255"/>
      <c r="S260" s="255"/>
      <c r="T260" s="256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7" t="s">
        <v>236</v>
      </c>
      <c r="AU260" s="257" t="s">
        <v>79</v>
      </c>
      <c r="AV260" s="14" t="s">
        <v>142</v>
      </c>
      <c r="AW260" s="14" t="s">
        <v>31</v>
      </c>
      <c r="AX260" s="14" t="s">
        <v>77</v>
      </c>
      <c r="AY260" s="257" t="s">
        <v>143</v>
      </c>
    </row>
    <row r="261" spans="1:65" s="2" customFormat="1" ht="16.5" customHeight="1">
      <c r="A261" s="38"/>
      <c r="B261" s="39"/>
      <c r="C261" s="224" t="s">
        <v>756</v>
      </c>
      <c r="D261" s="224" t="s">
        <v>231</v>
      </c>
      <c r="E261" s="225" t="s">
        <v>757</v>
      </c>
      <c r="F261" s="226" t="s">
        <v>758</v>
      </c>
      <c r="G261" s="227" t="s">
        <v>418</v>
      </c>
      <c r="H261" s="228">
        <v>0.099</v>
      </c>
      <c r="I261" s="229"/>
      <c r="J261" s="230">
        <f>ROUND(I261*H261,2)</f>
        <v>0</v>
      </c>
      <c r="K261" s="231"/>
      <c r="L261" s="232"/>
      <c r="M261" s="233" t="s">
        <v>19</v>
      </c>
      <c r="N261" s="234" t="s">
        <v>40</v>
      </c>
      <c r="O261" s="84"/>
      <c r="P261" s="207">
        <f>O261*H261</f>
        <v>0</v>
      </c>
      <c r="Q261" s="207">
        <v>1</v>
      </c>
      <c r="R261" s="207">
        <f>Q261*H261</f>
        <v>0.099</v>
      </c>
      <c r="S261" s="207">
        <v>0</v>
      </c>
      <c r="T261" s="208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09" t="s">
        <v>357</v>
      </c>
      <c r="AT261" s="209" t="s">
        <v>231</v>
      </c>
      <c r="AU261" s="209" t="s">
        <v>79</v>
      </c>
      <c r="AY261" s="17" t="s">
        <v>143</v>
      </c>
      <c r="BE261" s="210">
        <f>IF(N261="základní",J261,0)</f>
        <v>0</v>
      </c>
      <c r="BF261" s="210">
        <f>IF(N261="snížená",J261,0)</f>
        <v>0</v>
      </c>
      <c r="BG261" s="210">
        <f>IF(N261="zákl. přenesená",J261,0)</f>
        <v>0</v>
      </c>
      <c r="BH261" s="210">
        <f>IF(N261="sníž. přenesená",J261,0)</f>
        <v>0</v>
      </c>
      <c r="BI261" s="210">
        <f>IF(N261="nulová",J261,0)</f>
        <v>0</v>
      </c>
      <c r="BJ261" s="17" t="s">
        <v>77</v>
      </c>
      <c r="BK261" s="210">
        <f>ROUND(I261*H261,2)</f>
        <v>0</v>
      </c>
      <c r="BL261" s="17" t="s">
        <v>203</v>
      </c>
      <c r="BM261" s="209" t="s">
        <v>759</v>
      </c>
    </row>
    <row r="262" spans="1:51" s="13" customFormat="1" ht="12">
      <c r="A262" s="13"/>
      <c r="B262" s="235"/>
      <c r="C262" s="236"/>
      <c r="D262" s="237" t="s">
        <v>236</v>
      </c>
      <c r="E262" s="238" t="s">
        <v>19</v>
      </c>
      <c r="F262" s="239" t="s">
        <v>760</v>
      </c>
      <c r="G262" s="236"/>
      <c r="H262" s="240">
        <v>0.099</v>
      </c>
      <c r="I262" s="241"/>
      <c r="J262" s="236"/>
      <c r="K262" s="236"/>
      <c r="L262" s="242"/>
      <c r="M262" s="243"/>
      <c r="N262" s="244"/>
      <c r="O262" s="244"/>
      <c r="P262" s="244"/>
      <c r="Q262" s="244"/>
      <c r="R262" s="244"/>
      <c r="S262" s="244"/>
      <c r="T262" s="245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6" t="s">
        <v>236</v>
      </c>
      <c r="AU262" s="246" t="s">
        <v>79</v>
      </c>
      <c r="AV262" s="13" t="s">
        <v>79</v>
      </c>
      <c r="AW262" s="13" t="s">
        <v>31</v>
      </c>
      <c r="AX262" s="13" t="s">
        <v>77</v>
      </c>
      <c r="AY262" s="246" t="s">
        <v>143</v>
      </c>
    </row>
    <row r="263" spans="1:65" s="2" customFormat="1" ht="16.5" customHeight="1">
      <c r="A263" s="38"/>
      <c r="B263" s="39"/>
      <c r="C263" s="224" t="s">
        <v>521</v>
      </c>
      <c r="D263" s="224" t="s">
        <v>231</v>
      </c>
      <c r="E263" s="225" t="s">
        <v>761</v>
      </c>
      <c r="F263" s="226" t="s">
        <v>762</v>
      </c>
      <c r="G263" s="227" t="s">
        <v>418</v>
      </c>
      <c r="H263" s="228">
        <v>0.017</v>
      </c>
      <c r="I263" s="229"/>
      <c r="J263" s="230">
        <f>ROUND(I263*H263,2)</f>
        <v>0</v>
      </c>
      <c r="K263" s="231"/>
      <c r="L263" s="232"/>
      <c r="M263" s="233" t="s">
        <v>19</v>
      </c>
      <c r="N263" s="234" t="s">
        <v>40</v>
      </c>
      <c r="O263" s="84"/>
      <c r="P263" s="207">
        <f>O263*H263</f>
        <v>0</v>
      </c>
      <c r="Q263" s="207">
        <v>1</v>
      </c>
      <c r="R263" s="207">
        <f>Q263*H263</f>
        <v>0.017</v>
      </c>
      <c r="S263" s="207">
        <v>0</v>
      </c>
      <c r="T263" s="208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09" t="s">
        <v>357</v>
      </c>
      <c r="AT263" s="209" t="s">
        <v>231</v>
      </c>
      <c r="AU263" s="209" t="s">
        <v>79</v>
      </c>
      <c r="AY263" s="17" t="s">
        <v>143</v>
      </c>
      <c r="BE263" s="210">
        <f>IF(N263="základní",J263,0)</f>
        <v>0</v>
      </c>
      <c r="BF263" s="210">
        <f>IF(N263="snížená",J263,0)</f>
        <v>0</v>
      </c>
      <c r="BG263" s="210">
        <f>IF(N263="zákl. přenesená",J263,0)</f>
        <v>0</v>
      </c>
      <c r="BH263" s="210">
        <f>IF(N263="sníž. přenesená",J263,0)</f>
        <v>0</v>
      </c>
      <c r="BI263" s="210">
        <f>IF(N263="nulová",J263,0)</f>
        <v>0</v>
      </c>
      <c r="BJ263" s="17" t="s">
        <v>77</v>
      </c>
      <c r="BK263" s="210">
        <f>ROUND(I263*H263,2)</f>
        <v>0</v>
      </c>
      <c r="BL263" s="17" t="s">
        <v>203</v>
      </c>
      <c r="BM263" s="209" t="s">
        <v>763</v>
      </c>
    </row>
    <row r="264" spans="1:51" s="13" customFormat="1" ht="12">
      <c r="A264" s="13"/>
      <c r="B264" s="235"/>
      <c r="C264" s="236"/>
      <c r="D264" s="237" t="s">
        <v>236</v>
      </c>
      <c r="E264" s="238" t="s">
        <v>19</v>
      </c>
      <c r="F264" s="239" t="s">
        <v>764</v>
      </c>
      <c r="G264" s="236"/>
      <c r="H264" s="240">
        <v>0.017</v>
      </c>
      <c r="I264" s="241"/>
      <c r="J264" s="236"/>
      <c r="K264" s="236"/>
      <c r="L264" s="242"/>
      <c r="M264" s="243"/>
      <c r="N264" s="244"/>
      <c r="O264" s="244"/>
      <c r="P264" s="244"/>
      <c r="Q264" s="244"/>
      <c r="R264" s="244"/>
      <c r="S264" s="244"/>
      <c r="T264" s="245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6" t="s">
        <v>236</v>
      </c>
      <c r="AU264" s="246" t="s">
        <v>79</v>
      </c>
      <c r="AV264" s="13" t="s">
        <v>79</v>
      </c>
      <c r="AW264" s="13" t="s">
        <v>31</v>
      </c>
      <c r="AX264" s="13" t="s">
        <v>77</v>
      </c>
      <c r="AY264" s="246" t="s">
        <v>143</v>
      </c>
    </row>
    <row r="265" spans="1:65" s="2" customFormat="1" ht="16.5" customHeight="1">
      <c r="A265" s="38"/>
      <c r="B265" s="39"/>
      <c r="C265" s="224" t="s">
        <v>765</v>
      </c>
      <c r="D265" s="224" t="s">
        <v>231</v>
      </c>
      <c r="E265" s="225" t="s">
        <v>766</v>
      </c>
      <c r="F265" s="226" t="s">
        <v>767</v>
      </c>
      <c r="G265" s="227" t="s">
        <v>418</v>
      </c>
      <c r="H265" s="228">
        <v>0.049</v>
      </c>
      <c r="I265" s="229"/>
      <c r="J265" s="230">
        <f>ROUND(I265*H265,2)</f>
        <v>0</v>
      </c>
      <c r="K265" s="231"/>
      <c r="L265" s="232"/>
      <c r="M265" s="233" t="s">
        <v>19</v>
      </c>
      <c r="N265" s="234" t="s">
        <v>40</v>
      </c>
      <c r="O265" s="84"/>
      <c r="P265" s="207">
        <f>O265*H265</f>
        <v>0</v>
      </c>
      <c r="Q265" s="207">
        <v>1</v>
      </c>
      <c r="R265" s="207">
        <f>Q265*H265</f>
        <v>0.049</v>
      </c>
      <c r="S265" s="207">
        <v>0</v>
      </c>
      <c r="T265" s="208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09" t="s">
        <v>357</v>
      </c>
      <c r="AT265" s="209" t="s">
        <v>231</v>
      </c>
      <c r="AU265" s="209" t="s">
        <v>79</v>
      </c>
      <c r="AY265" s="17" t="s">
        <v>143</v>
      </c>
      <c r="BE265" s="210">
        <f>IF(N265="základní",J265,0)</f>
        <v>0</v>
      </c>
      <c r="BF265" s="210">
        <f>IF(N265="snížená",J265,0)</f>
        <v>0</v>
      </c>
      <c r="BG265" s="210">
        <f>IF(N265="zákl. přenesená",J265,0)</f>
        <v>0</v>
      </c>
      <c r="BH265" s="210">
        <f>IF(N265="sníž. přenesená",J265,0)</f>
        <v>0</v>
      </c>
      <c r="BI265" s="210">
        <f>IF(N265="nulová",J265,0)</f>
        <v>0</v>
      </c>
      <c r="BJ265" s="17" t="s">
        <v>77</v>
      </c>
      <c r="BK265" s="210">
        <f>ROUND(I265*H265,2)</f>
        <v>0</v>
      </c>
      <c r="BL265" s="17" t="s">
        <v>203</v>
      </c>
      <c r="BM265" s="209" t="s">
        <v>768</v>
      </c>
    </row>
    <row r="266" spans="1:51" s="13" customFormat="1" ht="12">
      <c r="A266" s="13"/>
      <c r="B266" s="235"/>
      <c r="C266" s="236"/>
      <c r="D266" s="237" t="s">
        <v>236</v>
      </c>
      <c r="E266" s="238" t="s">
        <v>19</v>
      </c>
      <c r="F266" s="239" t="s">
        <v>769</v>
      </c>
      <c r="G266" s="236"/>
      <c r="H266" s="240">
        <v>0.049</v>
      </c>
      <c r="I266" s="241"/>
      <c r="J266" s="236"/>
      <c r="K266" s="236"/>
      <c r="L266" s="242"/>
      <c r="M266" s="243"/>
      <c r="N266" s="244"/>
      <c r="O266" s="244"/>
      <c r="P266" s="244"/>
      <c r="Q266" s="244"/>
      <c r="R266" s="244"/>
      <c r="S266" s="244"/>
      <c r="T266" s="245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6" t="s">
        <v>236</v>
      </c>
      <c r="AU266" s="246" t="s">
        <v>79</v>
      </c>
      <c r="AV266" s="13" t="s">
        <v>79</v>
      </c>
      <c r="AW266" s="13" t="s">
        <v>31</v>
      </c>
      <c r="AX266" s="13" t="s">
        <v>77</v>
      </c>
      <c r="AY266" s="246" t="s">
        <v>143</v>
      </c>
    </row>
    <row r="267" spans="1:65" s="2" customFormat="1" ht="16.5" customHeight="1">
      <c r="A267" s="38"/>
      <c r="B267" s="39"/>
      <c r="C267" s="224" t="s">
        <v>770</v>
      </c>
      <c r="D267" s="224" t="s">
        <v>231</v>
      </c>
      <c r="E267" s="225" t="s">
        <v>771</v>
      </c>
      <c r="F267" s="226" t="s">
        <v>772</v>
      </c>
      <c r="G267" s="227" t="s">
        <v>418</v>
      </c>
      <c r="H267" s="228">
        <v>0.869</v>
      </c>
      <c r="I267" s="229"/>
      <c r="J267" s="230">
        <f>ROUND(I267*H267,2)</f>
        <v>0</v>
      </c>
      <c r="K267" s="231"/>
      <c r="L267" s="232"/>
      <c r="M267" s="233" t="s">
        <v>19</v>
      </c>
      <c r="N267" s="234" t="s">
        <v>40</v>
      </c>
      <c r="O267" s="84"/>
      <c r="P267" s="207">
        <f>O267*H267</f>
        <v>0</v>
      </c>
      <c r="Q267" s="207">
        <v>1</v>
      </c>
      <c r="R267" s="207">
        <f>Q267*H267</f>
        <v>0.869</v>
      </c>
      <c r="S267" s="207">
        <v>0</v>
      </c>
      <c r="T267" s="208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09" t="s">
        <v>357</v>
      </c>
      <c r="AT267" s="209" t="s">
        <v>231</v>
      </c>
      <c r="AU267" s="209" t="s">
        <v>79</v>
      </c>
      <c r="AY267" s="17" t="s">
        <v>143</v>
      </c>
      <c r="BE267" s="210">
        <f>IF(N267="základní",J267,0)</f>
        <v>0</v>
      </c>
      <c r="BF267" s="210">
        <f>IF(N267="snížená",J267,0)</f>
        <v>0</v>
      </c>
      <c r="BG267" s="210">
        <f>IF(N267="zákl. přenesená",J267,0)</f>
        <v>0</v>
      </c>
      <c r="BH267" s="210">
        <f>IF(N267="sníž. přenesená",J267,0)</f>
        <v>0</v>
      </c>
      <c r="BI267" s="210">
        <f>IF(N267="nulová",J267,0)</f>
        <v>0</v>
      </c>
      <c r="BJ267" s="17" t="s">
        <v>77</v>
      </c>
      <c r="BK267" s="210">
        <f>ROUND(I267*H267,2)</f>
        <v>0</v>
      </c>
      <c r="BL267" s="17" t="s">
        <v>203</v>
      </c>
      <c r="BM267" s="209" t="s">
        <v>773</v>
      </c>
    </row>
    <row r="268" spans="1:51" s="13" customFormat="1" ht="12">
      <c r="A268" s="13"/>
      <c r="B268" s="235"/>
      <c r="C268" s="236"/>
      <c r="D268" s="237" t="s">
        <v>236</v>
      </c>
      <c r="E268" s="238" t="s">
        <v>19</v>
      </c>
      <c r="F268" s="239" t="s">
        <v>774</v>
      </c>
      <c r="G268" s="236"/>
      <c r="H268" s="240">
        <v>0.869</v>
      </c>
      <c r="I268" s="241"/>
      <c r="J268" s="236"/>
      <c r="K268" s="236"/>
      <c r="L268" s="242"/>
      <c r="M268" s="243"/>
      <c r="N268" s="244"/>
      <c r="O268" s="244"/>
      <c r="P268" s="244"/>
      <c r="Q268" s="244"/>
      <c r="R268" s="244"/>
      <c r="S268" s="244"/>
      <c r="T268" s="245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6" t="s">
        <v>236</v>
      </c>
      <c r="AU268" s="246" t="s">
        <v>79</v>
      </c>
      <c r="AV268" s="13" t="s">
        <v>79</v>
      </c>
      <c r="AW268" s="13" t="s">
        <v>31</v>
      </c>
      <c r="AX268" s="13" t="s">
        <v>77</v>
      </c>
      <c r="AY268" s="246" t="s">
        <v>143</v>
      </c>
    </row>
    <row r="269" spans="1:65" s="2" customFormat="1" ht="16.5" customHeight="1">
      <c r="A269" s="38"/>
      <c r="B269" s="39"/>
      <c r="C269" s="224" t="s">
        <v>775</v>
      </c>
      <c r="D269" s="224" t="s">
        <v>231</v>
      </c>
      <c r="E269" s="225" t="s">
        <v>776</v>
      </c>
      <c r="F269" s="226" t="s">
        <v>777</v>
      </c>
      <c r="G269" s="227" t="s">
        <v>418</v>
      </c>
      <c r="H269" s="228">
        <v>0.276</v>
      </c>
      <c r="I269" s="229"/>
      <c r="J269" s="230">
        <f>ROUND(I269*H269,2)</f>
        <v>0</v>
      </c>
      <c r="K269" s="231"/>
      <c r="L269" s="232"/>
      <c r="M269" s="233" t="s">
        <v>19</v>
      </c>
      <c r="N269" s="234" t="s">
        <v>40</v>
      </c>
      <c r="O269" s="84"/>
      <c r="P269" s="207">
        <f>O269*H269</f>
        <v>0</v>
      </c>
      <c r="Q269" s="207">
        <v>1</v>
      </c>
      <c r="R269" s="207">
        <f>Q269*H269</f>
        <v>0.276</v>
      </c>
      <c r="S269" s="207">
        <v>0</v>
      </c>
      <c r="T269" s="208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09" t="s">
        <v>357</v>
      </c>
      <c r="AT269" s="209" t="s">
        <v>231</v>
      </c>
      <c r="AU269" s="209" t="s">
        <v>79</v>
      </c>
      <c r="AY269" s="17" t="s">
        <v>143</v>
      </c>
      <c r="BE269" s="210">
        <f>IF(N269="základní",J269,0)</f>
        <v>0</v>
      </c>
      <c r="BF269" s="210">
        <f>IF(N269="snížená",J269,0)</f>
        <v>0</v>
      </c>
      <c r="BG269" s="210">
        <f>IF(N269="zákl. přenesená",J269,0)</f>
        <v>0</v>
      </c>
      <c r="BH269" s="210">
        <f>IF(N269="sníž. přenesená",J269,0)</f>
        <v>0</v>
      </c>
      <c r="BI269" s="210">
        <f>IF(N269="nulová",J269,0)</f>
        <v>0</v>
      </c>
      <c r="BJ269" s="17" t="s">
        <v>77</v>
      </c>
      <c r="BK269" s="210">
        <f>ROUND(I269*H269,2)</f>
        <v>0</v>
      </c>
      <c r="BL269" s="17" t="s">
        <v>203</v>
      </c>
      <c r="BM269" s="209" t="s">
        <v>778</v>
      </c>
    </row>
    <row r="270" spans="1:51" s="13" customFormat="1" ht="12">
      <c r="A270" s="13"/>
      <c r="B270" s="235"/>
      <c r="C270" s="236"/>
      <c r="D270" s="237" t="s">
        <v>236</v>
      </c>
      <c r="E270" s="238" t="s">
        <v>19</v>
      </c>
      <c r="F270" s="239" t="s">
        <v>779</v>
      </c>
      <c r="G270" s="236"/>
      <c r="H270" s="240">
        <v>0.276</v>
      </c>
      <c r="I270" s="241"/>
      <c r="J270" s="236"/>
      <c r="K270" s="236"/>
      <c r="L270" s="242"/>
      <c r="M270" s="243"/>
      <c r="N270" s="244"/>
      <c r="O270" s="244"/>
      <c r="P270" s="244"/>
      <c r="Q270" s="244"/>
      <c r="R270" s="244"/>
      <c r="S270" s="244"/>
      <c r="T270" s="245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6" t="s">
        <v>236</v>
      </c>
      <c r="AU270" s="246" t="s">
        <v>79</v>
      </c>
      <c r="AV270" s="13" t="s">
        <v>79</v>
      </c>
      <c r="AW270" s="13" t="s">
        <v>31</v>
      </c>
      <c r="AX270" s="13" t="s">
        <v>77</v>
      </c>
      <c r="AY270" s="246" t="s">
        <v>143</v>
      </c>
    </row>
    <row r="271" spans="1:65" s="2" customFormat="1" ht="16.5" customHeight="1">
      <c r="A271" s="38"/>
      <c r="B271" s="39"/>
      <c r="C271" s="224" t="s">
        <v>780</v>
      </c>
      <c r="D271" s="224" t="s">
        <v>231</v>
      </c>
      <c r="E271" s="225" t="s">
        <v>781</v>
      </c>
      <c r="F271" s="226" t="s">
        <v>782</v>
      </c>
      <c r="G271" s="227" t="s">
        <v>244</v>
      </c>
      <c r="H271" s="228">
        <v>1</v>
      </c>
      <c r="I271" s="229"/>
      <c r="J271" s="230">
        <f>ROUND(I271*H271,2)</f>
        <v>0</v>
      </c>
      <c r="K271" s="231"/>
      <c r="L271" s="232"/>
      <c r="M271" s="233" t="s">
        <v>19</v>
      </c>
      <c r="N271" s="234" t="s">
        <v>40</v>
      </c>
      <c r="O271" s="84"/>
      <c r="P271" s="207">
        <f>O271*H271</f>
        <v>0</v>
      </c>
      <c r="Q271" s="207">
        <v>0.001</v>
      </c>
      <c r="R271" s="207">
        <f>Q271*H271</f>
        <v>0.001</v>
      </c>
      <c r="S271" s="207">
        <v>0</v>
      </c>
      <c r="T271" s="208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09" t="s">
        <v>357</v>
      </c>
      <c r="AT271" s="209" t="s">
        <v>231</v>
      </c>
      <c r="AU271" s="209" t="s">
        <v>79</v>
      </c>
      <c r="AY271" s="17" t="s">
        <v>143</v>
      </c>
      <c r="BE271" s="210">
        <f>IF(N271="základní",J271,0)</f>
        <v>0</v>
      </c>
      <c r="BF271" s="210">
        <f>IF(N271="snížená",J271,0)</f>
        <v>0</v>
      </c>
      <c r="BG271" s="210">
        <f>IF(N271="zákl. přenesená",J271,0)</f>
        <v>0</v>
      </c>
      <c r="BH271" s="210">
        <f>IF(N271="sníž. přenesená",J271,0)</f>
        <v>0</v>
      </c>
      <c r="BI271" s="210">
        <f>IF(N271="nulová",J271,0)</f>
        <v>0</v>
      </c>
      <c r="BJ271" s="17" t="s">
        <v>77</v>
      </c>
      <c r="BK271" s="210">
        <f>ROUND(I271*H271,2)</f>
        <v>0</v>
      </c>
      <c r="BL271" s="17" t="s">
        <v>203</v>
      </c>
      <c r="BM271" s="209" t="s">
        <v>783</v>
      </c>
    </row>
    <row r="272" spans="1:51" s="13" customFormat="1" ht="12">
      <c r="A272" s="13"/>
      <c r="B272" s="235"/>
      <c r="C272" s="236"/>
      <c r="D272" s="237" t="s">
        <v>236</v>
      </c>
      <c r="E272" s="238" t="s">
        <v>19</v>
      </c>
      <c r="F272" s="239" t="s">
        <v>77</v>
      </c>
      <c r="G272" s="236"/>
      <c r="H272" s="240">
        <v>1</v>
      </c>
      <c r="I272" s="241"/>
      <c r="J272" s="236"/>
      <c r="K272" s="236"/>
      <c r="L272" s="242"/>
      <c r="M272" s="243"/>
      <c r="N272" s="244"/>
      <c r="O272" s="244"/>
      <c r="P272" s="244"/>
      <c r="Q272" s="244"/>
      <c r="R272" s="244"/>
      <c r="S272" s="244"/>
      <c r="T272" s="245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6" t="s">
        <v>236</v>
      </c>
      <c r="AU272" s="246" t="s">
        <v>79</v>
      </c>
      <c r="AV272" s="13" t="s">
        <v>79</v>
      </c>
      <c r="AW272" s="13" t="s">
        <v>31</v>
      </c>
      <c r="AX272" s="13" t="s">
        <v>77</v>
      </c>
      <c r="AY272" s="246" t="s">
        <v>143</v>
      </c>
    </row>
    <row r="273" spans="1:65" s="2" customFormat="1" ht="16.5" customHeight="1">
      <c r="A273" s="38"/>
      <c r="B273" s="39"/>
      <c r="C273" s="224" t="s">
        <v>784</v>
      </c>
      <c r="D273" s="224" t="s">
        <v>231</v>
      </c>
      <c r="E273" s="225" t="s">
        <v>785</v>
      </c>
      <c r="F273" s="226" t="s">
        <v>786</v>
      </c>
      <c r="G273" s="227" t="s">
        <v>396</v>
      </c>
      <c r="H273" s="228">
        <v>124.97</v>
      </c>
      <c r="I273" s="229"/>
      <c r="J273" s="230">
        <f>ROUND(I273*H273,2)</f>
        <v>0</v>
      </c>
      <c r="K273" s="231"/>
      <c r="L273" s="232"/>
      <c r="M273" s="233" t="s">
        <v>19</v>
      </c>
      <c r="N273" s="234" t="s">
        <v>40</v>
      </c>
      <c r="O273" s="84"/>
      <c r="P273" s="207">
        <f>O273*H273</f>
        <v>0</v>
      </c>
      <c r="Q273" s="207">
        <v>0.00301</v>
      </c>
      <c r="R273" s="207">
        <f>Q273*H273</f>
        <v>0.3761597</v>
      </c>
      <c r="S273" s="207">
        <v>0</v>
      </c>
      <c r="T273" s="208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09" t="s">
        <v>357</v>
      </c>
      <c r="AT273" s="209" t="s">
        <v>231</v>
      </c>
      <c r="AU273" s="209" t="s">
        <v>79</v>
      </c>
      <c r="AY273" s="17" t="s">
        <v>143</v>
      </c>
      <c r="BE273" s="210">
        <f>IF(N273="základní",J273,0)</f>
        <v>0</v>
      </c>
      <c r="BF273" s="210">
        <f>IF(N273="snížená",J273,0)</f>
        <v>0</v>
      </c>
      <c r="BG273" s="210">
        <f>IF(N273="zákl. přenesená",J273,0)</f>
        <v>0</v>
      </c>
      <c r="BH273" s="210">
        <f>IF(N273="sníž. přenesená",J273,0)</f>
        <v>0</v>
      </c>
      <c r="BI273" s="210">
        <f>IF(N273="nulová",J273,0)</f>
        <v>0</v>
      </c>
      <c r="BJ273" s="17" t="s">
        <v>77</v>
      </c>
      <c r="BK273" s="210">
        <f>ROUND(I273*H273,2)</f>
        <v>0</v>
      </c>
      <c r="BL273" s="17" t="s">
        <v>203</v>
      </c>
      <c r="BM273" s="209" t="s">
        <v>787</v>
      </c>
    </row>
    <row r="274" spans="1:51" s="13" customFormat="1" ht="12">
      <c r="A274" s="13"/>
      <c r="B274" s="235"/>
      <c r="C274" s="236"/>
      <c r="D274" s="237" t="s">
        <v>236</v>
      </c>
      <c r="E274" s="238" t="s">
        <v>19</v>
      </c>
      <c r="F274" s="239" t="s">
        <v>788</v>
      </c>
      <c r="G274" s="236"/>
      <c r="H274" s="240">
        <v>71</v>
      </c>
      <c r="I274" s="241"/>
      <c r="J274" s="236"/>
      <c r="K274" s="236"/>
      <c r="L274" s="242"/>
      <c r="M274" s="243"/>
      <c r="N274" s="244"/>
      <c r="O274" s="244"/>
      <c r="P274" s="244"/>
      <c r="Q274" s="244"/>
      <c r="R274" s="244"/>
      <c r="S274" s="244"/>
      <c r="T274" s="245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6" t="s">
        <v>236</v>
      </c>
      <c r="AU274" s="246" t="s">
        <v>79</v>
      </c>
      <c r="AV274" s="13" t="s">
        <v>79</v>
      </c>
      <c r="AW274" s="13" t="s">
        <v>31</v>
      </c>
      <c r="AX274" s="13" t="s">
        <v>69</v>
      </c>
      <c r="AY274" s="246" t="s">
        <v>143</v>
      </c>
    </row>
    <row r="275" spans="1:51" s="13" customFormat="1" ht="12">
      <c r="A275" s="13"/>
      <c r="B275" s="235"/>
      <c r="C275" s="236"/>
      <c r="D275" s="237" t="s">
        <v>236</v>
      </c>
      <c r="E275" s="238" t="s">
        <v>19</v>
      </c>
      <c r="F275" s="239" t="s">
        <v>789</v>
      </c>
      <c r="G275" s="236"/>
      <c r="H275" s="240">
        <v>4.95</v>
      </c>
      <c r="I275" s="241"/>
      <c r="J275" s="236"/>
      <c r="K275" s="236"/>
      <c r="L275" s="242"/>
      <c r="M275" s="243"/>
      <c r="N275" s="244"/>
      <c r="O275" s="244"/>
      <c r="P275" s="244"/>
      <c r="Q275" s="244"/>
      <c r="R275" s="244"/>
      <c r="S275" s="244"/>
      <c r="T275" s="245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6" t="s">
        <v>236</v>
      </c>
      <c r="AU275" s="246" t="s">
        <v>79</v>
      </c>
      <c r="AV275" s="13" t="s">
        <v>79</v>
      </c>
      <c r="AW275" s="13" t="s">
        <v>31</v>
      </c>
      <c r="AX275" s="13" t="s">
        <v>69</v>
      </c>
      <c r="AY275" s="246" t="s">
        <v>143</v>
      </c>
    </row>
    <row r="276" spans="1:51" s="13" customFormat="1" ht="12">
      <c r="A276" s="13"/>
      <c r="B276" s="235"/>
      <c r="C276" s="236"/>
      <c r="D276" s="237" t="s">
        <v>236</v>
      </c>
      <c r="E276" s="238" t="s">
        <v>19</v>
      </c>
      <c r="F276" s="239" t="s">
        <v>790</v>
      </c>
      <c r="G276" s="236"/>
      <c r="H276" s="240">
        <v>29.32</v>
      </c>
      <c r="I276" s="241"/>
      <c r="J276" s="236"/>
      <c r="K276" s="236"/>
      <c r="L276" s="242"/>
      <c r="M276" s="243"/>
      <c r="N276" s="244"/>
      <c r="O276" s="244"/>
      <c r="P276" s="244"/>
      <c r="Q276" s="244"/>
      <c r="R276" s="244"/>
      <c r="S276" s="244"/>
      <c r="T276" s="245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6" t="s">
        <v>236</v>
      </c>
      <c r="AU276" s="246" t="s">
        <v>79</v>
      </c>
      <c r="AV276" s="13" t="s">
        <v>79</v>
      </c>
      <c r="AW276" s="13" t="s">
        <v>31</v>
      </c>
      <c r="AX276" s="13" t="s">
        <v>69</v>
      </c>
      <c r="AY276" s="246" t="s">
        <v>143</v>
      </c>
    </row>
    <row r="277" spans="1:51" s="13" customFormat="1" ht="12">
      <c r="A277" s="13"/>
      <c r="B277" s="235"/>
      <c r="C277" s="236"/>
      <c r="D277" s="237" t="s">
        <v>236</v>
      </c>
      <c r="E277" s="238" t="s">
        <v>19</v>
      </c>
      <c r="F277" s="239" t="s">
        <v>791</v>
      </c>
      <c r="G277" s="236"/>
      <c r="H277" s="240">
        <v>19.7</v>
      </c>
      <c r="I277" s="241"/>
      <c r="J277" s="236"/>
      <c r="K277" s="236"/>
      <c r="L277" s="242"/>
      <c r="M277" s="243"/>
      <c r="N277" s="244"/>
      <c r="O277" s="244"/>
      <c r="P277" s="244"/>
      <c r="Q277" s="244"/>
      <c r="R277" s="244"/>
      <c r="S277" s="244"/>
      <c r="T277" s="245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6" t="s">
        <v>236</v>
      </c>
      <c r="AU277" s="246" t="s">
        <v>79</v>
      </c>
      <c r="AV277" s="13" t="s">
        <v>79</v>
      </c>
      <c r="AW277" s="13" t="s">
        <v>31</v>
      </c>
      <c r="AX277" s="13" t="s">
        <v>69</v>
      </c>
      <c r="AY277" s="246" t="s">
        <v>143</v>
      </c>
    </row>
    <row r="278" spans="1:51" s="14" customFormat="1" ht="12">
      <c r="A278" s="14"/>
      <c r="B278" s="247"/>
      <c r="C278" s="248"/>
      <c r="D278" s="237" t="s">
        <v>236</v>
      </c>
      <c r="E278" s="249" t="s">
        <v>19</v>
      </c>
      <c r="F278" s="250" t="s">
        <v>302</v>
      </c>
      <c r="G278" s="248"/>
      <c r="H278" s="251">
        <v>124.97</v>
      </c>
      <c r="I278" s="252"/>
      <c r="J278" s="248"/>
      <c r="K278" s="248"/>
      <c r="L278" s="253"/>
      <c r="M278" s="254"/>
      <c r="N278" s="255"/>
      <c r="O278" s="255"/>
      <c r="P278" s="255"/>
      <c r="Q278" s="255"/>
      <c r="R278" s="255"/>
      <c r="S278" s="255"/>
      <c r="T278" s="256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7" t="s">
        <v>236</v>
      </c>
      <c r="AU278" s="257" t="s">
        <v>79</v>
      </c>
      <c r="AV278" s="14" t="s">
        <v>142</v>
      </c>
      <c r="AW278" s="14" t="s">
        <v>31</v>
      </c>
      <c r="AX278" s="14" t="s">
        <v>77</v>
      </c>
      <c r="AY278" s="257" t="s">
        <v>143</v>
      </c>
    </row>
    <row r="279" spans="1:65" s="2" customFormat="1" ht="16.5" customHeight="1">
      <c r="A279" s="38"/>
      <c r="B279" s="39"/>
      <c r="C279" s="224" t="s">
        <v>792</v>
      </c>
      <c r="D279" s="224" t="s">
        <v>231</v>
      </c>
      <c r="E279" s="225" t="s">
        <v>793</v>
      </c>
      <c r="F279" s="226" t="s">
        <v>794</v>
      </c>
      <c r="G279" s="227" t="s">
        <v>396</v>
      </c>
      <c r="H279" s="228">
        <v>5.5</v>
      </c>
      <c r="I279" s="229"/>
      <c r="J279" s="230">
        <f>ROUND(I279*H279,2)</f>
        <v>0</v>
      </c>
      <c r="K279" s="231"/>
      <c r="L279" s="232"/>
      <c r="M279" s="233" t="s">
        <v>19</v>
      </c>
      <c r="N279" s="234" t="s">
        <v>40</v>
      </c>
      <c r="O279" s="84"/>
      <c r="P279" s="207">
        <f>O279*H279</f>
        <v>0</v>
      </c>
      <c r="Q279" s="207">
        <v>0.01715</v>
      </c>
      <c r="R279" s="207">
        <f>Q279*H279</f>
        <v>0.09432499999999999</v>
      </c>
      <c r="S279" s="207">
        <v>0</v>
      </c>
      <c r="T279" s="208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09" t="s">
        <v>357</v>
      </c>
      <c r="AT279" s="209" t="s">
        <v>231</v>
      </c>
      <c r="AU279" s="209" t="s">
        <v>79</v>
      </c>
      <c r="AY279" s="17" t="s">
        <v>143</v>
      </c>
      <c r="BE279" s="210">
        <f>IF(N279="základní",J279,0)</f>
        <v>0</v>
      </c>
      <c r="BF279" s="210">
        <f>IF(N279="snížená",J279,0)</f>
        <v>0</v>
      </c>
      <c r="BG279" s="210">
        <f>IF(N279="zákl. přenesená",J279,0)</f>
        <v>0</v>
      </c>
      <c r="BH279" s="210">
        <f>IF(N279="sníž. přenesená",J279,0)</f>
        <v>0</v>
      </c>
      <c r="BI279" s="210">
        <f>IF(N279="nulová",J279,0)</f>
        <v>0</v>
      </c>
      <c r="BJ279" s="17" t="s">
        <v>77</v>
      </c>
      <c r="BK279" s="210">
        <f>ROUND(I279*H279,2)</f>
        <v>0</v>
      </c>
      <c r="BL279" s="17" t="s">
        <v>203</v>
      </c>
      <c r="BM279" s="209" t="s">
        <v>795</v>
      </c>
    </row>
    <row r="280" spans="1:51" s="13" customFormat="1" ht="12">
      <c r="A280" s="13"/>
      <c r="B280" s="235"/>
      <c r="C280" s="236"/>
      <c r="D280" s="237" t="s">
        <v>236</v>
      </c>
      <c r="E280" s="238" t="s">
        <v>19</v>
      </c>
      <c r="F280" s="239" t="s">
        <v>796</v>
      </c>
      <c r="G280" s="236"/>
      <c r="H280" s="240">
        <v>5.5</v>
      </c>
      <c r="I280" s="241"/>
      <c r="J280" s="236"/>
      <c r="K280" s="236"/>
      <c r="L280" s="242"/>
      <c r="M280" s="243"/>
      <c r="N280" s="244"/>
      <c r="O280" s="244"/>
      <c r="P280" s="244"/>
      <c r="Q280" s="244"/>
      <c r="R280" s="244"/>
      <c r="S280" s="244"/>
      <c r="T280" s="245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6" t="s">
        <v>236</v>
      </c>
      <c r="AU280" s="246" t="s">
        <v>79</v>
      </c>
      <c r="AV280" s="13" t="s">
        <v>79</v>
      </c>
      <c r="AW280" s="13" t="s">
        <v>31</v>
      </c>
      <c r="AX280" s="13" t="s">
        <v>77</v>
      </c>
      <c r="AY280" s="246" t="s">
        <v>143</v>
      </c>
    </row>
    <row r="281" spans="1:65" s="2" customFormat="1" ht="16.5" customHeight="1">
      <c r="A281" s="38"/>
      <c r="B281" s="39"/>
      <c r="C281" s="224" t="s">
        <v>797</v>
      </c>
      <c r="D281" s="224" t="s">
        <v>231</v>
      </c>
      <c r="E281" s="225" t="s">
        <v>798</v>
      </c>
      <c r="F281" s="226" t="s">
        <v>799</v>
      </c>
      <c r="G281" s="227" t="s">
        <v>244</v>
      </c>
      <c r="H281" s="228">
        <v>1</v>
      </c>
      <c r="I281" s="229"/>
      <c r="J281" s="230">
        <f>ROUND(I281*H281,2)</f>
        <v>0</v>
      </c>
      <c r="K281" s="231"/>
      <c r="L281" s="232"/>
      <c r="M281" s="233" t="s">
        <v>19</v>
      </c>
      <c r="N281" s="234" t="s">
        <v>40</v>
      </c>
      <c r="O281" s="84"/>
      <c r="P281" s="207">
        <f>O281*H281</f>
        <v>0</v>
      </c>
      <c r="Q281" s="207">
        <v>0.0115</v>
      </c>
      <c r="R281" s="207">
        <f>Q281*H281</f>
        <v>0.0115</v>
      </c>
      <c r="S281" s="207">
        <v>0</v>
      </c>
      <c r="T281" s="208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09" t="s">
        <v>357</v>
      </c>
      <c r="AT281" s="209" t="s">
        <v>231</v>
      </c>
      <c r="AU281" s="209" t="s">
        <v>79</v>
      </c>
      <c r="AY281" s="17" t="s">
        <v>143</v>
      </c>
      <c r="BE281" s="210">
        <f>IF(N281="základní",J281,0)</f>
        <v>0</v>
      </c>
      <c r="BF281" s="210">
        <f>IF(N281="snížená",J281,0)</f>
        <v>0</v>
      </c>
      <c r="BG281" s="210">
        <f>IF(N281="zákl. přenesená",J281,0)</f>
        <v>0</v>
      </c>
      <c r="BH281" s="210">
        <f>IF(N281="sníž. přenesená",J281,0)</f>
        <v>0</v>
      </c>
      <c r="BI281" s="210">
        <f>IF(N281="nulová",J281,0)</f>
        <v>0</v>
      </c>
      <c r="BJ281" s="17" t="s">
        <v>77</v>
      </c>
      <c r="BK281" s="210">
        <f>ROUND(I281*H281,2)</f>
        <v>0</v>
      </c>
      <c r="BL281" s="17" t="s">
        <v>203</v>
      </c>
      <c r="BM281" s="209" t="s">
        <v>800</v>
      </c>
    </row>
    <row r="282" spans="1:51" s="13" customFormat="1" ht="12">
      <c r="A282" s="13"/>
      <c r="B282" s="235"/>
      <c r="C282" s="236"/>
      <c r="D282" s="237" t="s">
        <v>236</v>
      </c>
      <c r="E282" s="238" t="s">
        <v>19</v>
      </c>
      <c r="F282" s="239" t="s">
        <v>801</v>
      </c>
      <c r="G282" s="236"/>
      <c r="H282" s="240">
        <v>1</v>
      </c>
      <c r="I282" s="241"/>
      <c r="J282" s="236"/>
      <c r="K282" s="236"/>
      <c r="L282" s="242"/>
      <c r="M282" s="243"/>
      <c r="N282" s="244"/>
      <c r="O282" s="244"/>
      <c r="P282" s="244"/>
      <c r="Q282" s="244"/>
      <c r="R282" s="244"/>
      <c r="S282" s="244"/>
      <c r="T282" s="245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6" t="s">
        <v>236</v>
      </c>
      <c r="AU282" s="246" t="s">
        <v>79</v>
      </c>
      <c r="AV282" s="13" t="s">
        <v>79</v>
      </c>
      <c r="AW282" s="13" t="s">
        <v>31</v>
      </c>
      <c r="AX282" s="13" t="s">
        <v>77</v>
      </c>
      <c r="AY282" s="246" t="s">
        <v>143</v>
      </c>
    </row>
    <row r="283" spans="1:65" s="2" customFormat="1" ht="16.5" customHeight="1">
      <c r="A283" s="38"/>
      <c r="B283" s="39"/>
      <c r="C283" s="224" t="s">
        <v>802</v>
      </c>
      <c r="D283" s="224" t="s">
        <v>231</v>
      </c>
      <c r="E283" s="225" t="s">
        <v>803</v>
      </c>
      <c r="F283" s="226" t="s">
        <v>804</v>
      </c>
      <c r="G283" s="227" t="s">
        <v>244</v>
      </c>
      <c r="H283" s="228">
        <v>11</v>
      </c>
      <c r="I283" s="229"/>
      <c r="J283" s="230">
        <f>ROUND(I283*H283,2)</f>
        <v>0</v>
      </c>
      <c r="K283" s="231"/>
      <c r="L283" s="232"/>
      <c r="M283" s="233" t="s">
        <v>19</v>
      </c>
      <c r="N283" s="234" t="s">
        <v>40</v>
      </c>
      <c r="O283" s="84"/>
      <c r="P283" s="207">
        <f>O283*H283</f>
        <v>0</v>
      </c>
      <c r="Q283" s="207">
        <v>0.023</v>
      </c>
      <c r="R283" s="207">
        <f>Q283*H283</f>
        <v>0.253</v>
      </c>
      <c r="S283" s="207">
        <v>0</v>
      </c>
      <c r="T283" s="208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09" t="s">
        <v>357</v>
      </c>
      <c r="AT283" s="209" t="s">
        <v>231</v>
      </c>
      <c r="AU283" s="209" t="s">
        <v>79</v>
      </c>
      <c r="AY283" s="17" t="s">
        <v>143</v>
      </c>
      <c r="BE283" s="210">
        <f>IF(N283="základní",J283,0)</f>
        <v>0</v>
      </c>
      <c r="BF283" s="210">
        <f>IF(N283="snížená",J283,0)</f>
        <v>0</v>
      </c>
      <c r="BG283" s="210">
        <f>IF(N283="zákl. přenesená",J283,0)</f>
        <v>0</v>
      </c>
      <c r="BH283" s="210">
        <f>IF(N283="sníž. přenesená",J283,0)</f>
        <v>0</v>
      </c>
      <c r="BI283" s="210">
        <f>IF(N283="nulová",J283,0)</f>
        <v>0</v>
      </c>
      <c r="BJ283" s="17" t="s">
        <v>77</v>
      </c>
      <c r="BK283" s="210">
        <f>ROUND(I283*H283,2)</f>
        <v>0</v>
      </c>
      <c r="BL283" s="17" t="s">
        <v>203</v>
      </c>
      <c r="BM283" s="209" t="s">
        <v>805</v>
      </c>
    </row>
    <row r="284" spans="1:51" s="13" customFormat="1" ht="12">
      <c r="A284" s="13"/>
      <c r="B284" s="235"/>
      <c r="C284" s="236"/>
      <c r="D284" s="237" t="s">
        <v>236</v>
      </c>
      <c r="E284" s="238" t="s">
        <v>19</v>
      </c>
      <c r="F284" s="239" t="s">
        <v>806</v>
      </c>
      <c r="G284" s="236"/>
      <c r="H284" s="240">
        <v>11</v>
      </c>
      <c r="I284" s="241"/>
      <c r="J284" s="236"/>
      <c r="K284" s="236"/>
      <c r="L284" s="242"/>
      <c r="M284" s="243"/>
      <c r="N284" s="244"/>
      <c r="O284" s="244"/>
      <c r="P284" s="244"/>
      <c r="Q284" s="244"/>
      <c r="R284" s="244"/>
      <c r="S284" s="244"/>
      <c r="T284" s="245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6" t="s">
        <v>236</v>
      </c>
      <c r="AU284" s="246" t="s">
        <v>79</v>
      </c>
      <c r="AV284" s="13" t="s">
        <v>79</v>
      </c>
      <c r="AW284" s="13" t="s">
        <v>31</v>
      </c>
      <c r="AX284" s="13" t="s">
        <v>77</v>
      </c>
      <c r="AY284" s="246" t="s">
        <v>143</v>
      </c>
    </row>
    <row r="285" spans="1:65" s="2" customFormat="1" ht="16.5" customHeight="1">
      <c r="A285" s="38"/>
      <c r="B285" s="39"/>
      <c r="C285" s="224" t="s">
        <v>807</v>
      </c>
      <c r="D285" s="224" t="s">
        <v>231</v>
      </c>
      <c r="E285" s="225" t="s">
        <v>808</v>
      </c>
      <c r="F285" s="226" t="s">
        <v>809</v>
      </c>
      <c r="G285" s="227" t="s">
        <v>244</v>
      </c>
      <c r="H285" s="228">
        <v>2</v>
      </c>
      <c r="I285" s="229"/>
      <c r="J285" s="230">
        <f>ROUND(I285*H285,2)</f>
        <v>0</v>
      </c>
      <c r="K285" s="231"/>
      <c r="L285" s="232"/>
      <c r="M285" s="233" t="s">
        <v>19</v>
      </c>
      <c r="N285" s="234" t="s">
        <v>40</v>
      </c>
      <c r="O285" s="84"/>
      <c r="P285" s="207">
        <f>O285*H285</f>
        <v>0</v>
      </c>
      <c r="Q285" s="207">
        <v>0.0384</v>
      </c>
      <c r="R285" s="207">
        <f>Q285*H285</f>
        <v>0.0768</v>
      </c>
      <c r="S285" s="207">
        <v>0</v>
      </c>
      <c r="T285" s="208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09" t="s">
        <v>357</v>
      </c>
      <c r="AT285" s="209" t="s">
        <v>231</v>
      </c>
      <c r="AU285" s="209" t="s">
        <v>79</v>
      </c>
      <c r="AY285" s="17" t="s">
        <v>143</v>
      </c>
      <c r="BE285" s="210">
        <f>IF(N285="základní",J285,0)</f>
        <v>0</v>
      </c>
      <c r="BF285" s="210">
        <f>IF(N285="snížená",J285,0)</f>
        <v>0</v>
      </c>
      <c r="BG285" s="210">
        <f>IF(N285="zákl. přenesená",J285,0)</f>
        <v>0</v>
      </c>
      <c r="BH285" s="210">
        <f>IF(N285="sníž. přenesená",J285,0)</f>
        <v>0</v>
      </c>
      <c r="BI285" s="210">
        <f>IF(N285="nulová",J285,0)</f>
        <v>0</v>
      </c>
      <c r="BJ285" s="17" t="s">
        <v>77</v>
      </c>
      <c r="BK285" s="210">
        <f>ROUND(I285*H285,2)</f>
        <v>0</v>
      </c>
      <c r="BL285" s="17" t="s">
        <v>203</v>
      </c>
      <c r="BM285" s="209" t="s">
        <v>810</v>
      </c>
    </row>
    <row r="286" spans="1:51" s="13" customFormat="1" ht="12">
      <c r="A286" s="13"/>
      <c r="B286" s="235"/>
      <c r="C286" s="236"/>
      <c r="D286" s="237" t="s">
        <v>236</v>
      </c>
      <c r="E286" s="238" t="s">
        <v>19</v>
      </c>
      <c r="F286" s="239" t="s">
        <v>811</v>
      </c>
      <c r="G286" s="236"/>
      <c r="H286" s="240">
        <v>2</v>
      </c>
      <c r="I286" s="241"/>
      <c r="J286" s="236"/>
      <c r="K286" s="236"/>
      <c r="L286" s="242"/>
      <c r="M286" s="243"/>
      <c r="N286" s="244"/>
      <c r="O286" s="244"/>
      <c r="P286" s="244"/>
      <c r="Q286" s="244"/>
      <c r="R286" s="244"/>
      <c r="S286" s="244"/>
      <c r="T286" s="245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6" t="s">
        <v>236</v>
      </c>
      <c r="AU286" s="246" t="s">
        <v>79</v>
      </c>
      <c r="AV286" s="13" t="s">
        <v>79</v>
      </c>
      <c r="AW286" s="13" t="s">
        <v>31</v>
      </c>
      <c r="AX286" s="13" t="s">
        <v>77</v>
      </c>
      <c r="AY286" s="246" t="s">
        <v>143</v>
      </c>
    </row>
    <row r="287" spans="1:65" s="2" customFormat="1" ht="21.75" customHeight="1">
      <c r="A287" s="38"/>
      <c r="B287" s="39"/>
      <c r="C287" s="197" t="s">
        <v>812</v>
      </c>
      <c r="D287" s="197" t="s">
        <v>144</v>
      </c>
      <c r="E287" s="198" t="s">
        <v>813</v>
      </c>
      <c r="F287" s="199" t="s">
        <v>814</v>
      </c>
      <c r="G287" s="200" t="s">
        <v>396</v>
      </c>
      <c r="H287" s="201">
        <v>14.76</v>
      </c>
      <c r="I287" s="202"/>
      <c r="J287" s="203">
        <f>ROUND(I287*H287,2)</f>
        <v>0</v>
      </c>
      <c r="K287" s="204"/>
      <c r="L287" s="44"/>
      <c r="M287" s="205" t="s">
        <v>19</v>
      </c>
      <c r="N287" s="206" t="s">
        <v>40</v>
      </c>
      <c r="O287" s="84"/>
      <c r="P287" s="207">
        <f>O287*H287</f>
        <v>0</v>
      </c>
      <c r="Q287" s="207">
        <v>6E-05</v>
      </c>
      <c r="R287" s="207">
        <f>Q287*H287</f>
        <v>0.0008856000000000001</v>
      </c>
      <c r="S287" s="207">
        <v>0</v>
      </c>
      <c r="T287" s="208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09" t="s">
        <v>203</v>
      </c>
      <c r="AT287" s="209" t="s">
        <v>144</v>
      </c>
      <c r="AU287" s="209" t="s">
        <v>79</v>
      </c>
      <c r="AY287" s="17" t="s">
        <v>143</v>
      </c>
      <c r="BE287" s="210">
        <f>IF(N287="základní",J287,0)</f>
        <v>0</v>
      </c>
      <c r="BF287" s="210">
        <f>IF(N287="snížená",J287,0)</f>
        <v>0</v>
      </c>
      <c r="BG287" s="210">
        <f>IF(N287="zákl. přenesená",J287,0)</f>
        <v>0</v>
      </c>
      <c r="BH287" s="210">
        <f>IF(N287="sníž. přenesená",J287,0)</f>
        <v>0</v>
      </c>
      <c r="BI287" s="210">
        <f>IF(N287="nulová",J287,0)</f>
        <v>0</v>
      </c>
      <c r="BJ287" s="17" t="s">
        <v>77</v>
      </c>
      <c r="BK287" s="210">
        <f>ROUND(I287*H287,2)</f>
        <v>0</v>
      </c>
      <c r="BL287" s="17" t="s">
        <v>203</v>
      </c>
      <c r="BM287" s="209" t="s">
        <v>815</v>
      </c>
    </row>
    <row r="288" spans="1:51" s="13" customFormat="1" ht="12">
      <c r="A288" s="13"/>
      <c r="B288" s="235"/>
      <c r="C288" s="236"/>
      <c r="D288" s="237" t="s">
        <v>236</v>
      </c>
      <c r="E288" s="238" t="s">
        <v>19</v>
      </c>
      <c r="F288" s="239" t="s">
        <v>816</v>
      </c>
      <c r="G288" s="236"/>
      <c r="H288" s="240">
        <v>5.95</v>
      </c>
      <c r="I288" s="241"/>
      <c r="J288" s="236"/>
      <c r="K288" s="236"/>
      <c r="L288" s="242"/>
      <c r="M288" s="243"/>
      <c r="N288" s="244"/>
      <c r="O288" s="244"/>
      <c r="P288" s="244"/>
      <c r="Q288" s="244"/>
      <c r="R288" s="244"/>
      <c r="S288" s="244"/>
      <c r="T288" s="245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6" t="s">
        <v>236</v>
      </c>
      <c r="AU288" s="246" t="s">
        <v>79</v>
      </c>
      <c r="AV288" s="13" t="s">
        <v>79</v>
      </c>
      <c r="AW288" s="13" t="s">
        <v>31</v>
      </c>
      <c r="AX288" s="13" t="s">
        <v>69</v>
      </c>
      <c r="AY288" s="246" t="s">
        <v>143</v>
      </c>
    </row>
    <row r="289" spans="1:51" s="13" customFormat="1" ht="12">
      <c r="A289" s="13"/>
      <c r="B289" s="235"/>
      <c r="C289" s="236"/>
      <c r="D289" s="237" t="s">
        <v>236</v>
      </c>
      <c r="E289" s="238" t="s">
        <v>19</v>
      </c>
      <c r="F289" s="239" t="s">
        <v>817</v>
      </c>
      <c r="G289" s="236"/>
      <c r="H289" s="240">
        <v>8.81</v>
      </c>
      <c r="I289" s="241"/>
      <c r="J289" s="236"/>
      <c r="K289" s="236"/>
      <c r="L289" s="242"/>
      <c r="M289" s="243"/>
      <c r="N289" s="244"/>
      <c r="O289" s="244"/>
      <c r="P289" s="244"/>
      <c r="Q289" s="244"/>
      <c r="R289" s="244"/>
      <c r="S289" s="244"/>
      <c r="T289" s="245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6" t="s">
        <v>236</v>
      </c>
      <c r="AU289" s="246" t="s">
        <v>79</v>
      </c>
      <c r="AV289" s="13" t="s">
        <v>79</v>
      </c>
      <c r="AW289" s="13" t="s">
        <v>31</v>
      </c>
      <c r="AX289" s="13" t="s">
        <v>69</v>
      </c>
      <c r="AY289" s="246" t="s">
        <v>143</v>
      </c>
    </row>
    <row r="290" spans="1:51" s="14" customFormat="1" ht="12">
      <c r="A290" s="14"/>
      <c r="B290" s="247"/>
      <c r="C290" s="248"/>
      <c r="D290" s="237" t="s">
        <v>236</v>
      </c>
      <c r="E290" s="249" t="s">
        <v>19</v>
      </c>
      <c r="F290" s="250" t="s">
        <v>302</v>
      </c>
      <c r="G290" s="248"/>
      <c r="H290" s="251">
        <v>14.76</v>
      </c>
      <c r="I290" s="252"/>
      <c r="J290" s="248"/>
      <c r="K290" s="248"/>
      <c r="L290" s="253"/>
      <c r="M290" s="254"/>
      <c r="N290" s="255"/>
      <c r="O290" s="255"/>
      <c r="P290" s="255"/>
      <c r="Q290" s="255"/>
      <c r="R290" s="255"/>
      <c r="S290" s="255"/>
      <c r="T290" s="256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7" t="s">
        <v>236</v>
      </c>
      <c r="AU290" s="257" t="s">
        <v>79</v>
      </c>
      <c r="AV290" s="14" t="s">
        <v>142</v>
      </c>
      <c r="AW290" s="14" t="s">
        <v>31</v>
      </c>
      <c r="AX290" s="14" t="s">
        <v>77</v>
      </c>
      <c r="AY290" s="257" t="s">
        <v>143</v>
      </c>
    </row>
    <row r="291" spans="1:65" s="2" customFormat="1" ht="21.75" customHeight="1">
      <c r="A291" s="38"/>
      <c r="B291" s="39"/>
      <c r="C291" s="197" t="s">
        <v>818</v>
      </c>
      <c r="D291" s="197" t="s">
        <v>144</v>
      </c>
      <c r="E291" s="198" t="s">
        <v>819</v>
      </c>
      <c r="F291" s="199" t="s">
        <v>820</v>
      </c>
      <c r="G291" s="200" t="s">
        <v>396</v>
      </c>
      <c r="H291" s="201">
        <v>22.5</v>
      </c>
      <c r="I291" s="202"/>
      <c r="J291" s="203">
        <f>ROUND(I291*H291,2)</f>
        <v>0</v>
      </c>
      <c r="K291" s="204"/>
      <c r="L291" s="44"/>
      <c r="M291" s="205" t="s">
        <v>19</v>
      </c>
      <c r="N291" s="206" t="s">
        <v>40</v>
      </c>
      <c r="O291" s="84"/>
      <c r="P291" s="207">
        <f>O291*H291</f>
        <v>0</v>
      </c>
      <c r="Q291" s="207">
        <v>6E-05</v>
      </c>
      <c r="R291" s="207">
        <f>Q291*H291</f>
        <v>0.00135</v>
      </c>
      <c r="S291" s="207">
        <v>0</v>
      </c>
      <c r="T291" s="208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09" t="s">
        <v>203</v>
      </c>
      <c r="AT291" s="209" t="s">
        <v>144</v>
      </c>
      <c r="AU291" s="209" t="s">
        <v>79</v>
      </c>
      <c r="AY291" s="17" t="s">
        <v>143</v>
      </c>
      <c r="BE291" s="210">
        <f>IF(N291="základní",J291,0)</f>
        <v>0</v>
      </c>
      <c r="BF291" s="210">
        <f>IF(N291="snížená",J291,0)</f>
        <v>0</v>
      </c>
      <c r="BG291" s="210">
        <f>IF(N291="zákl. přenesená",J291,0)</f>
        <v>0</v>
      </c>
      <c r="BH291" s="210">
        <f>IF(N291="sníž. přenesená",J291,0)</f>
        <v>0</v>
      </c>
      <c r="BI291" s="210">
        <f>IF(N291="nulová",J291,0)</f>
        <v>0</v>
      </c>
      <c r="BJ291" s="17" t="s">
        <v>77</v>
      </c>
      <c r="BK291" s="210">
        <f>ROUND(I291*H291,2)</f>
        <v>0</v>
      </c>
      <c r="BL291" s="17" t="s">
        <v>203</v>
      </c>
      <c r="BM291" s="209" t="s">
        <v>821</v>
      </c>
    </row>
    <row r="292" spans="1:51" s="13" customFormat="1" ht="12">
      <c r="A292" s="13"/>
      <c r="B292" s="235"/>
      <c r="C292" s="236"/>
      <c r="D292" s="237" t="s">
        <v>236</v>
      </c>
      <c r="E292" s="238" t="s">
        <v>19</v>
      </c>
      <c r="F292" s="239" t="s">
        <v>822</v>
      </c>
      <c r="G292" s="236"/>
      <c r="H292" s="240">
        <v>22.5</v>
      </c>
      <c r="I292" s="241"/>
      <c r="J292" s="236"/>
      <c r="K292" s="236"/>
      <c r="L292" s="242"/>
      <c r="M292" s="243"/>
      <c r="N292" s="244"/>
      <c r="O292" s="244"/>
      <c r="P292" s="244"/>
      <c r="Q292" s="244"/>
      <c r="R292" s="244"/>
      <c r="S292" s="244"/>
      <c r="T292" s="245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6" t="s">
        <v>236</v>
      </c>
      <c r="AU292" s="246" t="s">
        <v>79</v>
      </c>
      <c r="AV292" s="13" t="s">
        <v>79</v>
      </c>
      <c r="AW292" s="13" t="s">
        <v>31</v>
      </c>
      <c r="AX292" s="13" t="s">
        <v>77</v>
      </c>
      <c r="AY292" s="246" t="s">
        <v>143</v>
      </c>
    </row>
    <row r="293" spans="1:65" s="2" customFormat="1" ht="16.5" customHeight="1">
      <c r="A293" s="38"/>
      <c r="B293" s="39"/>
      <c r="C293" s="197" t="s">
        <v>823</v>
      </c>
      <c r="D293" s="197" t="s">
        <v>144</v>
      </c>
      <c r="E293" s="198" t="s">
        <v>824</v>
      </c>
      <c r="F293" s="199" t="s">
        <v>825</v>
      </c>
      <c r="G293" s="200" t="s">
        <v>234</v>
      </c>
      <c r="H293" s="201">
        <v>34.87</v>
      </c>
      <c r="I293" s="202"/>
      <c r="J293" s="203">
        <f>ROUND(I293*H293,2)</f>
        <v>0</v>
      </c>
      <c r="K293" s="204"/>
      <c r="L293" s="44"/>
      <c r="M293" s="205" t="s">
        <v>19</v>
      </c>
      <c r="N293" s="206" t="s">
        <v>40</v>
      </c>
      <c r="O293" s="84"/>
      <c r="P293" s="207">
        <f>O293*H293</f>
        <v>0</v>
      </c>
      <c r="Q293" s="207">
        <v>6E-05</v>
      </c>
      <c r="R293" s="207">
        <f>Q293*H293</f>
        <v>0.0020922</v>
      </c>
      <c r="S293" s="207">
        <v>0</v>
      </c>
      <c r="T293" s="208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09" t="s">
        <v>203</v>
      </c>
      <c r="AT293" s="209" t="s">
        <v>144</v>
      </c>
      <c r="AU293" s="209" t="s">
        <v>79</v>
      </c>
      <c r="AY293" s="17" t="s">
        <v>143</v>
      </c>
      <c r="BE293" s="210">
        <f>IF(N293="základní",J293,0)</f>
        <v>0</v>
      </c>
      <c r="BF293" s="210">
        <f>IF(N293="snížená",J293,0)</f>
        <v>0</v>
      </c>
      <c r="BG293" s="210">
        <f>IF(N293="zákl. přenesená",J293,0)</f>
        <v>0</v>
      </c>
      <c r="BH293" s="210">
        <f>IF(N293="sníž. přenesená",J293,0)</f>
        <v>0</v>
      </c>
      <c r="BI293" s="210">
        <f>IF(N293="nulová",J293,0)</f>
        <v>0</v>
      </c>
      <c r="BJ293" s="17" t="s">
        <v>77</v>
      </c>
      <c r="BK293" s="210">
        <f>ROUND(I293*H293,2)</f>
        <v>0</v>
      </c>
      <c r="BL293" s="17" t="s">
        <v>203</v>
      </c>
      <c r="BM293" s="209" t="s">
        <v>826</v>
      </c>
    </row>
    <row r="294" spans="1:51" s="13" customFormat="1" ht="12">
      <c r="A294" s="13"/>
      <c r="B294" s="235"/>
      <c r="C294" s="236"/>
      <c r="D294" s="237" t="s">
        <v>236</v>
      </c>
      <c r="E294" s="238" t="s">
        <v>19</v>
      </c>
      <c r="F294" s="239" t="s">
        <v>827</v>
      </c>
      <c r="G294" s="236"/>
      <c r="H294" s="240">
        <v>18.29</v>
      </c>
      <c r="I294" s="241"/>
      <c r="J294" s="236"/>
      <c r="K294" s="236"/>
      <c r="L294" s="242"/>
      <c r="M294" s="243"/>
      <c r="N294" s="244"/>
      <c r="O294" s="244"/>
      <c r="P294" s="244"/>
      <c r="Q294" s="244"/>
      <c r="R294" s="244"/>
      <c r="S294" s="244"/>
      <c r="T294" s="245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6" t="s">
        <v>236</v>
      </c>
      <c r="AU294" s="246" t="s">
        <v>79</v>
      </c>
      <c r="AV294" s="13" t="s">
        <v>79</v>
      </c>
      <c r="AW294" s="13" t="s">
        <v>31</v>
      </c>
      <c r="AX294" s="13" t="s">
        <v>69</v>
      </c>
      <c r="AY294" s="246" t="s">
        <v>143</v>
      </c>
    </row>
    <row r="295" spans="1:51" s="13" customFormat="1" ht="12">
      <c r="A295" s="13"/>
      <c r="B295" s="235"/>
      <c r="C295" s="236"/>
      <c r="D295" s="237" t="s">
        <v>236</v>
      </c>
      <c r="E295" s="238" t="s">
        <v>19</v>
      </c>
      <c r="F295" s="239" t="s">
        <v>828</v>
      </c>
      <c r="G295" s="236"/>
      <c r="H295" s="240">
        <v>16.58</v>
      </c>
      <c r="I295" s="241"/>
      <c r="J295" s="236"/>
      <c r="K295" s="236"/>
      <c r="L295" s="242"/>
      <c r="M295" s="243"/>
      <c r="N295" s="244"/>
      <c r="O295" s="244"/>
      <c r="P295" s="244"/>
      <c r="Q295" s="244"/>
      <c r="R295" s="244"/>
      <c r="S295" s="244"/>
      <c r="T295" s="245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6" t="s">
        <v>236</v>
      </c>
      <c r="AU295" s="246" t="s">
        <v>79</v>
      </c>
      <c r="AV295" s="13" t="s">
        <v>79</v>
      </c>
      <c r="AW295" s="13" t="s">
        <v>31</v>
      </c>
      <c r="AX295" s="13" t="s">
        <v>69</v>
      </c>
      <c r="AY295" s="246" t="s">
        <v>143</v>
      </c>
    </row>
    <row r="296" spans="1:51" s="14" customFormat="1" ht="12">
      <c r="A296" s="14"/>
      <c r="B296" s="247"/>
      <c r="C296" s="248"/>
      <c r="D296" s="237" t="s">
        <v>236</v>
      </c>
      <c r="E296" s="249" t="s">
        <v>19</v>
      </c>
      <c r="F296" s="250" t="s">
        <v>302</v>
      </c>
      <c r="G296" s="248"/>
      <c r="H296" s="251">
        <v>34.87</v>
      </c>
      <c r="I296" s="252"/>
      <c r="J296" s="248"/>
      <c r="K296" s="248"/>
      <c r="L296" s="253"/>
      <c r="M296" s="254"/>
      <c r="N296" s="255"/>
      <c r="O296" s="255"/>
      <c r="P296" s="255"/>
      <c r="Q296" s="255"/>
      <c r="R296" s="255"/>
      <c r="S296" s="255"/>
      <c r="T296" s="256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7" t="s">
        <v>236</v>
      </c>
      <c r="AU296" s="257" t="s">
        <v>79</v>
      </c>
      <c r="AV296" s="14" t="s">
        <v>142</v>
      </c>
      <c r="AW296" s="14" t="s">
        <v>31</v>
      </c>
      <c r="AX296" s="14" t="s">
        <v>77</v>
      </c>
      <c r="AY296" s="257" t="s">
        <v>143</v>
      </c>
    </row>
    <row r="297" spans="1:65" s="2" customFormat="1" ht="16.5" customHeight="1">
      <c r="A297" s="38"/>
      <c r="B297" s="39"/>
      <c r="C297" s="197" t="s">
        <v>829</v>
      </c>
      <c r="D297" s="197" t="s">
        <v>144</v>
      </c>
      <c r="E297" s="198" t="s">
        <v>830</v>
      </c>
      <c r="F297" s="199" t="s">
        <v>831</v>
      </c>
      <c r="G297" s="200" t="s">
        <v>234</v>
      </c>
      <c r="H297" s="201">
        <v>620.285</v>
      </c>
      <c r="I297" s="202"/>
      <c r="J297" s="203">
        <f>ROUND(I297*H297,2)</f>
        <v>0</v>
      </c>
      <c r="K297" s="204"/>
      <c r="L297" s="44"/>
      <c r="M297" s="205" t="s">
        <v>19</v>
      </c>
      <c r="N297" s="206" t="s">
        <v>40</v>
      </c>
      <c r="O297" s="84"/>
      <c r="P297" s="207">
        <f>O297*H297</f>
        <v>0</v>
      </c>
      <c r="Q297" s="207">
        <v>5E-05</v>
      </c>
      <c r="R297" s="207">
        <f>Q297*H297</f>
        <v>0.03101425</v>
      </c>
      <c r="S297" s="207">
        <v>0</v>
      </c>
      <c r="T297" s="208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09" t="s">
        <v>203</v>
      </c>
      <c r="AT297" s="209" t="s">
        <v>144</v>
      </c>
      <c r="AU297" s="209" t="s">
        <v>79</v>
      </c>
      <c r="AY297" s="17" t="s">
        <v>143</v>
      </c>
      <c r="BE297" s="210">
        <f>IF(N297="základní",J297,0)</f>
        <v>0</v>
      </c>
      <c r="BF297" s="210">
        <f>IF(N297="snížená",J297,0)</f>
        <v>0</v>
      </c>
      <c r="BG297" s="210">
        <f>IF(N297="zákl. přenesená",J297,0)</f>
        <v>0</v>
      </c>
      <c r="BH297" s="210">
        <f>IF(N297="sníž. přenesená",J297,0)</f>
        <v>0</v>
      </c>
      <c r="BI297" s="210">
        <f>IF(N297="nulová",J297,0)</f>
        <v>0</v>
      </c>
      <c r="BJ297" s="17" t="s">
        <v>77</v>
      </c>
      <c r="BK297" s="210">
        <f>ROUND(I297*H297,2)</f>
        <v>0</v>
      </c>
      <c r="BL297" s="17" t="s">
        <v>203</v>
      </c>
      <c r="BM297" s="209" t="s">
        <v>832</v>
      </c>
    </row>
    <row r="298" spans="1:51" s="13" customFormat="1" ht="12">
      <c r="A298" s="13"/>
      <c r="B298" s="235"/>
      <c r="C298" s="236"/>
      <c r="D298" s="237" t="s">
        <v>236</v>
      </c>
      <c r="E298" s="238" t="s">
        <v>19</v>
      </c>
      <c r="F298" s="239" t="s">
        <v>833</v>
      </c>
      <c r="G298" s="236"/>
      <c r="H298" s="240">
        <v>275.88</v>
      </c>
      <c r="I298" s="241"/>
      <c r="J298" s="236"/>
      <c r="K298" s="236"/>
      <c r="L298" s="242"/>
      <c r="M298" s="243"/>
      <c r="N298" s="244"/>
      <c r="O298" s="244"/>
      <c r="P298" s="244"/>
      <c r="Q298" s="244"/>
      <c r="R298" s="244"/>
      <c r="S298" s="244"/>
      <c r="T298" s="245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6" t="s">
        <v>236</v>
      </c>
      <c r="AU298" s="246" t="s">
        <v>79</v>
      </c>
      <c r="AV298" s="13" t="s">
        <v>79</v>
      </c>
      <c r="AW298" s="13" t="s">
        <v>31</v>
      </c>
      <c r="AX298" s="13" t="s">
        <v>69</v>
      </c>
      <c r="AY298" s="246" t="s">
        <v>143</v>
      </c>
    </row>
    <row r="299" spans="1:51" s="13" customFormat="1" ht="12">
      <c r="A299" s="13"/>
      <c r="B299" s="235"/>
      <c r="C299" s="236"/>
      <c r="D299" s="237" t="s">
        <v>236</v>
      </c>
      <c r="E299" s="238" t="s">
        <v>19</v>
      </c>
      <c r="F299" s="239" t="s">
        <v>834</v>
      </c>
      <c r="G299" s="236"/>
      <c r="H299" s="240">
        <v>99.06</v>
      </c>
      <c r="I299" s="241"/>
      <c r="J299" s="236"/>
      <c r="K299" s="236"/>
      <c r="L299" s="242"/>
      <c r="M299" s="243"/>
      <c r="N299" s="244"/>
      <c r="O299" s="244"/>
      <c r="P299" s="244"/>
      <c r="Q299" s="244"/>
      <c r="R299" s="244"/>
      <c r="S299" s="244"/>
      <c r="T299" s="245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6" t="s">
        <v>236</v>
      </c>
      <c r="AU299" s="246" t="s">
        <v>79</v>
      </c>
      <c r="AV299" s="13" t="s">
        <v>79</v>
      </c>
      <c r="AW299" s="13" t="s">
        <v>31</v>
      </c>
      <c r="AX299" s="13" t="s">
        <v>69</v>
      </c>
      <c r="AY299" s="246" t="s">
        <v>143</v>
      </c>
    </row>
    <row r="300" spans="1:51" s="13" customFormat="1" ht="12">
      <c r="A300" s="13"/>
      <c r="B300" s="235"/>
      <c r="C300" s="236"/>
      <c r="D300" s="237" t="s">
        <v>236</v>
      </c>
      <c r="E300" s="238" t="s">
        <v>19</v>
      </c>
      <c r="F300" s="239" t="s">
        <v>835</v>
      </c>
      <c r="G300" s="236"/>
      <c r="H300" s="240">
        <v>66</v>
      </c>
      <c r="I300" s="241"/>
      <c r="J300" s="236"/>
      <c r="K300" s="236"/>
      <c r="L300" s="242"/>
      <c r="M300" s="243"/>
      <c r="N300" s="244"/>
      <c r="O300" s="244"/>
      <c r="P300" s="244"/>
      <c r="Q300" s="244"/>
      <c r="R300" s="244"/>
      <c r="S300" s="244"/>
      <c r="T300" s="245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6" t="s">
        <v>236</v>
      </c>
      <c r="AU300" s="246" t="s">
        <v>79</v>
      </c>
      <c r="AV300" s="13" t="s">
        <v>79</v>
      </c>
      <c r="AW300" s="13" t="s">
        <v>31</v>
      </c>
      <c r="AX300" s="13" t="s">
        <v>69</v>
      </c>
      <c r="AY300" s="246" t="s">
        <v>143</v>
      </c>
    </row>
    <row r="301" spans="1:51" s="13" customFormat="1" ht="12">
      <c r="A301" s="13"/>
      <c r="B301" s="235"/>
      <c r="C301" s="236"/>
      <c r="D301" s="237" t="s">
        <v>236</v>
      </c>
      <c r="E301" s="238" t="s">
        <v>19</v>
      </c>
      <c r="F301" s="239" t="s">
        <v>836</v>
      </c>
      <c r="G301" s="236"/>
      <c r="H301" s="240">
        <v>98.22</v>
      </c>
      <c r="I301" s="241"/>
      <c r="J301" s="236"/>
      <c r="K301" s="236"/>
      <c r="L301" s="242"/>
      <c r="M301" s="243"/>
      <c r="N301" s="244"/>
      <c r="O301" s="244"/>
      <c r="P301" s="244"/>
      <c r="Q301" s="244"/>
      <c r="R301" s="244"/>
      <c r="S301" s="244"/>
      <c r="T301" s="245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6" t="s">
        <v>236</v>
      </c>
      <c r="AU301" s="246" t="s">
        <v>79</v>
      </c>
      <c r="AV301" s="13" t="s">
        <v>79</v>
      </c>
      <c r="AW301" s="13" t="s">
        <v>31</v>
      </c>
      <c r="AX301" s="13" t="s">
        <v>69</v>
      </c>
      <c r="AY301" s="246" t="s">
        <v>143</v>
      </c>
    </row>
    <row r="302" spans="1:51" s="13" customFormat="1" ht="12">
      <c r="A302" s="13"/>
      <c r="B302" s="235"/>
      <c r="C302" s="236"/>
      <c r="D302" s="237" t="s">
        <v>236</v>
      </c>
      <c r="E302" s="238" t="s">
        <v>19</v>
      </c>
      <c r="F302" s="239" t="s">
        <v>837</v>
      </c>
      <c r="G302" s="236"/>
      <c r="H302" s="240">
        <v>81.125</v>
      </c>
      <c r="I302" s="241"/>
      <c r="J302" s="236"/>
      <c r="K302" s="236"/>
      <c r="L302" s="242"/>
      <c r="M302" s="243"/>
      <c r="N302" s="244"/>
      <c r="O302" s="244"/>
      <c r="P302" s="244"/>
      <c r="Q302" s="244"/>
      <c r="R302" s="244"/>
      <c r="S302" s="244"/>
      <c r="T302" s="245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6" t="s">
        <v>236</v>
      </c>
      <c r="AU302" s="246" t="s">
        <v>79</v>
      </c>
      <c r="AV302" s="13" t="s">
        <v>79</v>
      </c>
      <c r="AW302" s="13" t="s">
        <v>31</v>
      </c>
      <c r="AX302" s="13" t="s">
        <v>69</v>
      </c>
      <c r="AY302" s="246" t="s">
        <v>143</v>
      </c>
    </row>
    <row r="303" spans="1:51" s="14" customFormat="1" ht="12">
      <c r="A303" s="14"/>
      <c r="B303" s="247"/>
      <c r="C303" s="248"/>
      <c r="D303" s="237" t="s">
        <v>236</v>
      </c>
      <c r="E303" s="249" t="s">
        <v>19</v>
      </c>
      <c r="F303" s="250" t="s">
        <v>302</v>
      </c>
      <c r="G303" s="248"/>
      <c r="H303" s="251">
        <v>620.285</v>
      </c>
      <c r="I303" s="252"/>
      <c r="J303" s="248"/>
      <c r="K303" s="248"/>
      <c r="L303" s="253"/>
      <c r="M303" s="254"/>
      <c r="N303" s="255"/>
      <c r="O303" s="255"/>
      <c r="P303" s="255"/>
      <c r="Q303" s="255"/>
      <c r="R303" s="255"/>
      <c r="S303" s="255"/>
      <c r="T303" s="256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7" t="s">
        <v>236</v>
      </c>
      <c r="AU303" s="257" t="s">
        <v>79</v>
      </c>
      <c r="AV303" s="14" t="s">
        <v>142</v>
      </c>
      <c r="AW303" s="14" t="s">
        <v>31</v>
      </c>
      <c r="AX303" s="14" t="s">
        <v>77</v>
      </c>
      <c r="AY303" s="257" t="s">
        <v>143</v>
      </c>
    </row>
    <row r="304" spans="1:65" s="2" customFormat="1" ht="16.5" customHeight="1">
      <c r="A304" s="38"/>
      <c r="B304" s="39"/>
      <c r="C304" s="197" t="s">
        <v>838</v>
      </c>
      <c r="D304" s="197" t="s">
        <v>144</v>
      </c>
      <c r="E304" s="198" t="s">
        <v>839</v>
      </c>
      <c r="F304" s="199" t="s">
        <v>840</v>
      </c>
      <c r="G304" s="200" t="s">
        <v>234</v>
      </c>
      <c r="H304" s="201">
        <v>422.42</v>
      </c>
      <c r="I304" s="202"/>
      <c r="J304" s="203">
        <f>ROUND(I304*H304,2)</f>
        <v>0</v>
      </c>
      <c r="K304" s="204"/>
      <c r="L304" s="44"/>
      <c r="M304" s="205" t="s">
        <v>19</v>
      </c>
      <c r="N304" s="206" t="s">
        <v>40</v>
      </c>
      <c r="O304" s="84"/>
      <c r="P304" s="207">
        <f>O304*H304</f>
        <v>0</v>
      </c>
      <c r="Q304" s="207">
        <v>5E-05</v>
      </c>
      <c r="R304" s="207">
        <f>Q304*H304</f>
        <v>0.021121</v>
      </c>
      <c r="S304" s="207">
        <v>0</v>
      </c>
      <c r="T304" s="208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09" t="s">
        <v>203</v>
      </c>
      <c r="AT304" s="209" t="s">
        <v>144</v>
      </c>
      <c r="AU304" s="209" t="s">
        <v>79</v>
      </c>
      <c r="AY304" s="17" t="s">
        <v>143</v>
      </c>
      <c r="BE304" s="210">
        <f>IF(N304="základní",J304,0)</f>
        <v>0</v>
      </c>
      <c r="BF304" s="210">
        <f>IF(N304="snížená",J304,0)</f>
        <v>0</v>
      </c>
      <c r="BG304" s="210">
        <f>IF(N304="zákl. přenesená",J304,0)</f>
        <v>0</v>
      </c>
      <c r="BH304" s="210">
        <f>IF(N304="sníž. přenesená",J304,0)</f>
        <v>0</v>
      </c>
      <c r="BI304" s="210">
        <f>IF(N304="nulová",J304,0)</f>
        <v>0</v>
      </c>
      <c r="BJ304" s="17" t="s">
        <v>77</v>
      </c>
      <c r="BK304" s="210">
        <f>ROUND(I304*H304,2)</f>
        <v>0</v>
      </c>
      <c r="BL304" s="17" t="s">
        <v>203</v>
      </c>
      <c r="BM304" s="209" t="s">
        <v>841</v>
      </c>
    </row>
    <row r="305" spans="1:51" s="13" customFormat="1" ht="12">
      <c r="A305" s="13"/>
      <c r="B305" s="235"/>
      <c r="C305" s="236"/>
      <c r="D305" s="237" t="s">
        <v>236</v>
      </c>
      <c r="E305" s="238" t="s">
        <v>19</v>
      </c>
      <c r="F305" s="239" t="s">
        <v>842</v>
      </c>
      <c r="G305" s="236"/>
      <c r="H305" s="240">
        <v>176.97</v>
      </c>
      <c r="I305" s="241"/>
      <c r="J305" s="236"/>
      <c r="K305" s="236"/>
      <c r="L305" s="242"/>
      <c r="M305" s="243"/>
      <c r="N305" s="244"/>
      <c r="O305" s="244"/>
      <c r="P305" s="244"/>
      <c r="Q305" s="244"/>
      <c r="R305" s="244"/>
      <c r="S305" s="244"/>
      <c r="T305" s="245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6" t="s">
        <v>236</v>
      </c>
      <c r="AU305" s="246" t="s">
        <v>79</v>
      </c>
      <c r="AV305" s="13" t="s">
        <v>79</v>
      </c>
      <c r="AW305" s="13" t="s">
        <v>31</v>
      </c>
      <c r="AX305" s="13" t="s">
        <v>69</v>
      </c>
      <c r="AY305" s="246" t="s">
        <v>143</v>
      </c>
    </row>
    <row r="306" spans="1:51" s="13" customFormat="1" ht="12">
      <c r="A306" s="13"/>
      <c r="B306" s="235"/>
      <c r="C306" s="236"/>
      <c r="D306" s="237" t="s">
        <v>236</v>
      </c>
      <c r="E306" s="238" t="s">
        <v>19</v>
      </c>
      <c r="F306" s="239" t="s">
        <v>843</v>
      </c>
      <c r="G306" s="236"/>
      <c r="H306" s="240">
        <v>245.45</v>
      </c>
      <c r="I306" s="241"/>
      <c r="J306" s="236"/>
      <c r="K306" s="236"/>
      <c r="L306" s="242"/>
      <c r="M306" s="243"/>
      <c r="N306" s="244"/>
      <c r="O306" s="244"/>
      <c r="P306" s="244"/>
      <c r="Q306" s="244"/>
      <c r="R306" s="244"/>
      <c r="S306" s="244"/>
      <c r="T306" s="245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6" t="s">
        <v>236</v>
      </c>
      <c r="AU306" s="246" t="s">
        <v>79</v>
      </c>
      <c r="AV306" s="13" t="s">
        <v>79</v>
      </c>
      <c r="AW306" s="13" t="s">
        <v>31</v>
      </c>
      <c r="AX306" s="13" t="s">
        <v>69</v>
      </c>
      <c r="AY306" s="246" t="s">
        <v>143</v>
      </c>
    </row>
    <row r="307" spans="1:51" s="14" customFormat="1" ht="12">
      <c r="A307" s="14"/>
      <c r="B307" s="247"/>
      <c r="C307" s="248"/>
      <c r="D307" s="237" t="s">
        <v>236</v>
      </c>
      <c r="E307" s="249" t="s">
        <v>19</v>
      </c>
      <c r="F307" s="250" t="s">
        <v>302</v>
      </c>
      <c r="G307" s="248"/>
      <c r="H307" s="251">
        <v>422.42</v>
      </c>
      <c r="I307" s="252"/>
      <c r="J307" s="248"/>
      <c r="K307" s="248"/>
      <c r="L307" s="253"/>
      <c r="M307" s="254"/>
      <c r="N307" s="255"/>
      <c r="O307" s="255"/>
      <c r="P307" s="255"/>
      <c r="Q307" s="255"/>
      <c r="R307" s="255"/>
      <c r="S307" s="255"/>
      <c r="T307" s="256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57" t="s">
        <v>236</v>
      </c>
      <c r="AU307" s="257" t="s">
        <v>79</v>
      </c>
      <c r="AV307" s="14" t="s">
        <v>142</v>
      </c>
      <c r="AW307" s="14" t="s">
        <v>31</v>
      </c>
      <c r="AX307" s="14" t="s">
        <v>77</v>
      </c>
      <c r="AY307" s="257" t="s">
        <v>143</v>
      </c>
    </row>
    <row r="308" spans="1:65" s="2" customFormat="1" ht="16.5" customHeight="1">
      <c r="A308" s="38"/>
      <c r="B308" s="39"/>
      <c r="C308" s="197" t="s">
        <v>844</v>
      </c>
      <c r="D308" s="197" t="s">
        <v>144</v>
      </c>
      <c r="E308" s="198" t="s">
        <v>845</v>
      </c>
      <c r="F308" s="199" t="s">
        <v>846</v>
      </c>
      <c r="G308" s="200" t="s">
        <v>234</v>
      </c>
      <c r="H308" s="201">
        <v>929.96</v>
      </c>
      <c r="I308" s="202"/>
      <c r="J308" s="203">
        <f>ROUND(I308*H308,2)</f>
        <v>0</v>
      </c>
      <c r="K308" s="204"/>
      <c r="L308" s="44"/>
      <c r="M308" s="205" t="s">
        <v>19</v>
      </c>
      <c r="N308" s="206" t="s">
        <v>40</v>
      </c>
      <c r="O308" s="84"/>
      <c r="P308" s="207">
        <f>O308*H308</f>
        <v>0</v>
      </c>
      <c r="Q308" s="207">
        <v>5E-05</v>
      </c>
      <c r="R308" s="207">
        <f>Q308*H308</f>
        <v>0.046498000000000005</v>
      </c>
      <c r="S308" s="207">
        <v>0</v>
      </c>
      <c r="T308" s="208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09" t="s">
        <v>203</v>
      </c>
      <c r="AT308" s="209" t="s">
        <v>144</v>
      </c>
      <c r="AU308" s="209" t="s">
        <v>79</v>
      </c>
      <c r="AY308" s="17" t="s">
        <v>143</v>
      </c>
      <c r="BE308" s="210">
        <f>IF(N308="základní",J308,0)</f>
        <v>0</v>
      </c>
      <c r="BF308" s="210">
        <f>IF(N308="snížená",J308,0)</f>
        <v>0</v>
      </c>
      <c r="BG308" s="210">
        <f>IF(N308="zákl. přenesená",J308,0)</f>
        <v>0</v>
      </c>
      <c r="BH308" s="210">
        <f>IF(N308="sníž. přenesená",J308,0)</f>
        <v>0</v>
      </c>
      <c r="BI308" s="210">
        <f>IF(N308="nulová",J308,0)</f>
        <v>0</v>
      </c>
      <c r="BJ308" s="17" t="s">
        <v>77</v>
      </c>
      <c r="BK308" s="210">
        <f>ROUND(I308*H308,2)</f>
        <v>0</v>
      </c>
      <c r="BL308" s="17" t="s">
        <v>203</v>
      </c>
      <c r="BM308" s="209" t="s">
        <v>847</v>
      </c>
    </row>
    <row r="309" spans="1:51" s="13" customFormat="1" ht="12">
      <c r="A309" s="13"/>
      <c r="B309" s="235"/>
      <c r="C309" s="236"/>
      <c r="D309" s="237" t="s">
        <v>236</v>
      </c>
      <c r="E309" s="238" t="s">
        <v>19</v>
      </c>
      <c r="F309" s="239" t="s">
        <v>848</v>
      </c>
      <c r="G309" s="236"/>
      <c r="H309" s="240">
        <v>929.96</v>
      </c>
      <c r="I309" s="241"/>
      <c r="J309" s="236"/>
      <c r="K309" s="236"/>
      <c r="L309" s="242"/>
      <c r="M309" s="243"/>
      <c r="N309" s="244"/>
      <c r="O309" s="244"/>
      <c r="P309" s="244"/>
      <c r="Q309" s="244"/>
      <c r="R309" s="244"/>
      <c r="S309" s="244"/>
      <c r="T309" s="245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6" t="s">
        <v>236</v>
      </c>
      <c r="AU309" s="246" t="s">
        <v>79</v>
      </c>
      <c r="AV309" s="13" t="s">
        <v>79</v>
      </c>
      <c r="AW309" s="13" t="s">
        <v>31</v>
      </c>
      <c r="AX309" s="13" t="s">
        <v>77</v>
      </c>
      <c r="AY309" s="246" t="s">
        <v>143</v>
      </c>
    </row>
    <row r="310" spans="1:65" s="2" customFormat="1" ht="21.75" customHeight="1">
      <c r="A310" s="38"/>
      <c r="B310" s="39"/>
      <c r="C310" s="197" t="s">
        <v>849</v>
      </c>
      <c r="D310" s="197" t="s">
        <v>144</v>
      </c>
      <c r="E310" s="198" t="s">
        <v>850</v>
      </c>
      <c r="F310" s="199" t="s">
        <v>851</v>
      </c>
      <c r="G310" s="200" t="s">
        <v>418</v>
      </c>
      <c r="H310" s="201">
        <v>2.424</v>
      </c>
      <c r="I310" s="202"/>
      <c r="J310" s="203">
        <f>ROUND(I310*H310,2)</f>
        <v>0</v>
      </c>
      <c r="K310" s="204"/>
      <c r="L310" s="44"/>
      <c r="M310" s="205" t="s">
        <v>19</v>
      </c>
      <c r="N310" s="206" t="s">
        <v>40</v>
      </c>
      <c r="O310" s="84"/>
      <c r="P310" s="207">
        <f>O310*H310</f>
        <v>0</v>
      </c>
      <c r="Q310" s="207">
        <v>0</v>
      </c>
      <c r="R310" s="207">
        <f>Q310*H310</f>
        <v>0</v>
      </c>
      <c r="S310" s="207">
        <v>0</v>
      </c>
      <c r="T310" s="208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09" t="s">
        <v>203</v>
      </c>
      <c r="AT310" s="209" t="s">
        <v>144</v>
      </c>
      <c r="AU310" s="209" t="s">
        <v>79</v>
      </c>
      <c r="AY310" s="17" t="s">
        <v>143</v>
      </c>
      <c r="BE310" s="210">
        <f>IF(N310="základní",J310,0)</f>
        <v>0</v>
      </c>
      <c r="BF310" s="210">
        <f>IF(N310="snížená",J310,0)</f>
        <v>0</v>
      </c>
      <c r="BG310" s="210">
        <f>IF(N310="zákl. přenesená",J310,0)</f>
        <v>0</v>
      </c>
      <c r="BH310" s="210">
        <f>IF(N310="sníž. přenesená",J310,0)</f>
        <v>0</v>
      </c>
      <c r="BI310" s="210">
        <f>IF(N310="nulová",J310,0)</f>
        <v>0</v>
      </c>
      <c r="BJ310" s="17" t="s">
        <v>77</v>
      </c>
      <c r="BK310" s="210">
        <f>ROUND(I310*H310,2)</f>
        <v>0</v>
      </c>
      <c r="BL310" s="17" t="s">
        <v>203</v>
      </c>
      <c r="BM310" s="209" t="s">
        <v>852</v>
      </c>
    </row>
    <row r="311" spans="1:65" s="2" customFormat="1" ht="16.5" customHeight="1">
      <c r="A311" s="38"/>
      <c r="B311" s="39"/>
      <c r="C311" s="197" t="s">
        <v>853</v>
      </c>
      <c r="D311" s="197" t="s">
        <v>144</v>
      </c>
      <c r="E311" s="198" t="s">
        <v>854</v>
      </c>
      <c r="F311" s="199" t="s">
        <v>855</v>
      </c>
      <c r="G311" s="200" t="s">
        <v>234</v>
      </c>
      <c r="H311" s="201">
        <v>2007.535</v>
      </c>
      <c r="I311" s="202"/>
      <c r="J311" s="203">
        <f>ROUND(I311*H311,2)</f>
        <v>0</v>
      </c>
      <c r="K311" s="204"/>
      <c r="L311" s="44"/>
      <c r="M311" s="205" t="s">
        <v>19</v>
      </c>
      <c r="N311" s="206" t="s">
        <v>40</v>
      </c>
      <c r="O311" s="84"/>
      <c r="P311" s="207">
        <f>O311*H311</f>
        <v>0</v>
      </c>
      <c r="Q311" s="207">
        <v>0</v>
      </c>
      <c r="R311" s="207">
        <f>Q311*H311</f>
        <v>0</v>
      </c>
      <c r="S311" s="207">
        <v>0</v>
      </c>
      <c r="T311" s="208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09" t="s">
        <v>203</v>
      </c>
      <c r="AT311" s="209" t="s">
        <v>144</v>
      </c>
      <c r="AU311" s="209" t="s">
        <v>79</v>
      </c>
      <c r="AY311" s="17" t="s">
        <v>143</v>
      </c>
      <c r="BE311" s="210">
        <f>IF(N311="základní",J311,0)</f>
        <v>0</v>
      </c>
      <c r="BF311" s="210">
        <f>IF(N311="snížená",J311,0)</f>
        <v>0</v>
      </c>
      <c r="BG311" s="210">
        <f>IF(N311="zákl. přenesená",J311,0)</f>
        <v>0</v>
      </c>
      <c r="BH311" s="210">
        <f>IF(N311="sníž. přenesená",J311,0)</f>
        <v>0</v>
      </c>
      <c r="BI311" s="210">
        <f>IF(N311="nulová",J311,0)</f>
        <v>0</v>
      </c>
      <c r="BJ311" s="17" t="s">
        <v>77</v>
      </c>
      <c r="BK311" s="210">
        <f>ROUND(I311*H311,2)</f>
        <v>0</v>
      </c>
      <c r="BL311" s="17" t="s">
        <v>203</v>
      </c>
      <c r="BM311" s="209" t="s">
        <v>856</v>
      </c>
    </row>
    <row r="312" spans="1:51" s="13" customFormat="1" ht="12">
      <c r="A312" s="13"/>
      <c r="B312" s="235"/>
      <c r="C312" s="236"/>
      <c r="D312" s="237" t="s">
        <v>236</v>
      </c>
      <c r="E312" s="238" t="s">
        <v>19</v>
      </c>
      <c r="F312" s="239" t="s">
        <v>833</v>
      </c>
      <c r="G312" s="236"/>
      <c r="H312" s="240">
        <v>275.88</v>
      </c>
      <c r="I312" s="241"/>
      <c r="J312" s="236"/>
      <c r="K312" s="236"/>
      <c r="L312" s="242"/>
      <c r="M312" s="243"/>
      <c r="N312" s="244"/>
      <c r="O312" s="244"/>
      <c r="P312" s="244"/>
      <c r="Q312" s="244"/>
      <c r="R312" s="244"/>
      <c r="S312" s="244"/>
      <c r="T312" s="245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6" t="s">
        <v>236</v>
      </c>
      <c r="AU312" s="246" t="s">
        <v>79</v>
      </c>
      <c r="AV312" s="13" t="s">
        <v>79</v>
      </c>
      <c r="AW312" s="13" t="s">
        <v>31</v>
      </c>
      <c r="AX312" s="13" t="s">
        <v>69</v>
      </c>
      <c r="AY312" s="246" t="s">
        <v>143</v>
      </c>
    </row>
    <row r="313" spans="1:51" s="13" customFormat="1" ht="12">
      <c r="A313" s="13"/>
      <c r="B313" s="235"/>
      <c r="C313" s="236"/>
      <c r="D313" s="237" t="s">
        <v>236</v>
      </c>
      <c r="E313" s="238" t="s">
        <v>19</v>
      </c>
      <c r="F313" s="239" t="s">
        <v>827</v>
      </c>
      <c r="G313" s="236"/>
      <c r="H313" s="240">
        <v>18.29</v>
      </c>
      <c r="I313" s="241"/>
      <c r="J313" s="236"/>
      <c r="K313" s="236"/>
      <c r="L313" s="242"/>
      <c r="M313" s="243"/>
      <c r="N313" s="244"/>
      <c r="O313" s="244"/>
      <c r="P313" s="244"/>
      <c r="Q313" s="244"/>
      <c r="R313" s="244"/>
      <c r="S313" s="244"/>
      <c r="T313" s="245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6" t="s">
        <v>236</v>
      </c>
      <c r="AU313" s="246" t="s">
        <v>79</v>
      </c>
      <c r="AV313" s="13" t="s">
        <v>79</v>
      </c>
      <c r="AW313" s="13" t="s">
        <v>31</v>
      </c>
      <c r="AX313" s="13" t="s">
        <v>69</v>
      </c>
      <c r="AY313" s="246" t="s">
        <v>143</v>
      </c>
    </row>
    <row r="314" spans="1:51" s="13" customFormat="1" ht="12">
      <c r="A314" s="13"/>
      <c r="B314" s="235"/>
      <c r="C314" s="236"/>
      <c r="D314" s="237" t="s">
        <v>236</v>
      </c>
      <c r="E314" s="238" t="s">
        <v>19</v>
      </c>
      <c r="F314" s="239" t="s">
        <v>842</v>
      </c>
      <c r="G314" s="236"/>
      <c r="H314" s="240">
        <v>176.97</v>
      </c>
      <c r="I314" s="241"/>
      <c r="J314" s="236"/>
      <c r="K314" s="236"/>
      <c r="L314" s="242"/>
      <c r="M314" s="243"/>
      <c r="N314" s="244"/>
      <c r="O314" s="244"/>
      <c r="P314" s="244"/>
      <c r="Q314" s="244"/>
      <c r="R314" s="244"/>
      <c r="S314" s="244"/>
      <c r="T314" s="245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6" t="s">
        <v>236</v>
      </c>
      <c r="AU314" s="246" t="s">
        <v>79</v>
      </c>
      <c r="AV314" s="13" t="s">
        <v>79</v>
      </c>
      <c r="AW314" s="13" t="s">
        <v>31</v>
      </c>
      <c r="AX314" s="13" t="s">
        <v>69</v>
      </c>
      <c r="AY314" s="246" t="s">
        <v>143</v>
      </c>
    </row>
    <row r="315" spans="1:51" s="13" customFormat="1" ht="12">
      <c r="A315" s="13"/>
      <c r="B315" s="235"/>
      <c r="C315" s="236"/>
      <c r="D315" s="237" t="s">
        <v>236</v>
      </c>
      <c r="E315" s="238" t="s">
        <v>19</v>
      </c>
      <c r="F315" s="239" t="s">
        <v>834</v>
      </c>
      <c r="G315" s="236"/>
      <c r="H315" s="240">
        <v>99.06</v>
      </c>
      <c r="I315" s="241"/>
      <c r="J315" s="236"/>
      <c r="K315" s="236"/>
      <c r="L315" s="242"/>
      <c r="M315" s="243"/>
      <c r="N315" s="244"/>
      <c r="O315" s="244"/>
      <c r="P315" s="244"/>
      <c r="Q315" s="244"/>
      <c r="R315" s="244"/>
      <c r="S315" s="244"/>
      <c r="T315" s="245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6" t="s">
        <v>236</v>
      </c>
      <c r="AU315" s="246" t="s">
        <v>79</v>
      </c>
      <c r="AV315" s="13" t="s">
        <v>79</v>
      </c>
      <c r="AW315" s="13" t="s">
        <v>31</v>
      </c>
      <c r="AX315" s="13" t="s">
        <v>69</v>
      </c>
      <c r="AY315" s="246" t="s">
        <v>143</v>
      </c>
    </row>
    <row r="316" spans="1:51" s="13" customFormat="1" ht="12">
      <c r="A316" s="13"/>
      <c r="B316" s="235"/>
      <c r="C316" s="236"/>
      <c r="D316" s="237" t="s">
        <v>236</v>
      </c>
      <c r="E316" s="238" t="s">
        <v>19</v>
      </c>
      <c r="F316" s="239" t="s">
        <v>848</v>
      </c>
      <c r="G316" s="236"/>
      <c r="H316" s="240">
        <v>929.96</v>
      </c>
      <c r="I316" s="241"/>
      <c r="J316" s="236"/>
      <c r="K316" s="236"/>
      <c r="L316" s="242"/>
      <c r="M316" s="243"/>
      <c r="N316" s="244"/>
      <c r="O316" s="244"/>
      <c r="P316" s="244"/>
      <c r="Q316" s="244"/>
      <c r="R316" s="244"/>
      <c r="S316" s="244"/>
      <c r="T316" s="245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6" t="s">
        <v>236</v>
      </c>
      <c r="AU316" s="246" t="s">
        <v>79</v>
      </c>
      <c r="AV316" s="13" t="s">
        <v>79</v>
      </c>
      <c r="AW316" s="13" t="s">
        <v>31</v>
      </c>
      <c r="AX316" s="13" t="s">
        <v>69</v>
      </c>
      <c r="AY316" s="246" t="s">
        <v>143</v>
      </c>
    </row>
    <row r="317" spans="1:51" s="13" customFormat="1" ht="12">
      <c r="A317" s="13"/>
      <c r="B317" s="235"/>
      <c r="C317" s="236"/>
      <c r="D317" s="237" t="s">
        <v>236</v>
      </c>
      <c r="E317" s="238" t="s">
        <v>19</v>
      </c>
      <c r="F317" s="239" t="s">
        <v>843</v>
      </c>
      <c r="G317" s="236"/>
      <c r="H317" s="240">
        <v>245.45</v>
      </c>
      <c r="I317" s="241"/>
      <c r="J317" s="236"/>
      <c r="K317" s="236"/>
      <c r="L317" s="242"/>
      <c r="M317" s="243"/>
      <c r="N317" s="244"/>
      <c r="O317" s="244"/>
      <c r="P317" s="244"/>
      <c r="Q317" s="244"/>
      <c r="R317" s="244"/>
      <c r="S317" s="244"/>
      <c r="T317" s="245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6" t="s">
        <v>236</v>
      </c>
      <c r="AU317" s="246" t="s">
        <v>79</v>
      </c>
      <c r="AV317" s="13" t="s">
        <v>79</v>
      </c>
      <c r="AW317" s="13" t="s">
        <v>31</v>
      </c>
      <c r="AX317" s="13" t="s">
        <v>69</v>
      </c>
      <c r="AY317" s="246" t="s">
        <v>143</v>
      </c>
    </row>
    <row r="318" spans="1:51" s="13" customFormat="1" ht="12">
      <c r="A318" s="13"/>
      <c r="B318" s="235"/>
      <c r="C318" s="236"/>
      <c r="D318" s="237" t="s">
        <v>236</v>
      </c>
      <c r="E318" s="238" t="s">
        <v>19</v>
      </c>
      <c r="F318" s="239" t="s">
        <v>835</v>
      </c>
      <c r="G318" s="236"/>
      <c r="H318" s="240">
        <v>66</v>
      </c>
      <c r="I318" s="241"/>
      <c r="J318" s="236"/>
      <c r="K318" s="236"/>
      <c r="L318" s="242"/>
      <c r="M318" s="243"/>
      <c r="N318" s="244"/>
      <c r="O318" s="244"/>
      <c r="P318" s="244"/>
      <c r="Q318" s="244"/>
      <c r="R318" s="244"/>
      <c r="S318" s="244"/>
      <c r="T318" s="245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6" t="s">
        <v>236</v>
      </c>
      <c r="AU318" s="246" t="s">
        <v>79</v>
      </c>
      <c r="AV318" s="13" t="s">
        <v>79</v>
      </c>
      <c r="AW318" s="13" t="s">
        <v>31</v>
      </c>
      <c r="AX318" s="13" t="s">
        <v>69</v>
      </c>
      <c r="AY318" s="246" t="s">
        <v>143</v>
      </c>
    </row>
    <row r="319" spans="1:51" s="13" customFormat="1" ht="12">
      <c r="A319" s="13"/>
      <c r="B319" s="235"/>
      <c r="C319" s="236"/>
      <c r="D319" s="237" t="s">
        <v>236</v>
      </c>
      <c r="E319" s="238" t="s">
        <v>19</v>
      </c>
      <c r="F319" s="239" t="s">
        <v>828</v>
      </c>
      <c r="G319" s="236"/>
      <c r="H319" s="240">
        <v>16.58</v>
      </c>
      <c r="I319" s="241"/>
      <c r="J319" s="236"/>
      <c r="K319" s="236"/>
      <c r="L319" s="242"/>
      <c r="M319" s="243"/>
      <c r="N319" s="244"/>
      <c r="O319" s="244"/>
      <c r="P319" s="244"/>
      <c r="Q319" s="244"/>
      <c r="R319" s="244"/>
      <c r="S319" s="244"/>
      <c r="T319" s="245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6" t="s">
        <v>236</v>
      </c>
      <c r="AU319" s="246" t="s">
        <v>79</v>
      </c>
      <c r="AV319" s="13" t="s">
        <v>79</v>
      </c>
      <c r="AW319" s="13" t="s">
        <v>31</v>
      </c>
      <c r="AX319" s="13" t="s">
        <v>69</v>
      </c>
      <c r="AY319" s="246" t="s">
        <v>143</v>
      </c>
    </row>
    <row r="320" spans="1:51" s="13" customFormat="1" ht="12">
      <c r="A320" s="13"/>
      <c r="B320" s="235"/>
      <c r="C320" s="236"/>
      <c r="D320" s="237" t="s">
        <v>236</v>
      </c>
      <c r="E320" s="238" t="s">
        <v>19</v>
      </c>
      <c r="F320" s="239" t="s">
        <v>836</v>
      </c>
      <c r="G320" s="236"/>
      <c r="H320" s="240">
        <v>98.22</v>
      </c>
      <c r="I320" s="241"/>
      <c r="J320" s="236"/>
      <c r="K320" s="236"/>
      <c r="L320" s="242"/>
      <c r="M320" s="243"/>
      <c r="N320" s="244"/>
      <c r="O320" s="244"/>
      <c r="P320" s="244"/>
      <c r="Q320" s="244"/>
      <c r="R320" s="244"/>
      <c r="S320" s="244"/>
      <c r="T320" s="245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6" t="s">
        <v>236</v>
      </c>
      <c r="AU320" s="246" t="s">
        <v>79</v>
      </c>
      <c r="AV320" s="13" t="s">
        <v>79</v>
      </c>
      <c r="AW320" s="13" t="s">
        <v>31</v>
      </c>
      <c r="AX320" s="13" t="s">
        <v>69</v>
      </c>
      <c r="AY320" s="246" t="s">
        <v>143</v>
      </c>
    </row>
    <row r="321" spans="1:51" s="13" customFormat="1" ht="12">
      <c r="A321" s="13"/>
      <c r="B321" s="235"/>
      <c r="C321" s="236"/>
      <c r="D321" s="237" t="s">
        <v>236</v>
      </c>
      <c r="E321" s="238" t="s">
        <v>19</v>
      </c>
      <c r="F321" s="239" t="s">
        <v>837</v>
      </c>
      <c r="G321" s="236"/>
      <c r="H321" s="240">
        <v>81.125</v>
      </c>
      <c r="I321" s="241"/>
      <c r="J321" s="236"/>
      <c r="K321" s="236"/>
      <c r="L321" s="242"/>
      <c r="M321" s="243"/>
      <c r="N321" s="244"/>
      <c r="O321" s="244"/>
      <c r="P321" s="244"/>
      <c r="Q321" s="244"/>
      <c r="R321" s="244"/>
      <c r="S321" s="244"/>
      <c r="T321" s="245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6" t="s">
        <v>236</v>
      </c>
      <c r="AU321" s="246" t="s">
        <v>79</v>
      </c>
      <c r="AV321" s="13" t="s">
        <v>79</v>
      </c>
      <c r="AW321" s="13" t="s">
        <v>31</v>
      </c>
      <c r="AX321" s="13" t="s">
        <v>69</v>
      </c>
      <c r="AY321" s="246" t="s">
        <v>143</v>
      </c>
    </row>
    <row r="322" spans="1:51" s="14" customFormat="1" ht="12">
      <c r="A322" s="14"/>
      <c r="B322" s="247"/>
      <c r="C322" s="248"/>
      <c r="D322" s="237" t="s">
        <v>236</v>
      </c>
      <c r="E322" s="249" t="s">
        <v>19</v>
      </c>
      <c r="F322" s="250" t="s">
        <v>302</v>
      </c>
      <c r="G322" s="248"/>
      <c r="H322" s="251">
        <v>2007.535</v>
      </c>
      <c r="I322" s="252"/>
      <c r="J322" s="248"/>
      <c r="K322" s="248"/>
      <c r="L322" s="253"/>
      <c r="M322" s="258"/>
      <c r="N322" s="259"/>
      <c r="O322" s="259"/>
      <c r="P322" s="259"/>
      <c r="Q322" s="259"/>
      <c r="R322" s="259"/>
      <c r="S322" s="259"/>
      <c r="T322" s="260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57" t="s">
        <v>236</v>
      </c>
      <c r="AU322" s="257" t="s">
        <v>79</v>
      </c>
      <c r="AV322" s="14" t="s">
        <v>142</v>
      </c>
      <c r="AW322" s="14" t="s">
        <v>31</v>
      </c>
      <c r="AX322" s="14" t="s">
        <v>77</v>
      </c>
      <c r="AY322" s="257" t="s">
        <v>143</v>
      </c>
    </row>
    <row r="323" spans="1:31" s="2" customFormat="1" ht="6.95" customHeight="1">
      <c r="A323" s="38"/>
      <c r="B323" s="59"/>
      <c r="C323" s="60"/>
      <c r="D323" s="60"/>
      <c r="E323" s="60"/>
      <c r="F323" s="60"/>
      <c r="G323" s="60"/>
      <c r="H323" s="60"/>
      <c r="I323" s="60"/>
      <c r="J323" s="60"/>
      <c r="K323" s="60"/>
      <c r="L323" s="44"/>
      <c r="M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</row>
  </sheetData>
  <sheetProtection password="CC35" sheet="1" objects="1" scenarios="1" formatColumns="0" formatRows="0" autoFilter="0"/>
  <autoFilter ref="C88:K322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79</v>
      </c>
    </row>
    <row r="4" spans="2:46" s="1" customFormat="1" ht="24.95" customHeight="1">
      <c r="B4" s="20"/>
      <c r="D4" s="130" t="s">
        <v>119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Ochranná nádrž NO4 v k.ú. Hovorany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120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857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22. 1. 2021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stavby'!E11="","",'Rekapitulace stavby'!E11)</f>
        <v xml:space="preserve"> </v>
      </c>
      <c r="F15" s="38"/>
      <c r="G15" s="38"/>
      <c r="H15" s="38"/>
      <c r="I15" s="132" t="s">
        <v>27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28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27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30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27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32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27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33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35</v>
      </c>
      <c r="E30" s="38"/>
      <c r="F30" s="38"/>
      <c r="G30" s="38"/>
      <c r="H30" s="38"/>
      <c r="I30" s="38"/>
      <c r="J30" s="144">
        <f>ROUND(J89,2)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37</v>
      </c>
      <c r="G32" s="38"/>
      <c r="H32" s="38"/>
      <c r="I32" s="145" t="s">
        <v>36</v>
      </c>
      <c r="J32" s="145" t="s">
        <v>38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39</v>
      </c>
      <c r="E33" s="132" t="s">
        <v>40</v>
      </c>
      <c r="F33" s="147">
        <f>ROUND((SUM(BE89:BE207)),2)</f>
        <v>0</v>
      </c>
      <c r="G33" s="38"/>
      <c r="H33" s="38"/>
      <c r="I33" s="148">
        <v>0.21</v>
      </c>
      <c r="J33" s="147">
        <f>ROUND(((SUM(BE89:BE207))*I33),2)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41</v>
      </c>
      <c r="F34" s="147">
        <f>ROUND((SUM(BF89:BF207)),2)</f>
        <v>0</v>
      </c>
      <c r="G34" s="38"/>
      <c r="H34" s="38"/>
      <c r="I34" s="148">
        <v>0.15</v>
      </c>
      <c r="J34" s="147">
        <f>ROUND(((SUM(BF89:BF207))*I34),2)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42</v>
      </c>
      <c r="F35" s="147">
        <f>ROUND((SUM(BG89:BG207)),2)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43</v>
      </c>
      <c r="F36" s="147">
        <f>ROUND((SUM(BH89:BH207)),2)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44</v>
      </c>
      <c r="F37" s="147">
        <f>ROUND((SUM(BI89:BI207)),2)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45</v>
      </c>
      <c r="E39" s="151"/>
      <c r="F39" s="151"/>
      <c r="G39" s="152" t="s">
        <v>46</v>
      </c>
      <c r="H39" s="153" t="s">
        <v>47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122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Ochranná nádrž NO4 v k.ú. Hovorany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120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IO 02 - Přeložka polní cesty HC18-HC37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22. 1. 2021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32" t="s">
        <v>30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28</v>
      </c>
      <c r="D55" s="40"/>
      <c r="E55" s="40"/>
      <c r="F55" s="27" t="str">
        <f>IF(E18="","",E18)</f>
        <v>Vyplň údaj</v>
      </c>
      <c r="G55" s="40"/>
      <c r="H55" s="40"/>
      <c r="I55" s="32" t="s">
        <v>32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123</v>
      </c>
      <c r="D57" s="162"/>
      <c r="E57" s="162"/>
      <c r="F57" s="162"/>
      <c r="G57" s="162"/>
      <c r="H57" s="162"/>
      <c r="I57" s="162"/>
      <c r="J57" s="163" t="s">
        <v>124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67</v>
      </c>
      <c r="D59" s="40"/>
      <c r="E59" s="40"/>
      <c r="F59" s="40"/>
      <c r="G59" s="40"/>
      <c r="H59" s="40"/>
      <c r="I59" s="40"/>
      <c r="J59" s="102">
        <f>J89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125</v>
      </c>
    </row>
    <row r="60" spans="1:31" s="9" customFormat="1" ht="24.95" customHeight="1">
      <c r="A60" s="9"/>
      <c r="B60" s="165"/>
      <c r="C60" s="166"/>
      <c r="D60" s="167" t="s">
        <v>220</v>
      </c>
      <c r="E60" s="168"/>
      <c r="F60" s="168"/>
      <c r="G60" s="168"/>
      <c r="H60" s="168"/>
      <c r="I60" s="168"/>
      <c r="J60" s="169">
        <f>J90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2" customFormat="1" ht="19.9" customHeight="1">
      <c r="A61" s="12"/>
      <c r="B61" s="216"/>
      <c r="C61" s="217"/>
      <c r="D61" s="218" t="s">
        <v>221</v>
      </c>
      <c r="E61" s="219"/>
      <c r="F61" s="219"/>
      <c r="G61" s="219"/>
      <c r="H61" s="219"/>
      <c r="I61" s="219"/>
      <c r="J61" s="220">
        <f>J91</f>
        <v>0</v>
      </c>
      <c r="K61" s="217"/>
      <c r="L61" s="221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 s="12" customFormat="1" ht="19.9" customHeight="1">
      <c r="A62" s="12"/>
      <c r="B62" s="216"/>
      <c r="C62" s="217"/>
      <c r="D62" s="218" t="s">
        <v>510</v>
      </c>
      <c r="E62" s="219"/>
      <c r="F62" s="219"/>
      <c r="G62" s="219"/>
      <c r="H62" s="219"/>
      <c r="I62" s="219"/>
      <c r="J62" s="220">
        <f>J126</f>
        <v>0</v>
      </c>
      <c r="K62" s="217"/>
      <c r="L62" s="221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 s="12" customFormat="1" ht="19.9" customHeight="1">
      <c r="A63" s="12"/>
      <c r="B63" s="216"/>
      <c r="C63" s="217"/>
      <c r="D63" s="218" t="s">
        <v>511</v>
      </c>
      <c r="E63" s="219"/>
      <c r="F63" s="219"/>
      <c r="G63" s="219"/>
      <c r="H63" s="219"/>
      <c r="I63" s="219"/>
      <c r="J63" s="220">
        <f>J137</f>
        <v>0</v>
      </c>
      <c r="K63" s="217"/>
      <c r="L63" s="221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1:31" s="12" customFormat="1" ht="19.9" customHeight="1">
      <c r="A64" s="12"/>
      <c r="B64" s="216"/>
      <c r="C64" s="217"/>
      <c r="D64" s="218" t="s">
        <v>222</v>
      </c>
      <c r="E64" s="219"/>
      <c r="F64" s="219"/>
      <c r="G64" s="219"/>
      <c r="H64" s="219"/>
      <c r="I64" s="219"/>
      <c r="J64" s="220">
        <f>J148</f>
        <v>0</v>
      </c>
      <c r="K64" s="217"/>
      <c r="L64" s="221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1:31" s="12" customFormat="1" ht="19.9" customHeight="1">
      <c r="A65" s="12"/>
      <c r="B65" s="216"/>
      <c r="C65" s="217"/>
      <c r="D65" s="218" t="s">
        <v>858</v>
      </c>
      <c r="E65" s="219"/>
      <c r="F65" s="219"/>
      <c r="G65" s="219"/>
      <c r="H65" s="219"/>
      <c r="I65" s="219"/>
      <c r="J65" s="220">
        <f>J155</f>
        <v>0</v>
      </c>
      <c r="K65" s="217"/>
      <c r="L65" s="221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 s="12" customFormat="1" ht="19.9" customHeight="1">
      <c r="A66" s="12"/>
      <c r="B66" s="216"/>
      <c r="C66" s="217"/>
      <c r="D66" s="218" t="s">
        <v>223</v>
      </c>
      <c r="E66" s="219"/>
      <c r="F66" s="219"/>
      <c r="G66" s="219"/>
      <c r="H66" s="219"/>
      <c r="I66" s="219"/>
      <c r="J66" s="220">
        <f>J182</f>
        <v>0</v>
      </c>
      <c r="K66" s="217"/>
      <c r="L66" s="221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spans="1:31" s="12" customFormat="1" ht="19.9" customHeight="1">
      <c r="A67" s="12"/>
      <c r="B67" s="216"/>
      <c r="C67" s="217"/>
      <c r="D67" s="218" t="s">
        <v>444</v>
      </c>
      <c r="E67" s="219"/>
      <c r="F67" s="219"/>
      <c r="G67" s="219"/>
      <c r="H67" s="219"/>
      <c r="I67" s="219"/>
      <c r="J67" s="220">
        <f>J193</f>
        <v>0</v>
      </c>
      <c r="K67" s="217"/>
      <c r="L67" s="221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</row>
    <row r="68" spans="1:31" s="12" customFormat="1" ht="19.9" customHeight="1">
      <c r="A68" s="12"/>
      <c r="B68" s="216"/>
      <c r="C68" s="217"/>
      <c r="D68" s="218" t="s">
        <v>224</v>
      </c>
      <c r="E68" s="219"/>
      <c r="F68" s="219"/>
      <c r="G68" s="219"/>
      <c r="H68" s="219"/>
      <c r="I68" s="219"/>
      <c r="J68" s="220">
        <f>J200</f>
        <v>0</v>
      </c>
      <c r="K68" s="217"/>
      <c r="L68" s="221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spans="1:31" s="12" customFormat="1" ht="19.9" customHeight="1">
      <c r="A69" s="12"/>
      <c r="B69" s="216"/>
      <c r="C69" s="217"/>
      <c r="D69" s="218" t="s">
        <v>225</v>
      </c>
      <c r="E69" s="219"/>
      <c r="F69" s="219"/>
      <c r="G69" s="219"/>
      <c r="H69" s="219"/>
      <c r="I69" s="219"/>
      <c r="J69" s="220">
        <f>J206</f>
        <v>0</v>
      </c>
      <c r="K69" s="217"/>
      <c r="L69" s="221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</row>
    <row r="70" spans="1:31" s="2" customFormat="1" ht="21.8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5" spans="1:31" s="2" customFormat="1" ht="6.95" customHeight="1">
      <c r="A75" s="38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24.95" customHeight="1">
      <c r="A76" s="38"/>
      <c r="B76" s="39"/>
      <c r="C76" s="23" t="s">
        <v>127</v>
      </c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16</v>
      </c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6.5" customHeight="1">
      <c r="A79" s="38"/>
      <c r="B79" s="39"/>
      <c r="C79" s="40"/>
      <c r="D79" s="40"/>
      <c r="E79" s="160" t="str">
        <f>E7</f>
        <v>Ochranná nádrž NO4 v k.ú. Hovorany</v>
      </c>
      <c r="F79" s="32"/>
      <c r="G79" s="32"/>
      <c r="H79" s="32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2" customHeight="1">
      <c r="A80" s="38"/>
      <c r="B80" s="39"/>
      <c r="C80" s="32" t="s">
        <v>120</v>
      </c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6.5" customHeight="1">
      <c r="A81" s="38"/>
      <c r="B81" s="39"/>
      <c r="C81" s="40"/>
      <c r="D81" s="40"/>
      <c r="E81" s="69" t="str">
        <f>E9</f>
        <v>IO 02 - Přeložka polní cesty HC18-HC37</v>
      </c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21</v>
      </c>
      <c r="D83" s="40"/>
      <c r="E83" s="40"/>
      <c r="F83" s="27" t="str">
        <f>F12</f>
        <v xml:space="preserve"> </v>
      </c>
      <c r="G83" s="40"/>
      <c r="H83" s="40"/>
      <c r="I83" s="32" t="s">
        <v>23</v>
      </c>
      <c r="J83" s="72" t="str">
        <f>IF(J12="","",J12)</f>
        <v>22. 1. 2021</v>
      </c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5.15" customHeight="1">
      <c r="A85" s="38"/>
      <c r="B85" s="39"/>
      <c r="C85" s="32" t="s">
        <v>25</v>
      </c>
      <c r="D85" s="40"/>
      <c r="E85" s="40"/>
      <c r="F85" s="27" t="str">
        <f>E15</f>
        <v xml:space="preserve"> </v>
      </c>
      <c r="G85" s="40"/>
      <c r="H85" s="40"/>
      <c r="I85" s="32" t="s">
        <v>30</v>
      </c>
      <c r="J85" s="36" t="str">
        <f>E21</f>
        <v xml:space="preserve"> </v>
      </c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5.15" customHeight="1">
      <c r="A86" s="38"/>
      <c r="B86" s="39"/>
      <c r="C86" s="32" t="s">
        <v>28</v>
      </c>
      <c r="D86" s="40"/>
      <c r="E86" s="40"/>
      <c r="F86" s="27" t="str">
        <f>IF(E18="","",E18)</f>
        <v>Vyplň údaj</v>
      </c>
      <c r="G86" s="40"/>
      <c r="H86" s="40"/>
      <c r="I86" s="32" t="s">
        <v>32</v>
      </c>
      <c r="J86" s="36" t="str">
        <f>E24</f>
        <v xml:space="preserve"> </v>
      </c>
      <c r="K86" s="40"/>
      <c r="L86" s="13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0.3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3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10" customFormat="1" ht="29.25" customHeight="1">
      <c r="A88" s="171"/>
      <c r="B88" s="172"/>
      <c r="C88" s="173" t="s">
        <v>128</v>
      </c>
      <c r="D88" s="174" t="s">
        <v>54</v>
      </c>
      <c r="E88" s="174" t="s">
        <v>50</v>
      </c>
      <c r="F88" s="174" t="s">
        <v>51</v>
      </c>
      <c r="G88" s="174" t="s">
        <v>129</v>
      </c>
      <c r="H88" s="174" t="s">
        <v>130</v>
      </c>
      <c r="I88" s="174" t="s">
        <v>131</v>
      </c>
      <c r="J88" s="175" t="s">
        <v>124</v>
      </c>
      <c r="K88" s="176" t="s">
        <v>132</v>
      </c>
      <c r="L88" s="177"/>
      <c r="M88" s="92" t="s">
        <v>19</v>
      </c>
      <c r="N88" s="93" t="s">
        <v>39</v>
      </c>
      <c r="O88" s="93" t="s">
        <v>133</v>
      </c>
      <c r="P88" s="93" t="s">
        <v>134</v>
      </c>
      <c r="Q88" s="93" t="s">
        <v>135</v>
      </c>
      <c r="R88" s="93" t="s">
        <v>136</v>
      </c>
      <c r="S88" s="93" t="s">
        <v>137</v>
      </c>
      <c r="T88" s="94" t="s">
        <v>138</v>
      </c>
      <c r="U88" s="171"/>
      <c r="V88" s="171"/>
      <c r="W88" s="171"/>
      <c r="X88" s="171"/>
      <c r="Y88" s="171"/>
      <c r="Z88" s="171"/>
      <c r="AA88" s="171"/>
      <c r="AB88" s="171"/>
      <c r="AC88" s="171"/>
      <c r="AD88" s="171"/>
      <c r="AE88" s="171"/>
    </row>
    <row r="89" spans="1:63" s="2" customFormat="1" ht="22.8" customHeight="1">
      <c r="A89" s="38"/>
      <c r="B89" s="39"/>
      <c r="C89" s="99" t="s">
        <v>139</v>
      </c>
      <c r="D89" s="40"/>
      <c r="E89" s="40"/>
      <c r="F89" s="40"/>
      <c r="G89" s="40"/>
      <c r="H89" s="40"/>
      <c r="I89" s="40"/>
      <c r="J89" s="178">
        <f>BK89</f>
        <v>0</v>
      </c>
      <c r="K89" s="40"/>
      <c r="L89" s="44"/>
      <c r="M89" s="95"/>
      <c r="N89" s="179"/>
      <c r="O89" s="96"/>
      <c r="P89" s="180">
        <f>P90</f>
        <v>0</v>
      </c>
      <c r="Q89" s="96"/>
      <c r="R89" s="180">
        <f>R90</f>
        <v>239.91566251</v>
      </c>
      <c r="S89" s="96"/>
      <c r="T89" s="181">
        <f>T90</f>
        <v>719.0765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68</v>
      </c>
      <c r="AU89" s="17" t="s">
        <v>125</v>
      </c>
      <c r="BK89" s="182">
        <f>BK90</f>
        <v>0</v>
      </c>
    </row>
    <row r="90" spans="1:63" s="11" customFormat="1" ht="25.9" customHeight="1">
      <c r="A90" s="11"/>
      <c r="B90" s="183"/>
      <c r="C90" s="184"/>
      <c r="D90" s="185" t="s">
        <v>68</v>
      </c>
      <c r="E90" s="186" t="s">
        <v>228</v>
      </c>
      <c r="F90" s="186" t="s">
        <v>229</v>
      </c>
      <c r="G90" s="184"/>
      <c r="H90" s="184"/>
      <c r="I90" s="187"/>
      <c r="J90" s="188">
        <f>BK90</f>
        <v>0</v>
      </c>
      <c r="K90" s="184"/>
      <c r="L90" s="189"/>
      <c r="M90" s="190"/>
      <c r="N90" s="191"/>
      <c r="O90" s="191"/>
      <c r="P90" s="192">
        <f>P91+P126+P137+P148+P155+P182+P193+P200+P206</f>
        <v>0</v>
      </c>
      <c r="Q90" s="191"/>
      <c r="R90" s="192">
        <f>R91+R126+R137+R148+R155+R182+R193+R200+R206</f>
        <v>239.91566251</v>
      </c>
      <c r="S90" s="191"/>
      <c r="T90" s="193">
        <f>T91+T126+T137+T148+T155+T182+T193+T200+T206</f>
        <v>719.0765</v>
      </c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R90" s="194" t="s">
        <v>77</v>
      </c>
      <c r="AT90" s="195" t="s">
        <v>68</v>
      </c>
      <c r="AU90" s="195" t="s">
        <v>69</v>
      </c>
      <c r="AY90" s="194" t="s">
        <v>143</v>
      </c>
      <c r="BK90" s="196">
        <f>BK91+BK126+BK137+BK148+BK155+BK182+BK193+BK200+BK206</f>
        <v>0</v>
      </c>
    </row>
    <row r="91" spans="1:63" s="11" customFormat="1" ht="22.8" customHeight="1">
      <c r="A91" s="11"/>
      <c r="B91" s="183"/>
      <c r="C91" s="184"/>
      <c r="D91" s="185" t="s">
        <v>68</v>
      </c>
      <c r="E91" s="222" t="s">
        <v>77</v>
      </c>
      <c r="F91" s="222" t="s">
        <v>230</v>
      </c>
      <c r="G91" s="184"/>
      <c r="H91" s="184"/>
      <c r="I91" s="187"/>
      <c r="J91" s="223">
        <f>BK91</f>
        <v>0</v>
      </c>
      <c r="K91" s="184"/>
      <c r="L91" s="189"/>
      <c r="M91" s="190"/>
      <c r="N91" s="191"/>
      <c r="O91" s="191"/>
      <c r="P91" s="192">
        <f>SUM(P92:P125)</f>
        <v>0</v>
      </c>
      <c r="Q91" s="191"/>
      <c r="R91" s="192">
        <f>SUM(R92:R125)</f>
        <v>0.0056</v>
      </c>
      <c r="S91" s="191"/>
      <c r="T91" s="193">
        <f>SUM(T92:T125)</f>
        <v>703.664</v>
      </c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R91" s="194" t="s">
        <v>77</v>
      </c>
      <c r="AT91" s="195" t="s">
        <v>68</v>
      </c>
      <c r="AU91" s="195" t="s">
        <v>77</v>
      </c>
      <c r="AY91" s="194" t="s">
        <v>143</v>
      </c>
      <c r="BK91" s="196">
        <f>SUM(BK92:BK125)</f>
        <v>0</v>
      </c>
    </row>
    <row r="92" spans="1:65" s="2" customFormat="1" ht="16.5" customHeight="1">
      <c r="A92" s="38"/>
      <c r="B92" s="39"/>
      <c r="C92" s="224" t="s">
        <v>77</v>
      </c>
      <c r="D92" s="224" t="s">
        <v>231</v>
      </c>
      <c r="E92" s="225" t="s">
        <v>232</v>
      </c>
      <c r="F92" s="226" t="s">
        <v>233</v>
      </c>
      <c r="G92" s="227" t="s">
        <v>234</v>
      </c>
      <c r="H92" s="228">
        <v>5.6</v>
      </c>
      <c r="I92" s="229"/>
      <c r="J92" s="230">
        <f>ROUND(I92*H92,2)</f>
        <v>0</v>
      </c>
      <c r="K92" s="231"/>
      <c r="L92" s="232"/>
      <c r="M92" s="233" t="s">
        <v>19</v>
      </c>
      <c r="N92" s="234" t="s">
        <v>40</v>
      </c>
      <c r="O92" s="84"/>
      <c r="P92" s="207">
        <f>O92*H92</f>
        <v>0</v>
      </c>
      <c r="Q92" s="207">
        <v>0.001</v>
      </c>
      <c r="R92" s="207">
        <f>Q92*H92</f>
        <v>0.0056</v>
      </c>
      <c r="S92" s="207">
        <v>0</v>
      </c>
      <c r="T92" s="208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09" t="s">
        <v>171</v>
      </c>
      <c r="AT92" s="209" t="s">
        <v>231</v>
      </c>
      <c r="AU92" s="209" t="s">
        <v>79</v>
      </c>
      <c r="AY92" s="17" t="s">
        <v>143</v>
      </c>
      <c r="BE92" s="210">
        <f>IF(N92="základní",J92,0)</f>
        <v>0</v>
      </c>
      <c r="BF92" s="210">
        <f>IF(N92="snížená",J92,0)</f>
        <v>0</v>
      </c>
      <c r="BG92" s="210">
        <f>IF(N92="zákl. přenesená",J92,0)</f>
        <v>0</v>
      </c>
      <c r="BH92" s="210">
        <f>IF(N92="sníž. přenesená",J92,0)</f>
        <v>0</v>
      </c>
      <c r="BI92" s="210">
        <f>IF(N92="nulová",J92,0)</f>
        <v>0</v>
      </c>
      <c r="BJ92" s="17" t="s">
        <v>77</v>
      </c>
      <c r="BK92" s="210">
        <f>ROUND(I92*H92,2)</f>
        <v>0</v>
      </c>
      <c r="BL92" s="17" t="s">
        <v>142</v>
      </c>
      <c r="BM92" s="209" t="s">
        <v>859</v>
      </c>
    </row>
    <row r="93" spans="1:51" s="13" customFormat="1" ht="12">
      <c r="A93" s="13"/>
      <c r="B93" s="235"/>
      <c r="C93" s="236"/>
      <c r="D93" s="237" t="s">
        <v>236</v>
      </c>
      <c r="E93" s="238" t="s">
        <v>19</v>
      </c>
      <c r="F93" s="239" t="s">
        <v>860</v>
      </c>
      <c r="G93" s="236"/>
      <c r="H93" s="240">
        <v>5.6</v>
      </c>
      <c r="I93" s="241"/>
      <c r="J93" s="236"/>
      <c r="K93" s="236"/>
      <c r="L93" s="242"/>
      <c r="M93" s="243"/>
      <c r="N93" s="244"/>
      <c r="O93" s="244"/>
      <c r="P93" s="244"/>
      <c r="Q93" s="244"/>
      <c r="R93" s="244"/>
      <c r="S93" s="244"/>
      <c r="T93" s="245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6" t="s">
        <v>236</v>
      </c>
      <c r="AU93" s="246" t="s">
        <v>79</v>
      </c>
      <c r="AV93" s="13" t="s">
        <v>79</v>
      </c>
      <c r="AW93" s="13" t="s">
        <v>31</v>
      </c>
      <c r="AX93" s="13" t="s">
        <v>77</v>
      </c>
      <c r="AY93" s="246" t="s">
        <v>143</v>
      </c>
    </row>
    <row r="94" spans="1:65" s="2" customFormat="1" ht="33" customHeight="1">
      <c r="A94" s="38"/>
      <c r="B94" s="39"/>
      <c r="C94" s="197" t="s">
        <v>79</v>
      </c>
      <c r="D94" s="197" t="s">
        <v>144</v>
      </c>
      <c r="E94" s="198" t="s">
        <v>861</v>
      </c>
      <c r="F94" s="199" t="s">
        <v>862</v>
      </c>
      <c r="G94" s="200" t="s">
        <v>251</v>
      </c>
      <c r="H94" s="201">
        <v>884</v>
      </c>
      <c r="I94" s="202"/>
      <c r="J94" s="203">
        <f>ROUND(I94*H94,2)</f>
        <v>0</v>
      </c>
      <c r="K94" s="204"/>
      <c r="L94" s="44"/>
      <c r="M94" s="205" t="s">
        <v>19</v>
      </c>
      <c r="N94" s="206" t="s">
        <v>40</v>
      </c>
      <c r="O94" s="84"/>
      <c r="P94" s="207">
        <f>O94*H94</f>
        <v>0</v>
      </c>
      <c r="Q94" s="207">
        <v>0</v>
      </c>
      <c r="R94" s="207">
        <f>Q94*H94</f>
        <v>0</v>
      </c>
      <c r="S94" s="207">
        <v>0.316</v>
      </c>
      <c r="T94" s="208">
        <f>S94*H94</f>
        <v>279.344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09" t="s">
        <v>142</v>
      </c>
      <c r="AT94" s="209" t="s">
        <v>144</v>
      </c>
      <c r="AU94" s="209" t="s">
        <v>79</v>
      </c>
      <c r="AY94" s="17" t="s">
        <v>143</v>
      </c>
      <c r="BE94" s="210">
        <f>IF(N94="základní",J94,0)</f>
        <v>0</v>
      </c>
      <c r="BF94" s="210">
        <f>IF(N94="snížená",J94,0)</f>
        <v>0</v>
      </c>
      <c r="BG94" s="210">
        <f>IF(N94="zákl. přenesená",J94,0)</f>
        <v>0</v>
      </c>
      <c r="BH94" s="210">
        <f>IF(N94="sníž. přenesená",J94,0)</f>
        <v>0</v>
      </c>
      <c r="BI94" s="210">
        <f>IF(N94="nulová",J94,0)</f>
        <v>0</v>
      </c>
      <c r="BJ94" s="17" t="s">
        <v>77</v>
      </c>
      <c r="BK94" s="210">
        <f>ROUND(I94*H94,2)</f>
        <v>0</v>
      </c>
      <c r="BL94" s="17" t="s">
        <v>142</v>
      </c>
      <c r="BM94" s="209" t="s">
        <v>863</v>
      </c>
    </row>
    <row r="95" spans="1:51" s="13" customFormat="1" ht="12">
      <c r="A95" s="13"/>
      <c r="B95" s="235"/>
      <c r="C95" s="236"/>
      <c r="D95" s="237" t="s">
        <v>236</v>
      </c>
      <c r="E95" s="238" t="s">
        <v>19</v>
      </c>
      <c r="F95" s="239" t="s">
        <v>864</v>
      </c>
      <c r="G95" s="236"/>
      <c r="H95" s="240">
        <v>884</v>
      </c>
      <c r="I95" s="241"/>
      <c r="J95" s="236"/>
      <c r="K95" s="236"/>
      <c r="L95" s="242"/>
      <c r="M95" s="243"/>
      <c r="N95" s="244"/>
      <c r="O95" s="244"/>
      <c r="P95" s="244"/>
      <c r="Q95" s="244"/>
      <c r="R95" s="244"/>
      <c r="S95" s="244"/>
      <c r="T95" s="245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6" t="s">
        <v>236</v>
      </c>
      <c r="AU95" s="246" t="s">
        <v>79</v>
      </c>
      <c r="AV95" s="13" t="s">
        <v>79</v>
      </c>
      <c r="AW95" s="13" t="s">
        <v>31</v>
      </c>
      <c r="AX95" s="13" t="s">
        <v>77</v>
      </c>
      <c r="AY95" s="246" t="s">
        <v>143</v>
      </c>
    </row>
    <row r="96" spans="1:65" s="2" customFormat="1" ht="21.75" customHeight="1">
      <c r="A96" s="38"/>
      <c r="B96" s="39"/>
      <c r="C96" s="197" t="s">
        <v>152</v>
      </c>
      <c r="D96" s="197" t="s">
        <v>144</v>
      </c>
      <c r="E96" s="198" t="s">
        <v>865</v>
      </c>
      <c r="F96" s="199" t="s">
        <v>866</v>
      </c>
      <c r="G96" s="200" t="s">
        <v>287</v>
      </c>
      <c r="H96" s="201">
        <v>265.2</v>
      </c>
      <c r="I96" s="202"/>
      <c r="J96" s="203">
        <f>ROUND(I96*H96,2)</f>
        <v>0</v>
      </c>
      <c r="K96" s="204"/>
      <c r="L96" s="44"/>
      <c r="M96" s="205" t="s">
        <v>19</v>
      </c>
      <c r="N96" s="206" t="s">
        <v>40</v>
      </c>
      <c r="O96" s="84"/>
      <c r="P96" s="207">
        <f>O96*H96</f>
        <v>0</v>
      </c>
      <c r="Q96" s="207">
        <v>0</v>
      </c>
      <c r="R96" s="207">
        <f>Q96*H96</f>
        <v>0</v>
      </c>
      <c r="S96" s="207">
        <v>1.6</v>
      </c>
      <c r="T96" s="208">
        <f>S96*H96</f>
        <v>424.32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09" t="s">
        <v>142</v>
      </c>
      <c r="AT96" s="209" t="s">
        <v>144</v>
      </c>
      <c r="AU96" s="209" t="s">
        <v>79</v>
      </c>
      <c r="AY96" s="17" t="s">
        <v>143</v>
      </c>
      <c r="BE96" s="210">
        <f>IF(N96="základní",J96,0)</f>
        <v>0</v>
      </c>
      <c r="BF96" s="210">
        <f>IF(N96="snížená",J96,0)</f>
        <v>0</v>
      </c>
      <c r="BG96" s="210">
        <f>IF(N96="zákl. přenesená",J96,0)</f>
        <v>0</v>
      </c>
      <c r="BH96" s="210">
        <f>IF(N96="sníž. přenesená",J96,0)</f>
        <v>0</v>
      </c>
      <c r="BI96" s="210">
        <f>IF(N96="nulová",J96,0)</f>
        <v>0</v>
      </c>
      <c r="BJ96" s="17" t="s">
        <v>77</v>
      </c>
      <c r="BK96" s="210">
        <f>ROUND(I96*H96,2)</f>
        <v>0</v>
      </c>
      <c r="BL96" s="17" t="s">
        <v>142</v>
      </c>
      <c r="BM96" s="209" t="s">
        <v>867</v>
      </c>
    </row>
    <row r="97" spans="1:51" s="13" customFormat="1" ht="12">
      <c r="A97" s="13"/>
      <c r="B97" s="235"/>
      <c r="C97" s="236"/>
      <c r="D97" s="237" t="s">
        <v>236</v>
      </c>
      <c r="E97" s="238" t="s">
        <v>19</v>
      </c>
      <c r="F97" s="239" t="s">
        <v>868</v>
      </c>
      <c r="G97" s="236"/>
      <c r="H97" s="240">
        <v>265.2</v>
      </c>
      <c r="I97" s="241"/>
      <c r="J97" s="236"/>
      <c r="K97" s="236"/>
      <c r="L97" s="242"/>
      <c r="M97" s="243"/>
      <c r="N97" s="244"/>
      <c r="O97" s="244"/>
      <c r="P97" s="244"/>
      <c r="Q97" s="244"/>
      <c r="R97" s="244"/>
      <c r="S97" s="244"/>
      <c r="T97" s="245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6" t="s">
        <v>236</v>
      </c>
      <c r="AU97" s="246" t="s">
        <v>79</v>
      </c>
      <c r="AV97" s="13" t="s">
        <v>79</v>
      </c>
      <c r="AW97" s="13" t="s">
        <v>31</v>
      </c>
      <c r="AX97" s="13" t="s">
        <v>77</v>
      </c>
      <c r="AY97" s="246" t="s">
        <v>143</v>
      </c>
    </row>
    <row r="98" spans="1:65" s="2" customFormat="1" ht="16.5" customHeight="1">
      <c r="A98" s="38"/>
      <c r="B98" s="39"/>
      <c r="C98" s="197" t="s">
        <v>142</v>
      </c>
      <c r="D98" s="197" t="s">
        <v>144</v>
      </c>
      <c r="E98" s="198" t="s">
        <v>281</v>
      </c>
      <c r="F98" s="199" t="s">
        <v>282</v>
      </c>
      <c r="G98" s="200" t="s">
        <v>251</v>
      </c>
      <c r="H98" s="201">
        <v>880</v>
      </c>
      <c r="I98" s="202"/>
      <c r="J98" s="203">
        <f>ROUND(I98*H98,2)</f>
        <v>0</v>
      </c>
      <c r="K98" s="204"/>
      <c r="L98" s="44"/>
      <c r="M98" s="205" t="s">
        <v>19</v>
      </c>
      <c r="N98" s="206" t="s">
        <v>40</v>
      </c>
      <c r="O98" s="84"/>
      <c r="P98" s="207">
        <f>O98*H98</f>
        <v>0</v>
      </c>
      <c r="Q98" s="207">
        <v>0</v>
      </c>
      <c r="R98" s="207">
        <f>Q98*H98</f>
        <v>0</v>
      </c>
      <c r="S98" s="207">
        <v>0</v>
      </c>
      <c r="T98" s="208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09" t="s">
        <v>142</v>
      </c>
      <c r="AT98" s="209" t="s">
        <v>144</v>
      </c>
      <c r="AU98" s="209" t="s">
        <v>79</v>
      </c>
      <c r="AY98" s="17" t="s">
        <v>143</v>
      </c>
      <c r="BE98" s="210">
        <f>IF(N98="základní",J98,0)</f>
        <v>0</v>
      </c>
      <c r="BF98" s="210">
        <f>IF(N98="snížená",J98,0)</f>
        <v>0</v>
      </c>
      <c r="BG98" s="210">
        <f>IF(N98="zákl. přenesená",J98,0)</f>
        <v>0</v>
      </c>
      <c r="BH98" s="210">
        <f>IF(N98="sníž. přenesená",J98,0)</f>
        <v>0</v>
      </c>
      <c r="BI98" s="210">
        <f>IF(N98="nulová",J98,0)</f>
        <v>0</v>
      </c>
      <c r="BJ98" s="17" t="s">
        <v>77</v>
      </c>
      <c r="BK98" s="210">
        <f>ROUND(I98*H98,2)</f>
        <v>0</v>
      </c>
      <c r="BL98" s="17" t="s">
        <v>142</v>
      </c>
      <c r="BM98" s="209" t="s">
        <v>869</v>
      </c>
    </row>
    <row r="99" spans="1:51" s="13" customFormat="1" ht="12">
      <c r="A99" s="13"/>
      <c r="B99" s="235"/>
      <c r="C99" s="236"/>
      <c r="D99" s="237" t="s">
        <v>236</v>
      </c>
      <c r="E99" s="238" t="s">
        <v>19</v>
      </c>
      <c r="F99" s="239" t="s">
        <v>870</v>
      </c>
      <c r="G99" s="236"/>
      <c r="H99" s="240">
        <v>880</v>
      </c>
      <c r="I99" s="241"/>
      <c r="J99" s="236"/>
      <c r="K99" s="236"/>
      <c r="L99" s="242"/>
      <c r="M99" s="243"/>
      <c r="N99" s="244"/>
      <c r="O99" s="244"/>
      <c r="P99" s="244"/>
      <c r="Q99" s="244"/>
      <c r="R99" s="244"/>
      <c r="S99" s="244"/>
      <c r="T99" s="245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6" t="s">
        <v>236</v>
      </c>
      <c r="AU99" s="246" t="s">
        <v>79</v>
      </c>
      <c r="AV99" s="13" t="s">
        <v>79</v>
      </c>
      <c r="AW99" s="13" t="s">
        <v>31</v>
      </c>
      <c r="AX99" s="13" t="s">
        <v>77</v>
      </c>
      <c r="AY99" s="246" t="s">
        <v>143</v>
      </c>
    </row>
    <row r="100" spans="1:65" s="2" customFormat="1" ht="21.75" customHeight="1">
      <c r="A100" s="38"/>
      <c r="B100" s="39"/>
      <c r="C100" s="197" t="s">
        <v>159</v>
      </c>
      <c r="D100" s="197" t="s">
        <v>144</v>
      </c>
      <c r="E100" s="198" t="s">
        <v>458</v>
      </c>
      <c r="F100" s="199" t="s">
        <v>459</v>
      </c>
      <c r="G100" s="200" t="s">
        <v>287</v>
      </c>
      <c r="H100" s="201">
        <v>240</v>
      </c>
      <c r="I100" s="202"/>
      <c r="J100" s="203">
        <f>ROUND(I100*H100,2)</f>
        <v>0</v>
      </c>
      <c r="K100" s="204"/>
      <c r="L100" s="44"/>
      <c r="M100" s="205" t="s">
        <v>19</v>
      </c>
      <c r="N100" s="206" t="s">
        <v>40</v>
      </c>
      <c r="O100" s="84"/>
      <c r="P100" s="207">
        <f>O100*H100</f>
        <v>0</v>
      </c>
      <c r="Q100" s="207">
        <v>0</v>
      </c>
      <c r="R100" s="207">
        <f>Q100*H100</f>
        <v>0</v>
      </c>
      <c r="S100" s="207">
        <v>0</v>
      </c>
      <c r="T100" s="208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09" t="s">
        <v>142</v>
      </c>
      <c r="AT100" s="209" t="s">
        <v>144</v>
      </c>
      <c r="AU100" s="209" t="s">
        <v>79</v>
      </c>
      <c r="AY100" s="17" t="s">
        <v>143</v>
      </c>
      <c r="BE100" s="210">
        <f>IF(N100="základní",J100,0)</f>
        <v>0</v>
      </c>
      <c r="BF100" s="210">
        <f>IF(N100="snížená",J100,0)</f>
        <v>0</v>
      </c>
      <c r="BG100" s="210">
        <f>IF(N100="zákl. přenesená",J100,0)</f>
        <v>0</v>
      </c>
      <c r="BH100" s="210">
        <f>IF(N100="sníž. přenesená",J100,0)</f>
        <v>0</v>
      </c>
      <c r="BI100" s="210">
        <f>IF(N100="nulová",J100,0)</f>
        <v>0</v>
      </c>
      <c r="BJ100" s="17" t="s">
        <v>77</v>
      </c>
      <c r="BK100" s="210">
        <f>ROUND(I100*H100,2)</f>
        <v>0</v>
      </c>
      <c r="BL100" s="17" t="s">
        <v>142</v>
      </c>
      <c r="BM100" s="209" t="s">
        <v>871</v>
      </c>
    </row>
    <row r="101" spans="1:51" s="13" customFormat="1" ht="12">
      <c r="A101" s="13"/>
      <c r="B101" s="235"/>
      <c r="C101" s="236"/>
      <c r="D101" s="237" t="s">
        <v>236</v>
      </c>
      <c r="E101" s="238" t="s">
        <v>19</v>
      </c>
      <c r="F101" s="239" t="s">
        <v>872</v>
      </c>
      <c r="G101" s="236"/>
      <c r="H101" s="240">
        <v>240</v>
      </c>
      <c r="I101" s="241"/>
      <c r="J101" s="236"/>
      <c r="K101" s="236"/>
      <c r="L101" s="242"/>
      <c r="M101" s="243"/>
      <c r="N101" s="244"/>
      <c r="O101" s="244"/>
      <c r="P101" s="244"/>
      <c r="Q101" s="244"/>
      <c r="R101" s="244"/>
      <c r="S101" s="244"/>
      <c r="T101" s="245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6" t="s">
        <v>236</v>
      </c>
      <c r="AU101" s="246" t="s">
        <v>79</v>
      </c>
      <c r="AV101" s="13" t="s">
        <v>79</v>
      </c>
      <c r="AW101" s="13" t="s">
        <v>31</v>
      </c>
      <c r="AX101" s="13" t="s">
        <v>77</v>
      </c>
      <c r="AY101" s="246" t="s">
        <v>143</v>
      </c>
    </row>
    <row r="102" spans="1:65" s="2" customFormat="1" ht="21.75" customHeight="1">
      <c r="A102" s="38"/>
      <c r="B102" s="39"/>
      <c r="C102" s="197" t="s">
        <v>163</v>
      </c>
      <c r="D102" s="197" t="s">
        <v>144</v>
      </c>
      <c r="E102" s="198" t="s">
        <v>873</v>
      </c>
      <c r="F102" s="199" t="s">
        <v>874</v>
      </c>
      <c r="G102" s="200" t="s">
        <v>287</v>
      </c>
      <c r="H102" s="201">
        <v>180</v>
      </c>
      <c r="I102" s="202"/>
      <c r="J102" s="203">
        <f>ROUND(I102*H102,2)</f>
        <v>0</v>
      </c>
      <c r="K102" s="204"/>
      <c r="L102" s="44"/>
      <c r="M102" s="205" t="s">
        <v>19</v>
      </c>
      <c r="N102" s="206" t="s">
        <v>40</v>
      </c>
      <c r="O102" s="84"/>
      <c r="P102" s="207">
        <f>O102*H102</f>
        <v>0</v>
      </c>
      <c r="Q102" s="207">
        <v>0</v>
      </c>
      <c r="R102" s="207">
        <f>Q102*H102</f>
        <v>0</v>
      </c>
      <c r="S102" s="207">
        <v>0</v>
      </c>
      <c r="T102" s="208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09" t="s">
        <v>142</v>
      </c>
      <c r="AT102" s="209" t="s">
        <v>144</v>
      </c>
      <c r="AU102" s="209" t="s">
        <v>79</v>
      </c>
      <c r="AY102" s="17" t="s">
        <v>143</v>
      </c>
      <c r="BE102" s="210">
        <f>IF(N102="základní",J102,0)</f>
        <v>0</v>
      </c>
      <c r="BF102" s="210">
        <f>IF(N102="snížená",J102,0)</f>
        <v>0</v>
      </c>
      <c r="BG102" s="210">
        <f>IF(N102="zákl. přenesená",J102,0)</f>
        <v>0</v>
      </c>
      <c r="BH102" s="210">
        <f>IF(N102="sníž. přenesená",J102,0)</f>
        <v>0</v>
      </c>
      <c r="BI102" s="210">
        <f>IF(N102="nulová",J102,0)</f>
        <v>0</v>
      </c>
      <c r="BJ102" s="17" t="s">
        <v>77</v>
      </c>
      <c r="BK102" s="210">
        <f>ROUND(I102*H102,2)</f>
        <v>0</v>
      </c>
      <c r="BL102" s="17" t="s">
        <v>142</v>
      </c>
      <c r="BM102" s="209" t="s">
        <v>875</v>
      </c>
    </row>
    <row r="103" spans="1:51" s="13" customFormat="1" ht="12">
      <c r="A103" s="13"/>
      <c r="B103" s="235"/>
      <c r="C103" s="236"/>
      <c r="D103" s="237" t="s">
        <v>236</v>
      </c>
      <c r="E103" s="238" t="s">
        <v>19</v>
      </c>
      <c r="F103" s="239" t="s">
        <v>876</v>
      </c>
      <c r="G103" s="236"/>
      <c r="H103" s="240">
        <v>180</v>
      </c>
      <c r="I103" s="241"/>
      <c r="J103" s="236"/>
      <c r="K103" s="236"/>
      <c r="L103" s="242"/>
      <c r="M103" s="243"/>
      <c r="N103" s="244"/>
      <c r="O103" s="244"/>
      <c r="P103" s="244"/>
      <c r="Q103" s="244"/>
      <c r="R103" s="244"/>
      <c r="S103" s="244"/>
      <c r="T103" s="245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6" t="s">
        <v>236</v>
      </c>
      <c r="AU103" s="246" t="s">
        <v>79</v>
      </c>
      <c r="AV103" s="13" t="s">
        <v>79</v>
      </c>
      <c r="AW103" s="13" t="s">
        <v>31</v>
      </c>
      <c r="AX103" s="13" t="s">
        <v>77</v>
      </c>
      <c r="AY103" s="246" t="s">
        <v>143</v>
      </c>
    </row>
    <row r="104" spans="1:65" s="2" customFormat="1" ht="33" customHeight="1">
      <c r="A104" s="38"/>
      <c r="B104" s="39"/>
      <c r="C104" s="197" t="s">
        <v>167</v>
      </c>
      <c r="D104" s="197" t="s">
        <v>144</v>
      </c>
      <c r="E104" s="198" t="s">
        <v>463</v>
      </c>
      <c r="F104" s="199" t="s">
        <v>464</v>
      </c>
      <c r="G104" s="200" t="s">
        <v>287</v>
      </c>
      <c r="H104" s="201">
        <v>330</v>
      </c>
      <c r="I104" s="202"/>
      <c r="J104" s="203">
        <f>ROUND(I104*H104,2)</f>
        <v>0</v>
      </c>
      <c r="K104" s="204"/>
      <c r="L104" s="44"/>
      <c r="M104" s="205" t="s">
        <v>19</v>
      </c>
      <c r="N104" s="206" t="s">
        <v>40</v>
      </c>
      <c r="O104" s="84"/>
      <c r="P104" s="207">
        <f>O104*H104</f>
        <v>0</v>
      </c>
      <c r="Q104" s="207">
        <v>0</v>
      </c>
      <c r="R104" s="207">
        <f>Q104*H104</f>
        <v>0</v>
      </c>
      <c r="S104" s="207">
        <v>0</v>
      </c>
      <c r="T104" s="208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09" t="s">
        <v>142</v>
      </c>
      <c r="AT104" s="209" t="s">
        <v>144</v>
      </c>
      <c r="AU104" s="209" t="s">
        <v>79</v>
      </c>
      <c r="AY104" s="17" t="s">
        <v>143</v>
      </c>
      <c r="BE104" s="210">
        <f>IF(N104="základní",J104,0)</f>
        <v>0</v>
      </c>
      <c r="BF104" s="210">
        <f>IF(N104="snížená",J104,0)</f>
        <v>0</v>
      </c>
      <c r="BG104" s="210">
        <f>IF(N104="zákl. přenesená",J104,0)</f>
        <v>0</v>
      </c>
      <c r="BH104" s="210">
        <f>IF(N104="sníž. přenesená",J104,0)</f>
        <v>0</v>
      </c>
      <c r="BI104" s="210">
        <f>IF(N104="nulová",J104,0)</f>
        <v>0</v>
      </c>
      <c r="BJ104" s="17" t="s">
        <v>77</v>
      </c>
      <c r="BK104" s="210">
        <f>ROUND(I104*H104,2)</f>
        <v>0</v>
      </c>
      <c r="BL104" s="17" t="s">
        <v>142</v>
      </c>
      <c r="BM104" s="209" t="s">
        <v>877</v>
      </c>
    </row>
    <row r="105" spans="1:51" s="13" customFormat="1" ht="12">
      <c r="A105" s="13"/>
      <c r="B105" s="235"/>
      <c r="C105" s="236"/>
      <c r="D105" s="237" t="s">
        <v>236</v>
      </c>
      <c r="E105" s="238" t="s">
        <v>19</v>
      </c>
      <c r="F105" s="239" t="s">
        <v>878</v>
      </c>
      <c r="G105" s="236"/>
      <c r="H105" s="240">
        <v>90</v>
      </c>
      <c r="I105" s="241"/>
      <c r="J105" s="236"/>
      <c r="K105" s="236"/>
      <c r="L105" s="242"/>
      <c r="M105" s="243"/>
      <c r="N105" s="244"/>
      <c r="O105" s="244"/>
      <c r="P105" s="244"/>
      <c r="Q105" s="244"/>
      <c r="R105" s="244"/>
      <c r="S105" s="244"/>
      <c r="T105" s="24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6" t="s">
        <v>236</v>
      </c>
      <c r="AU105" s="246" t="s">
        <v>79</v>
      </c>
      <c r="AV105" s="13" t="s">
        <v>79</v>
      </c>
      <c r="AW105" s="13" t="s">
        <v>31</v>
      </c>
      <c r="AX105" s="13" t="s">
        <v>69</v>
      </c>
      <c r="AY105" s="246" t="s">
        <v>143</v>
      </c>
    </row>
    <row r="106" spans="1:51" s="13" customFormat="1" ht="12">
      <c r="A106" s="13"/>
      <c r="B106" s="235"/>
      <c r="C106" s="236"/>
      <c r="D106" s="237" t="s">
        <v>236</v>
      </c>
      <c r="E106" s="238" t="s">
        <v>19</v>
      </c>
      <c r="F106" s="239" t="s">
        <v>879</v>
      </c>
      <c r="G106" s="236"/>
      <c r="H106" s="240">
        <v>240</v>
      </c>
      <c r="I106" s="241"/>
      <c r="J106" s="236"/>
      <c r="K106" s="236"/>
      <c r="L106" s="242"/>
      <c r="M106" s="243"/>
      <c r="N106" s="244"/>
      <c r="O106" s="244"/>
      <c r="P106" s="244"/>
      <c r="Q106" s="244"/>
      <c r="R106" s="244"/>
      <c r="S106" s="244"/>
      <c r="T106" s="245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6" t="s">
        <v>236</v>
      </c>
      <c r="AU106" s="246" t="s">
        <v>79</v>
      </c>
      <c r="AV106" s="13" t="s">
        <v>79</v>
      </c>
      <c r="AW106" s="13" t="s">
        <v>31</v>
      </c>
      <c r="AX106" s="13" t="s">
        <v>69</v>
      </c>
      <c r="AY106" s="246" t="s">
        <v>143</v>
      </c>
    </row>
    <row r="107" spans="1:51" s="14" customFormat="1" ht="12">
      <c r="A107" s="14"/>
      <c r="B107" s="247"/>
      <c r="C107" s="248"/>
      <c r="D107" s="237" t="s">
        <v>236</v>
      </c>
      <c r="E107" s="249" t="s">
        <v>19</v>
      </c>
      <c r="F107" s="250" t="s">
        <v>302</v>
      </c>
      <c r="G107" s="248"/>
      <c r="H107" s="251">
        <v>330</v>
      </c>
      <c r="I107" s="252"/>
      <c r="J107" s="248"/>
      <c r="K107" s="248"/>
      <c r="L107" s="253"/>
      <c r="M107" s="254"/>
      <c r="N107" s="255"/>
      <c r="O107" s="255"/>
      <c r="P107" s="255"/>
      <c r="Q107" s="255"/>
      <c r="R107" s="255"/>
      <c r="S107" s="255"/>
      <c r="T107" s="256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7" t="s">
        <v>236</v>
      </c>
      <c r="AU107" s="257" t="s">
        <v>79</v>
      </c>
      <c r="AV107" s="14" t="s">
        <v>142</v>
      </c>
      <c r="AW107" s="14" t="s">
        <v>31</v>
      </c>
      <c r="AX107" s="14" t="s">
        <v>77</v>
      </c>
      <c r="AY107" s="257" t="s">
        <v>143</v>
      </c>
    </row>
    <row r="108" spans="1:65" s="2" customFormat="1" ht="16.5" customHeight="1">
      <c r="A108" s="38"/>
      <c r="B108" s="39"/>
      <c r="C108" s="197" t="s">
        <v>171</v>
      </c>
      <c r="D108" s="197" t="s">
        <v>144</v>
      </c>
      <c r="E108" s="198" t="s">
        <v>880</v>
      </c>
      <c r="F108" s="199" t="s">
        <v>881</v>
      </c>
      <c r="G108" s="200" t="s">
        <v>287</v>
      </c>
      <c r="H108" s="201">
        <v>80</v>
      </c>
      <c r="I108" s="202"/>
      <c r="J108" s="203">
        <f>ROUND(I108*H108,2)</f>
        <v>0</v>
      </c>
      <c r="K108" s="204"/>
      <c r="L108" s="44"/>
      <c r="M108" s="205" t="s">
        <v>19</v>
      </c>
      <c r="N108" s="206" t="s">
        <v>40</v>
      </c>
      <c r="O108" s="84"/>
      <c r="P108" s="207">
        <f>O108*H108</f>
        <v>0</v>
      </c>
      <c r="Q108" s="207">
        <v>0</v>
      </c>
      <c r="R108" s="207">
        <f>Q108*H108</f>
        <v>0</v>
      </c>
      <c r="S108" s="207">
        <v>0</v>
      </c>
      <c r="T108" s="208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09" t="s">
        <v>142</v>
      </c>
      <c r="AT108" s="209" t="s">
        <v>144</v>
      </c>
      <c r="AU108" s="209" t="s">
        <v>79</v>
      </c>
      <c r="AY108" s="17" t="s">
        <v>143</v>
      </c>
      <c r="BE108" s="210">
        <f>IF(N108="základní",J108,0)</f>
        <v>0</v>
      </c>
      <c r="BF108" s="210">
        <f>IF(N108="snížená",J108,0)</f>
        <v>0</v>
      </c>
      <c r="BG108" s="210">
        <f>IF(N108="zákl. přenesená",J108,0)</f>
        <v>0</v>
      </c>
      <c r="BH108" s="210">
        <f>IF(N108="sníž. přenesená",J108,0)</f>
        <v>0</v>
      </c>
      <c r="BI108" s="210">
        <f>IF(N108="nulová",J108,0)</f>
        <v>0</v>
      </c>
      <c r="BJ108" s="17" t="s">
        <v>77</v>
      </c>
      <c r="BK108" s="210">
        <f>ROUND(I108*H108,2)</f>
        <v>0</v>
      </c>
      <c r="BL108" s="17" t="s">
        <v>142</v>
      </c>
      <c r="BM108" s="209" t="s">
        <v>882</v>
      </c>
    </row>
    <row r="109" spans="1:51" s="13" customFormat="1" ht="12">
      <c r="A109" s="13"/>
      <c r="B109" s="235"/>
      <c r="C109" s="236"/>
      <c r="D109" s="237" t="s">
        <v>236</v>
      </c>
      <c r="E109" s="238" t="s">
        <v>19</v>
      </c>
      <c r="F109" s="239" t="s">
        <v>883</v>
      </c>
      <c r="G109" s="236"/>
      <c r="H109" s="240">
        <v>80</v>
      </c>
      <c r="I109" s="241"/>
      <c r="J109" s="236"/>
      <c r="K109" s="236"/>
      <c r="L109" s="242"/>
      <c r="M109" s="243"/>
      <c r="N109" s="244"/>
      <c r="O109" s="244"/>
      <c r="P109" s="244"/>
      <c r="Q109" s="244"/>
      <c r="R109" s="244"/>
      <c r="S109" s="244"/>
      <c r="T109" s="245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6" t="s">
        <v>236</v>
      </c>
      <c r="AU109" s="246" t="s">
        <v>79</v>
      </c>
      <c r="AV109" s="13" t="s">
        <v>79</v>
      </c>
      <c r="AW109" s="13" t="s">
        <v>31</v>
      </c>
      <c r="AX109" s="13" t="s">
        <v>77</v>
      </c>
      <c r="AY109" s="246" t="s">
        <v>143</v>
      </c>
    </row>
    <row r="110" spans="1:65" s="2" customFormat="1" ht="21.75" customHeight="1">
      <c r="A110" s="38"/>
      <c r="B110" s="39"/>
      <c r="C110" s="197" t="s">
        <v>175</v>
      </c>
      <c r="D110" s="197" t="s">
        <v>144</v>
      </c>
      <c r="E110" s="198" t="s">
        <v>884</v>
      </c>
      <c r="F110" s="199" t="s">
        <v>885</v>
      </c>
      <c r="G110" s="200" t="s">
        <v>287</v>
      </c>
      <c r="H110" s="201">
        <v>330</v>
      </c>
      <c r="I110" s="202"/>
      <c r="J110" s="203">
        <f>ROUND(I110*H110,2)</f>
        <v>0</v>
      </c>
      <c r="K110" s="204"/>
      <c r="L110" s="44"/>
      <c r="M110" s="205" t="s">
        <v>19</v>
      </c>
      <c r="N110" s="206" t="s">
        <v>40</v>
      </c>
      <c r="O110" s="84"/>
      <c r="P110" s="207">
        <f>O110*H110</f>
        <v>0</v>
      </c>
      <c r="Q110" s="207">
        <v>0</v>
      </c>
      <c r="R110" s="207">
        <f>Q110*H110</f>
        <v>0</v>
      </c>
      <c r="S110" s="207">
        <v>0</v>
      </c>
      <c r="T110" s="208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09" t="s">
        <v>142</v>
      </c>
      <c r="AT110" s="209" t="s">
        <v>144</v>
      </c>
      <c r="AU110" s="209" t="s">
        <v>79</v>
      </c>
      <c r="AY110" s="17" t="s">
        <v>143</v>
      </c>
      <c r="BE110" s="210">
        <f>IF(N110="základní",J110,0)</f>
        <v>0</v>
      </c>
      <c r="BF110" s="210">
        <f>IF(N110="snížená",J110,0)</f>
        <v>0</v>
      </c>
      <c r="BG110" s="210">
        <f>IF(N110="zákl. přenesená",J110,0)</f>
        <v>0</v>
      </c>
      <c r="BH110" s="210">
        <f>IF(N110="sníž. přenesená",J110,0)</f>
        <v>0</v>
      </c>
      <c r="BI110" s="210">
        <f>IF(N110="nulová",J110,0)</f>
        <v>0</v>
      </c>
      <c r="BJ110" s="17" t="s">
        <v>77</v>
      </c>
      <c r="BK110" s="210">
        <f>ROUND(I110*H110,2)</f>
        <v>0</v>
      </c>
      <c r="BL110" s="17" t="s">
        <v>142</v>
      </c>
      <c r="BM110" s="209" t="s">
        <v>886</v>
      </c>
    </row>
    <row r="111" spans="1:51" s="13" customFormat="1" ht="12">
      <c r="A111" s="13"/>
      <c r="B111" s="235"/>
      <c r="C111" s="236"/>
      <c r="D111" s="237" t="s">
        <v>236</v>
      </c>
      <c r="E111" s="238" t="s">
        <v>19</v>
      </c>
      <c r="F111" s="239" t="s">
        <v>887</v>
      </c>
      <c r="G111" s="236"/>
      <c r="H111" s="240">
        <v>330</v>
      </c>
      <c r="I111" s="241"/>
      <c r="J111" s="236"/>
      <c r="K111" s="236"/>
      <c r="L111" s="242"/>
      <c r="M111" s="243"/>
      <c r="N111" s="244"/>
      <c r="O111" s="244"/>
      <c r="P111" s="244"/>
      <c r="Q111" s="244"/>
      <c r="R111" s="244"/>
      <c r="S111" s="244"/>
      <c r="T111" s="24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6" t="s">
        <v>236</v>
      </c>
      <c r="AU111" s="246" t="s">
        <v>79</v>
      </c>
      <c r="AV111" s="13" t="s">
        <v>79</v>
      </c>
      <c r="AW111" s="13" t="s">
        <v>31</v>
      </c>
      <c r="AX111" s="13" t="s">
        <v>77</v>
      </c>
      <c r="AY111" s="246" t="s">
        <v>143</v>
      </c>
    </row>
    <row r="112" spans="1:65" s="2" customFormat="1" ht="21.75" customHeight="1">
      <c r="A112" s="38"/>
      <c r="B112" s="39"/>
      <c r="C112" s="197" t="s">
        <v>179</v>
      </c>
      <c r="D112" s="197" t="s">
        <v>144</v>
      </c>
      <c r="E112" s="198" t="s">
        <v>317</v>
      </c>
      <c r="F112" s="199" t="s">
        <v>318</v>
      </c>
      <c r="G112" s="200" t="s">
        <v>287</v>
      </c>
      <c r="H112" s="201">
        <v>90</v>
      </c>
      <c r="I112" s="202"/>
      <c r="J112" s="203">
        <f>ROUND(I112*H112,2)</f>
        <v>0</v>
      </c>
      <c r="K112" s="204"/>
      <c r="L112" s="44"/>
      <c r="M112" s="205" t="s">
        <v>19</v>
      </c>
      <c r="N112" s="206" t="s">
        <v>40</v>
      </c>
      <c r="O112" s="84"/>
      <c r="P112" s="207">
        <f>O112*H112</f>
        <v>0</v>
      </c>
      <c r="Q112" s="207">
        <v>0</v>
      </c>
      <c r="R112" s="207">
        <f>Q112*H112</f>
        <v>0</v>
      </c>
      <c r="S112" s="207">
        <v>0</v>
      </c>
      <c r="T112" s="208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09" t="s">
        <v>142</v>
      </c>
      <c r="AT112" s="209" t="s">
        <v>144</v>
      </c>
      <c r="AU112" s="209" t="s">
        <v>79</v>
      </c>
      <c r="AY112" s="17" t="s">
        <v>143</v>
      </c>
      <c r="BE112" s="210">
        <f>IF(N112="základní",J112,0)</f>
        <v>0</v>
      </c>
      <c r="BF112" s="210">
        <f>IF(N112="snížená",J112,0)</f>
        <v>0</v>
      </c>
      <c r="BG112" s="210">
        <f>IF(N112="zákl. přenesená",J112,0)</f>
        <v>0</v>
      </c>
      <c r="BH112" s="210">
        <f>IF(N112="sníž. přenesená",J112,0)</f>
        <v>0</v>
      </c>
      <c r="BI112" s="210">
        <f>IF(N112="nulová",J112,0)</f>
        <v>0</v>
      </c>
      <c r="BJ112" s="17" t="s">
        <v>77</v>
      </c>
      <c r="BK112" s="210">
        <f>ROUND(I112*H112,2)</f>
        <v>0</v>
      </c>
      <c r="BL112" s="17" t="s">
        <v>142</v>
      </c>
      <c r="BM112" s="209" t="s">
        <v>888</v>
      </c>
    </row>
    <row r="113" spans="1:51" s="13" customFormat="1" ht="12">
      <c r="A113" s="13"/>
      <c r="B113" s="235"/>
      <c r="C113" s="236"/>
      <c r="D113" s="237" t="s">
        <v>236</v>
      </c>
      <c r="E113" s="238" t="s">
        <v>19</v>
      </c>
      <c r="F113" s="239" t="s">
        <v>889</v>
      </c>
      <c r="G113" s="236"/>
      <c r="H113" s="240">
        <v>90</v>
      </c>
      <c r="I113" s="241"/>
      <c r="J113" s="236"/>
      <c r="K113" s="236"/>
      <c r="L113" s="242"/>
      <c r="M113" s="243"/>
      <c r="N113" s="244"/>
      <c r="O113" s="244"/>
      <c r="P113" s="244"/>
      <c r="Q113" s="244"/>
      <c r="R113" s="244"/>
      <c r="S113" s="244"/>
      <c r="T113" s="24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6" t="s">
        <v>236</v>
      </c>
      <c r="AU113" s="246" t="s">
        <v>79</v>
      </c>
      <c r="AV113" s="13" t="s">
        <v>79</v>
      </c>
      <c r="AW113" s="13" t="s">
        <v>31</v>
      </c>
      <c r="AX113" s="13" t="s">
        <v>77</v>
      </c>
      <c r="AY113" s="246" t="s">
        <v>143</v>
      </c>
    </row>
    <row r="114" spans="1:65" s="2" customFormat="1" ht="16.5" customHeight="1">
      <c r="A114" s="38"/>
      <c r="B114" s="39"/>
      <c r="C114" s="197" t="s">
        <v>183</v>
      </c>
      <c r="D114" s="197" t="s">
        <v>144</v>
      </c>
      <c r="E114" s="198" t="s">
        <v>327</v>
      </c>
      <c r="F114" s="199" t="s">
        <v>328</v>
      </c>
      <c r="G114" s="200" t="s">
        <v>251</v>
      </c>
      <c r="H114" s="201">
        <v>790</v>
      </c>
      <c r="I114" s="202"/>
      <c r="J114" s="203">
        <f>ROUND(I114*H114,2)</f>
        <v>0</v>
      </c>
      <c r="K114" s="204"/>
      <c r="L114" s="44"/>
      <c r="M114" s="205" t="s">
        <v>19</v>
      </c>
      <c r="N114" s="206" t="s">
        <v>40</v>
      </c>
      <c r="O114" s="84"/>
      <c r="P114" s="207">
        <f>O114*H114</f>
        <v>0</v>
      </c>
      <c r="Q114" s="207">
        <v>0</v>
      </c>
      <c r="R114" s="207">
        <f>Q114*H114</f>
        <v>0</v>
      </c>
      <c r="S114" s="207">
        <v>0</v>
      </c>
      <c r="T114" s="208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09" t="s">
        <v>142</v>
      </c>
      <c r="AT114" s="209" t="s">
        <v>144</v>
      </c>
      <c r="AU114" s="209" t="s">
        <v>79</v>
      </c>
      <c r="AY114" s="17" t="s">
        <v>143</v>
      </c>
      <c r="BE114" s="210">
        <f>IF(N114="základní",J114,0)</f>
        <v>0</v>
      </c>
      <c r="BF114" s="210">
        <f>IF(N114="snížená",J114,0)</f>
        <v>0</v>
      </c>
      <c r="BG114" s="210">
        <f>IF(N114="zákl. přenesená",J114,0)</f>
        <v>0</v>
      </c>
      <c r="BH114" s="210">
        <f>IF(N114="sníž. přenesená",J114,0)</f>
        <v>0</v>
      </c>
      <c r="BI114" s="210">
        <f>IF(N114="nulová",J114,0)</f>
        <v>0</v>
      </c>
      <c r="BJ114" s="17" t="s">
        <v>77</v>
      </c>
      <c r="BK114" s="210">
        <f>ROUND(I114*H114,2)</f>
        <v>0</v>
      </c>
      <c r="BL114" s="17" t="s">
        <v>142</v>
      </c>
      <c r="BM114" s="209" t="s">
        <v>890</v>
      </c>
    </row>
    <row r="115" spans="1:51" s="13" customFormat="1" ht="12">
      <c r="A115" s="13"/>
      <c r="B115" s="235"/>
      <c r="C115" s="236"/>
      <c r="D115" s="237" t="s">
        <v>236</v>
      </c>
      <c r="E115" s="238" t="s">
        <v>19</v>
      </c>
      <c r="F115" s="239" t="s">
        <v>891</v>
      </c>
      <c r="G115" s="236"/>
      <c r="H115" s="240">
        <v>790</v>
      </c>
      <c r="I115" s="241"/>
      <c r="J115" s="236"/>
      <c r="K115" s="236"/>
      <c r="L115" s="242"/>
      <c r="M115" s="243"/>
      <c r="N115" s="244"/>
      <c r="O115" s="244"/>
      <c r="P115" s="244"/>
      <c r="Q115" s="244"/>
      <c r="R115" s="244"/>
      <c r="S115" s="244"/>
      <c r="T115" s="245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6" t="s">
        <v>236</v>
      </c>
      <c r="AU115" s="246" t="s">
        <v>79</v>
      </c>
      <c r="AV115" s="13" t="s">
        <v>79</v>
      </c>
      <c r="AW115" s="13" t="s">
        <v>31</v>
      </c>
      <c r="AX115" s="13" t="s">
        <v>77</v>
      </c>
      <c r="AY115" s="246" t="s">
        <v>143</v>
      </c>
    </row>
    <row r="116" spans="1:65" s="2" customFormat="1" ht="16.5" customHeight="1">
      <c r="A116" s="38"/>
      <c r="B116" s="39"/>
      <c r="C116" s="197" t="s">
        <v>187</v>
      </c>
      <c r="D116" s="197" t="s">
        <v>144</v>
      </c>
      <c r="E116" s="198" t="s">
        <v>332</v>
      </c>
      <c r="F116" s="199" t="s">
        <v>333</v>
      </c>
      <c r="G116" s="200" t="s">
        <v>251</v>
      </c>
      <c r="H116" s="201">
        <v>700</v>
      </c>
      <c r="I116" s="202"/>
      <c r="J116" s="203">
        <f>ROUND(I116*H116,2)</f>
        <v>0</v>
      </c>
      <c r="K116" s="204"/>
      <c r="L116" s="44"/>
      <c r="M116" s="205" t="s">
        <v>19</v>
      </c>
      <c r="N116" s="206" t="s">
        <v>40</v>
      </c>
      <c r="O116" s="84"/>
      <c r="P116" s="207">
        <f>O116*H116</f>
        <v>0</v>
      </c>
      <c r="Q116" s="207">
        <v>0</v>
      </c>
      <c r="R116" s="207">
        <f>Q116*H116</f>
        <v>0</v>
      </c>
      <c r="S116" s="207">
        <v>0</v>
      </c>
      <c r="T116" s="208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09" t="s">
        <v>142</v>
      </c>
      <c r="AT116" s="209" t="s">
        <v>144</v>
      </c>
      <c r="AU116" s="209" t="s">
        <v>79</v>
      </c>
      <c r="AY116" s="17" t="s">
        <v>143</v>
      </c>
      <c r="BE116" s="210">
        <f>IF(N116="základní",J116,0)</f>
        <v>0</v>
      </c>
      <c r="BF116" s="210">
        <f>IF(N116="snížená",J116,0)</f>
        <v>0</v>
      </c>
      <c r="BG116" s="210">
        <f>IF(N116="zákl. přenesená",J116,0)</f>
        <v>0</v>
      </c>
      <c r="BH116" s="210">
        <f>IF(N116="sníž. přenesená",J116,0)</f>
        <v>0</v>
      </c>
      <c r="BI116" s="210">
        <f>IF(N116="nulová",J116,0)</f>
        <v>0</v>
      </c>
      <c r="BJ116" s="17" t="s">
        <v>77</v>
      </c>
      <c r="BK116" s="210">
        <f>ROUND(I116*H116,2)</f>
        <v>0</v>
      </c>
      <c r="BL116" s="17" t="s">
        <v>142</v>
      </c>
      <c r="BM116" s="209" t="s">
        <v>892</v>
      </c>
    </row>
    <row r="117" spans="1:51" s="13" customFormat="1" ht="12">
      <c r="A117" s="13"/>
      <c r="B117" s="235"/>
      <c r="C117" s="236"/>
      <c r="D117" s="237" t="s">
        <v>236</v>
      </c>
      <c r="E117" s="238" t="s">
        <v>19</v>
      </c>
      <c r="F117" s="239" t="s">
        <v>893</v>
      </c>
      <c r="G117" s="236"/>
      <c r="H117" s="240">
        <v>700</v>
      </c>
      <c r="I117" s="241"/>
      <c r="J117" s="236"/>
      <c r="K117" s="236"/>
      <c r="L117" s="242"/>
      <c r="M117" s="243"/>
      <c r="N117" s="244"/>
      <c r="O117" s="244"/>
      <c r="P117" s="244"/>
      <c r="Q117" s="244"/>
      <c r="R117" s="244"/>
      <c r="S117" s="244"/>
      <c r="T117" s="245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6" t="s">
        <v>236</v>
      </c>
      <c r="AU117" s="246" t="s">
        <v>79</v>
      </c>
      <c r="AV117" s="13" t="s">
        <v>79</v>
      </c>
      <c r="AW117" s="13" t="s">
        <v>31</v>
      </c>
      <c r="AX117" s="13" t="s">
        <v>77</v>
      </c>
      <c r="AY117" s="246" t="s">
        <v>143</v>
      </c>
    </row>
    <row r="118" spans="1:65" s="2" customFormat="1" ht="21.75" customHeight="1">
      <c r="A118" s="38"/>
      <c r="B118" s="39"/>
      <c r="C118" s="197" t="s">
        <v>191</v>
      </c>
      <c r="D118" s="197" t="s">
        <v>144</v>
      </c>
      <c r="E118" s="198" t="s">
        <v>894</v>
      </c>
      <c r="F118" s="199" t="s">
        <v>895</v>
      </c>
      <c r="G118" s="200" t="s">
        <v>251</v>
      </c>
      <c r="H118" s="201">
        <v>160</v>
      </c>
      <c r="I118" s="202"/>
      <c r="J118" s="203">
        <f>ROUND(I118*H118,2)</f>
        <v>0</v>
      </c>
      <c r="K118" s="204"/>
      <c r="L118" s="44"/>
      <c r="M118" s="205" t="s">
        <v>19</v>
      </c>
      <c r="N118" s="206" t="s">
        <v>40</v>
      </c>
      <c r="O118" s="84"/>
      <c r="P118" s="207">
        <f>O118*H118</f>
        <v>0</v>
      </c>
      <c r="Q118" s="207">
        <v>0</v>
      </c>
      <c r="R118" s="207">
        <f>Q118*H118</f>
        <v>0</v>
      </c>
      <c r="S118" s="207">
        <v>0</v>
      </c>
      <c r="T118" s="208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09" t="s">
        <v>142</v>
      </c>
      <c r="AT118" s="209" t="s">
        <v>144</v>
      </c>
      <c r="AU118" s="209" t="s">
        <v>79</v>
      </c>
      <c r="AY118" s="17" t="s">
        <v>143</v>
      </c>
      <c r="BE118" s="210">
        <f>IF(N118="základní",J118,0)</f>
        <v>0</v>
      </c>
      <c r="BF118" s="210">
        <f>IF(N118="snížená",J118,0)</f>
        <v>0</v>
      </c>
      <c r="BG118" s="210">
        <f>IF(N118="zákl. přenesená",J118,0)</f>
        <v>0</v>
      </c>
      <c r="BH118" s="210">
        <f>IF(N118="sníž. přenesená",J118,0)</f>
        <v>0</v>
      </c>
      <c r="BI118" s="210">
        <f>IF(N118="nulová",J118,0)</f>
        <v>0</v>
      </c>
      <c r="BJ118" s="17" t="s">
        <v>77</v>
      </c>
      <c r="BK118" s="210">
        <f>ROUND(I118*H118,2)</f>
        <v>0</v>
      </c>
      <c r="BL118" s="17" t="s">
        <v>142</v>
      </c>
      <c r="BM118" s="209" t="s">
        <v>896</v>
      </c>
    </row>
    <row r="119" spans="1:51" s="13" customFormat="1" ht="12">
      <c r="A119" s="13"/>
      <c r="B119" s="235"/>
      <c r="C119" s="236"/>
      <c r="D119" s="237" t="s">
        <v>236</v>
      </c>
      <c r="E119" s="238" t="s">
        <v>19</v>
      </c>
      <c r="F119" s="239" t="s">
        <v>897</v>
      </c>
      <c r="G119" s="236"/>
      <c r="H119" s="240">
        <v>160</v>
      </c>
      <c r="I119" s="241"/>
      <c r="J119" s="236"/>
      <c r="K119" s="236"/>
      <c r="L119" s="242"/>
      <c r="M119" s="243"/>
      <c r="N119" s="244"/>
      <c r="O119" s="244"/>
      <c r="P119" s="244"/>
      <c r="Q119" s="244"/>
      <c r="R119" s="244"/>
      <c r="S119" s="244"/>
      <c r="T119" s="245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6" t="s">
        <v>236</v>
      </c>
      <c r="AU119" s="246" t="s">
        <v>79</v>
      </c>
      <c r="AV119" s="13" t="s">
        <v>79</v>
      </c>
      <c r="AW119" s="13" t="s">
        <v>31</v>
      </c>
      <c r="AX119" s="13" t="s">
        <v>77</v>
      </c>
      <c r="AY119" s="246" t="s">
        <v>143</v>
      </c>
    </row>
    <row r="120" spans="1:65" s="2" customFormat="1" ht="21.75" customHeight="1">
      <c r="A120" s="38"/>
      <c r="B120" s="39"/>
      <c r="C120" s="197" t="s">
        <v>195</v>
      </c>
      <c r="D120" s="197" t="s">
        <v>144</v>
      </c>
      <c r="E120" s="198" t="s">
        <v>341</v>
      </c>
      <c r="F120" s="199" t="s">
        <v>342</v>
      </c>
      <c r="G120" s="200" t="s">
        <v>251</v>
      </c>
      <c r="H120" s="201">
        <v>160</v>
      </c>
      <c r="I120" s="202"/>
      <c r="J120" s="203">
        <f>ROUND(I120*H120,2)</f>
        <v>0</v>
      </c>
      <c r="K120" s="204"/>
      <c r="L120" s="44"/>
      <c r="M120" s="205" t="s">
        <v>19</v>
      </c>
      <c r="N120" s="206" t="s">
        <v>40</v>
      </c>
      <c r="O120" s="84"/>
      <c r="P120" s="207">
        <f>O120*H120</f>
        <v>0</v>
      </c>
      <c r="Q120" s="207">
        <v>0</v>
      </c>
      <c r="R120" s="207">
        <f>Q120*H120</f>
        <v>0</v>
      </c>
      <c r="S120" s="207">
        <v>0</v>
      </c>
      <c r="T120" s="208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09" t="s">
        <v>142</v>
      </c>
      <c r="AT120" s="209" t="s">
        <v>144</v>
      </c>
      <c r="AU120" s="209" t="s">
        <v>79</v>
      </c>
      <c r="AY120" s="17" t="s">
        <v>143</v>
      </c>
      <c r="BE120" s="210">
        <f>IF(N120="základní",J120,0)</f>
        <v>0</v>
      </c>
      <c r="BF120" s="210">
        <f>IF(N120="snížená",J120,0)</f>
        <v>0</v>
      </c>
      <c r="BG120" s="210">
        <f>IF(N120="zákl. přenesená",J120,0)</f>
        <v>0</v>
      </c>
      <c r="BH120" s="210">
        <f>IF(N120="sníž. přenesená",J120,0)</f>
        <v>0</v>
      </c>
      <c r="BI120" s="210">
        <f>IF(N120="nulová",J120,0)</f>
        <v>0</v>
      </c>
      <c r="BJ120" s="17" t="s">
        <v>77</v>
      </c>
      <c r="BK120" s="210">
        <f>ROUND(I120*H120,2)</f>
        <v>0</v>
      </c>
      <c r="BL120" s="17" t="s">
        <v>142</v>
      </c>
      <c r="BM120" s="209" t="s">
        <v>898</v>
      </c>
    </row>
    <row r="121" spans="1:51" s="13" customFormat="1" ht="12">
      <c r="A121" s="13"/>
      <c r="B121" s="235"/>
      <c r="C121" s="236"/>
      <c r="D121" s="237" t="s">
        <v>236</v>
      </c>
      <c r="E121" s="238" t="s">
        <v>19</v>
      </c>
      <c r="F121" s="239" t="s">
        <v>897</v>
      </c>
      <c r="G121" s="236"/>
      <c r="H121" s="240">
        <v>160</v>
      </c>
      <c r="I121" s="241"/>
      <c r="J121" s="236"/>
      <c r="K121" s="236"/>
      <c r="L121" s="242"/>
      <c r="M121" s="243"/>
      <c r="N121" s="244"/>
      <c r="O121" s="244"/>
      <c r="P121" s="244"/>
      <c r="Q121" s="244"/>
      <c r="R121" s="244"/>
      <c r="S121" s="244"/>
      <c r="T121" s="24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6" t="s">
        <v>236</v>
      </c>
      <c r="AU121" s="246" t="s">
        <v>79</v>
      </c>
      <c r="AV121" s="13" t="s">
        <v>79</v>
      </c>
      <c r="AW121" s="13" t="s">
        <v>31</v>
      </c>
      <c r="AX121" s="13" t="s">
        <v>77</v>
      </c>
      <c r="AY121" s="246" t="s">
        <v>143</v>
      </c>
    </row>
    <row r="122" spans="1:65" s="2" customFormat="1" ht="21.75" customHeight="1">
      <c r="A122" s="38"/>
      <c r="B122" s="39"/>
      <c r="C122" s="197" t="s">
        <v>8</v>
      </c>
      <c r="D122" s="197" t="s">
        <v>144</v>
      </c>
      <c r="E122" s="198" t="s">
        <v>552</v>
      </c>
      <c r="F122" s="199" t="s">
        <v>553</v>
      </c>
      <c r="G122" s="200" t="s">
        <v>251</v>
      </c>
      <c r="H122" s="201">
        <v>115</v>
      </c>
      <c r="I122" s="202"/>
      <c r="J122" s="203">
        <f>ROUND(I122*H122,2)</f>
        <v>0</v>
      </c>
      <c r="K122" s="204"/>
      <c r="L122" s="44"/>
      <c r="M122" s="205" t="s">
        <v>19</v>
      </c>
      <c r="N122" s="206" t="s">
        <v>40</v>
      </c>
      <c r="O122" s="84"/>
      <c r="P122" s="207">
        <f>O122*H122</f>
        <v>0</v>
      </c>
      <c r="Q122" s="207">
        <v>0</v>
      </c>
      <c r="R122" s="207">
        <f>Q122*H122</f>
        <v>0</v>
      </c>
      <c r="S122" s="207">
        <v>0</v>
      </c>
      <c r="T122" s="208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09" t="s">
        <v>142</v>
      </c>
      <c r="AT122" s="209" t="s">
        <v>144</v>
      </c>
      <c r="AU122" s="209" t="s">
        <v>79</v>
      </c>
      <c r="AY122" s="17" t="s">
        <v>143</v>
      </c>
      <c r="BE122" s="210">
        <f>IF(N122="základní",J122,0)</f>
        <v>0</v>
      </c>
      <c r="BF122" s="210">
        <f>IF(N122="snížená",J122,0)</f>
        <v>0</v>
      </c>
      <c r="BG122" s="210">
        <f>IF(N122="zákl. přenesená",J122,0)</f>
        <v>0</v>
      </c>
      <c r="BH122" s="210">
        <f>IF(N122="sníž. přenesená",J122,0)</f>
        <v>0</v>
      </c>
      <c r="BI122" s="210">
        <f>IF(N122="nulová",J122,0)</f>
        <v>0</v>
      </c>
      <c r="BJ122" s="17" t="s">
        <v>77</v>
      </c>
      <c r="BK122" s="210">
        <f>ROUND(I122*H122,2)</f>
        <v>0</v>
      </c>
      <c r="BL122" s="17" t="s">
        <v>142</v>
      </c>
      <c r="BM122" s="209" t="s">
        <v>899</v>
      </c>
    </row>
    <row r="123" spans="1:51" s="13" customFormat="1" ht="12">
      <c r="A123" s="13"/>
      <c r="B123" s="235"/>
      <c r="C123" s="236"/>
      <c r="D123" s="237" t="s">
        <v>236</v>
      </c>
      <c r="E123" s="238" t="s">
        <v>19</v>
      </c>
      <c r="F123" s="239" t="s">
        <v>900</v>
      </c>
      <c r="G123" s="236"/>
      <c r="H123" s="240">
        <v>115</v>
      </c>
      <c r="I123" s="241"/>
      <c r="J123" s="236"/>
      <c r="K123" s="236"/>
      <c r="L123" s="242"/>
      <c r="M123" s="243"/>
      <c r="N123" s="244"/>
      <c r="O123" s="244"/>
      <c r="P123" s="244"/>
      <c r="Q123" s="244"/>
      <c r="R123" s="244"/>
      <c r="S123" s="244"/>
      <c r="T123" s="24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6" t="s">
        <v>236</v>
      </c>
      <c r="AU123" s="246" t="s">
        <v>79</v>
      </c>
      <c r="AV123" s="13" t="s">
        <v>79</v>
      </c>
      <c r="AW123" s="13" t="s">
        <v>31</v>
      </c>
      <c r="AX123" s="13" t="s">
        <v>77</v>
      </c>
      <c r="AY123" s="246" t="s">
        <v>143</v>
      </c>
    </row>
    <row r="124" spans="1:65" s="2" customFormat="1" ht="21.75" customHeight="1">
      <c r="A124" s="38"/>
      <c r="B124" s="39"/>
      <c r="C124" s="197" t="s">
        <v>203</v>
      </c>
      <c r="D124" s="197" t="s">
        <v>144</v>
      </c>
      <c r="E124" s="198" t="s">
        <v>354</v>
      </c>
      <c r="F124" s="199" t="s">
        <v>355</v>
      </c>
      <c r="G124" s="200" t="s">
        <v>251</v>
      </c>
      <c r="H124" s="201">
        <v>130</v>
      </c>
      <c r="I124" s="202"/>
      <c r="J124" s="203">
        <f>ROUND(I124*H124,2)</f>
        <v>0</v>
      </c>
      <c r="K124" s="204"/>
      <c r="L124" s="44"/>
      <c r="M124" s="205" t="s">
        <v>19</v>
      </c>
      <c r="N124" s="206" t="s">
        <v>40</v>
      </c>
      <c r="O124" s="84"/>
      <c r="P124" s="207">
        <f>O124*H124</f>
        <v>0</v>
      </c>
      <c r="Q124" s="207">
        <v>0</v>
      </c>
      <c r="R124" s="207">
        <f>Q124*H124</f>
        <v>0</v>
      </c>
      <c r="S124" s="207">
        <v>0</v>
      </c>
      <c r="T124" s="208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09" t="s">
        <v>142</v>
      </c>
      <c r="AT124" s="209" t="s">
        <v>144</v>
      </c>
      <c r="AU124" s="209" t="s">
        <v>79</v>
      </c>
      <c r="AY124" s="17" t="s">
        <v>143</v>
      </c>
      <c r="BE124" s="210">
        <f>IF(N124="základní",J124,0)</f>
        <v>0</v>
      </c>
      <c r="BF124" s="210">
        <f>IF(N124="snížená",J124,0)</f>
        <v>0</v>
      </c>
      <c r="BG124" s="210">
        <f>IF(N124="zákl. přenesená",J124,0)</f>
        <v>0</v>
      </c>
      <c r="BH124" s="210">
        <f>IF(N124="sníž. přenesená",J124,0)</f>
        <v>0</v>
      </c>
      <c r="BI124" s="210">
        <f>IF(N124="nulová",J124,0)</f>
        <v>0</v>
      </c>
      <c r="BJ124" s="17" t="s">
        <v>77</v>
      </c>
      <c r="BK124" s="210">
        <f>ROUND(I124*H124,2)</f>
        <v>0</v>
      </c>
      <c r="BL124" s="17" t="s">
        <v>142</v>
      </c>
      <c r="BM124" s="209" t="s">
        <v>901</v>
      </c>
    </row>
    <row r="125" spans="1:51" s="13" customFormat="1" ht="12">
      <c r="A125" s="13"/>
      <c r="B125" s="235"/>
      <c r="C125" s="236"/>
      <c r="D125" s="237" t="s">
        <v>236</v>
      </c>
      <c r="E125" s="238" t="s">
        <v>19</v>
      </c>
      <c r="F125" s="239" t="s">
        <v>902</v>
      </c>
      <c r="G125" s="236"/>
      <c r="H125" s="240">
        <v>130</v>
      </c>
      <c r="I125" s="241"/>
      <c r="J125" s="236"/>
      <c r="K125" s="236"/>
      <c r="L125" s="242"/>
      <c r="M125" s="243"/>
      <c r="N125" s="244"/>
      <c r="O125" s="244"/>
      <c r="P125" s="244"/>
      <c r="Q125" s="244"/>
      <c r="R125" s="244"/>
      <c r="S125" s="244"/>
      <c r="T125" s="24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6" t="s">
        <v>236</v>
      </c>
      <c r="AU125" s="246" t="s">
        <v>79</v>
      </c>
      <c r="AV125" s="13" t="s">
        <v>79</v>
      </c>
      <c r="AW125" s="13" t="s">
        <v>31</v>
      </c>
      <c r="AX125" s="13" t="s">
        <v>77</v>
      </c>
      <c r="AY125" s="246" t="s">
        <v>143</v>
      </c>
    </row>
    <row r="126" spans="1:63" s="11" customFormat="1" ht="22.8" customHeight="1">
      <c r="A126" s="11"/>
      <c r="B126" s="183"/>
      <c r="C126" s="184"/>
      <c r="D126" s="185" t="s">
        <v>68</v>
      </c>
      <c r="E126" s="222" t="s">
        <v>79</v>
      </c>
      <c r="F126" s="222" t="s">
        <v>556</v>
      </c>
      <c r="G126" s="184"/>
      <c r="H126" s="184"/>
      <c r="I126" s="187"/>
      <c r="J126" s="223">
        <f>BK126</f>
        <v>0</v>
      </c>
      <c r="K126" s="184"/>
      <c r="L126" s="189"/>
      <c r="M126" s="190"/>
      <c r="N126" s="191"/>
      <c r="O126" s="191"/>
      <c r="P126" s="192">
        <f>SUM(P127:P136)</f>
        <v>0</v>
      </c>
      <c r="Q126" s="191"/>
      <c r="R126" s="192">
        <f>SUM(R127:R136)</f>
        <v>42.09518396000001</v>
      </c>
      <c r="S126" s="191"/>
      <c r="T126" s="193">
        <f>SUM(T127:T136)</f>
        <v>0</v>
      </c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R126" s="194" t="s">
        <v>77</v>
      </c>
      <c r="AT126" s="195" t="s">
        <v>68</v>
      </c>
      <c r="AU126" s="195" t="s">
        <v>77</v>
      </c>
      <c r="AY126" s="194" t="s">
        <v>143</v>
      </c>
      <c r="BK126" s="196">
        <f>SUM(BK127:BK136)</f>
        <v>0</v>
      </c>
    </row>
    <row r="127" spans="1:65" s="2" customFormat="1" ht="33" customHeight="1">
      <c r="A127" s="38"/>
      <c r="B127" s="39"/>
      <c r="C127" s="197" t="s">
        <v>207</v>
      </c>
      <c r="D127" s="197" t="s">
        <v>144</v>
      </c>
      <c r="E127" s="198" t="s">
        <v>903</v>
      </c>
      <c r="F127" s="199" t="s">
        <v>904</v>
      </c>
      <c r="G127" s="200" t="s">
        <v>396</v>
      </c>
      <c r="H127" s="201">
        <v>185</v>
      </c>
      <c r="I127" s="202"/>
      <c r="J127" s="203">
        <f>ROUND(I127*H127,2)</f>
        <v>0</v>
      </c>
      <c r="K127" s="204"/>
      <c r="L127" s="44"/>
      <c r="M127" s="205" t="s">
        <v>19</v>
      </c>
      <c r="N127" s="206" t="s">
        <v>40</v>
      </c>
      <c r="O127" s="84"/>
      <c r="P127" s="207">
        <f>O127*H127</f>
        <v>0</v>
      </c>
      <c r="Q127" s="207">
        <v>0.20469</v>
      </c>
      <c r="R127" s="207">
        <f>Q127*H127</f>
        <v>37.867650000000005</v>
      </c>
      <c r="S127" s="207">
        <v>0</v>
      </c>
      <c r="T127" s="208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09" t="s">
        <v>142</v>
      </c>
      <c r="AT127" s="209" t="s">
        <v>144</v>
      </c>
      <c r="AU127" s="209" t="s">
        <v>79</v>
      </c>
      <c r="AY127" s="17" t="s">
        <v>143</v>
      </c>
      <c r="BE127" s="210">
        <f>IF(N127="základní",J127,0)</f>
        <v>0</v>
      </c>
      <c r="BF127" s="210">
        <f>IF(N127="snížená",J127,0)</f>
        <v>0</v>
      </c>
      <c r="BG127" s="210">
        <f>IF(N127="zákl. přenesená",J127,0)</f>
        <v>0</v>
      </c>
      <c r="BH127" s="210">
        <f>IF(N127="sníž. přenesená",J127,0)</f>
        <v>0</v>
      </c>
      <c r="BI127" s="210">
        <f>IF(N127="nulová",J127,0)</f>
        <v>0</v>
      </c>
      <c r="BJ127" s="17" t="s">
        <v>77</v>
      </c>
      <c r="BK127" s="210">
        <f>ROUND(I127*H127,2)</f>
        <v>0</v>
      </c>
      <c r="BL127" s="17" t="s">
        <v>142</v>
      </c>
      <c r="BM127" s="209" t="s">
        <v>905</v>
      </c>
    </row>
    <row r="128" spans="1:51" s="13" customFormat="1" ht="12">
      <c r="A128" s="13"/>
      <c r="B128" s="235"/>
      <c r="C128" s="236"/>
      <c r="D128" s="237" t="s">
        <v>236</v>
      </c>
      <c r="E128" s="238" t="s">
        <v>19</v>
      </c>
      <c r="F128" s="239" t="s">
        <v>906</v>
      </c>
      <c r="G128" s="236"/>
      <c r="H128" s="240">
        <v>185</v>
      </c>
      <c r="I128" s="241"/>
      <c r="J128" s="236"/>
      <c r="K128" s="236"/>
      <c r="L128" s="242"/>
      <c r="M128" s="243"/>
      <c r="N128" s="244"/>
      <c r="O128" s="244"/>
      <c r="P128" s="244"/>
      <c r="Q128" s="244"/>
      <c r="R128" s="244"/>
      <c r="S128" s="244"/>
      <c r="T128" s="24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6" t="s">
        <v>236</v>
      </c>
      <c r="AU128" s="246" t="s">
        <v>79</v>
      </c>
      <c r="AV128" s="13" t="s">
        <v>79</v>
      </c>
      <c r="AW128" s="13" t="s">
        <v>31</v>
      </c>
      <c r="AX128" s="13" t="s">
        <v>77</v>
      </c>
      <c r="AY128" s="246" t="s">
        <v>143</v>
      </c>
    </row>
    <row r="129" spans="1:65" s="2" customFormat="1" ht="21.75" customHeight="1">
      <c r="A129" s="38"/>
      <c r="B129" s="39"/>
      <c r="C129" s="197" t="s">
        <v>211</v>
      </c>
      <c r="D129" s="197" t="s">
        <v>144</v>
      </c>
      <c r="E129" s="198" t="s">
        <v>907</v>
      </c>
      <c r="F129" s="199" t="s">
        <v>908</v>
      </c>
      <c r="G129" s="200" t="s">
        <v>287</v>
      </c>
      <c r="H129" s="201">
        <v>1.7</v>
      </c>
      <c r="I129" s="202"/>
      <c r="J129" s="203">
        <f>ROUND(I129*H129,2)</f>
        <v>0</v>
      </c>
      <c r="K129" s="204"/>
      <c r="L129" s="44"/>
      <c r="M129" s="205" t="s">
        <v>19</v>
      </c>
      <c r="N129" s="206" t="s">
        <v>40</v>
      </c>
      <c r="O129" s="84"/>
      <c r="P129" s="207">
        <f>O129*H129</f>
        <v>0</v>
      </c>
      <c r="Q129" s="207">
        <v>2.45329</v>
      </c>
      <c r="R129" s="207">
        <f>Q129*H129</f>
        <v>4.170593</v>
      </c>
      <c r="S129" s="207">
        <v>0</v>
      </c>
      <c r="T129" s="208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09" t="s">
        <v>142</v>
      </c>
      <c r="AT129" s="209" t="s">
        <v>144</v>
      </c>
      <c r="AU129" s="209" t="s">
        <v>79</v>
      </c>
      <c r="AY129" s="17" t="s">
        <v>143</v>
      </c>
      <c r="BE129" s="210">
        <f>IF(N129="základní",J129,0)</f>
        <v>0</v>
      </c>
      <c r="BF129" s="210">
        <f>IF(N129="snížená",J129,0)</f>
        <v>0</v>
      </c>
      <c r="BG129" s="210">
        <f>IF(N129="zákl. přenesená",J129,0)</f>
        <v>0</v>
      </c>
      <c r="BH129" s="210">
        <f>IF(N129="sníž. přenesená",J129,0)</f>
        <v>0</v>
      </c>
      <c r="BI129" s="210">
        <f>IF(N129="nulová",J129,0)</f>
        <v>0</v>
      </c>
      <c r="BJ129" s="17" t="s">
        <v>77</v>
      </c>
      <c r="BK129" s="210">
        <f>ROUND(I129*H129,2)</f>
        <v>0</v>
      </c>
      <c r="BL129" s="17" t="s">
        <v>142</v>
      </c>
      <c r="BM129" s="209" t="s">
        <v>909</v>
      </c>
    </row>
    <row r="130" spans="1:51" s="13" customFormat="1" ht="12">
      <c r="A130" s="13"/>
      <c r="B130" s="235"/>
      <c r="C130" s="236"/>
      <c r="D130" s="237" t="s">
        <v>236</v>
      </c>
      <c r="E130" s="238" t="s">
        <v>19</v>
      </c>
      <c r="F130" s="239" t="s">
        <v>910</v>
      </c>
      <c r="G130" s="236"/>
      <c r="H130" s="240">
        <v>1.7</v>
      </c>
      <c r="I130" s="241"/>
      <c r="J130" s="236"/>
      <c r="K130" s="236"/>
      <c r="L130" s="242"/>
      <c r="M130" s="243"/>
      <c r="N130" s="244"/>
      <c r="O130" s="244"/>
      <c r="P130" s="244"/>
      <c r="Q130" s="244"/>
      <c r="R130" s="244"/>
      <c r="S130" s="244"/>
      <c r="T130" s="24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6" t="s">
        <v>236</v>
      </c>
      <c r="AU130" s="246" t="s">
        <v>79</v>
      </c>
      <c r="AV130" s="13" t="s">
        <v>79</v>
      </c>
      <c r="AW130" s="13" t="s">
        <v>31</v>
      </c>
      <c r="AX130" s="13" t="s">
        <v>77</v>
      </c>
      <c r="AY130" s="246" t="s">
        <v>143</v>
      </c>
    </row>
    <row r="131" spans="1:65" s="2" customFormat="1" ht="16.5" customHeight="1">
      <c r="A131" s="38"/>
      <c r="B131" s="39"/>
      <c r="C131" s="197" t="s">
        <v>215</v>
      </c>
      <c r="D131" s="197" t="s">
        <v>144</v>
      </c>
      <c r="E131" s="198" t="s">
        <v>561</v>
      </c>
      <c r="F131" s="199" t="s">
        <v>562</v>
      </c>
      <c r="G131" s="200" t="s">
        <v>251</v>
      </c>
      <c r="H131" s="201">
        <v>2.4</v>
      </c>
      <c r="I131" s="202"/>
      <c r="J131" s="203">
        <f>ROUND(I131*H131,2)</f>
        <v>0</v>
      </c>
      <c r="K131" s="204"/>
      <c r="L131" s="44"/>
      <c r="M131" s="205" t="s">
        <v>19</v>
      </c>
      <c r="N131" s="206" t="s">
        <v>40</v>
      </c>
      <c r="O131" s="84"/>
      <c r="P131" s="207">
        <f>O131*H131</f>
        <v>0</v>
      </c>
      <c r="Q131" s="207">
        <v>0.00247</v>
      </c>
      <c r="R131" s="207">
        <f>Q131*H131</f>
        <v>0.005928</v>
      </c>
      <c r="S131" s="207">
        <v>0</v>
      </c>
      <c r="T131" s="208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09" t="s">
        <v>142</v>
      </c>
      <c r="AT131" s="209" t="s">
        <v>144</v>
      </c>
      <c r="AU131" s="209" t="s">
        <v>79</v>
      </c>
      <c r="AY131" s="17" t="s">
        <v>143</v>
      </c>
      <c r="BE131" s="210">
        <f>IF(N131="základní",J131,0)</f>
        <v>0</v>
      </c>
      <c r="BF131" s="210">
        <f>IF(N131="snížená",J131,0)</f>
        <v>0</v>
      </c>
      <c r="BG131" s="210">
        <f>IF(N131="zákl. přenesená",J131,0)</f>
        <v>0</v>
      </c>
      <c r="BH131" s="210">
        <f>IF(N131="sníž. přenesená",J131,0)</f>
        <v>0</v>
      </c>
      <c r="BI131" s="210">
        <f>IF(N131="nulová",J131,0)</f>
        <v>0</v>
      </c>
      <c r="BJ131" s="17" t="s">
        <v>77</v>
      </c>
      <c r="BK131" s="210">
        <f>ROUND(I131*H131,2)</f>
        <v>0</v>
      </c>
      <c r="BL131" s="17" t="s">
        <v>142</v>
      </c>
      <c r="BM131" s="209" t="s">
        <v>911</v>
      </c>
    </row>
    <row r="132" spans="1:51" s="13" customFormat="1" ht="12">
      <c r="A132" s="13"/>
      <c r="B132" s="235"/>
      <c r="C132" s="236"/>
      <c r="D132" s="237" t="s">
        <v>236</v>
      </c>
      <c r="E132" s="238" t="s">
        <v>19</v>
      </c>
      <c r="F132" s="239" t="s">
        <v>912</v>
      </c>
      <c r="G132" s="236"/>
      <c r="H132" s="240">
        <v>2.4</v>
      </c>
      <c r="I132" s="241"/>
      <c r="J132" s="236"/>
      <c r="K132" s="236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236</v>
      </c>
      <c r="AU132" s="246" t="s">
        <v>79</v>
      </c>
      <c r="AV132" s="13" t="s">
        <v>79</v>
      </c>
      <c r="AW132" s="13" t="s">
        <v>31</v>
      </c>
      <c r="AX132" s="13" t="s">
        <v>77</v>
      </c>
      <c r="AY132" s="246" t="s">
        <v>143</v>
      </c>
    </row>
    <row r="133" spans="1:65" s="2" customFormat="1" ht="16.5" customHeight="1">
      <c r="A133" s="38"/>
      <c r="B133" s="39"/>
      <c r="C133" s="197" t="s">
        <v>303</v>
      </c>
      <c r="D133" s="197" t="s">
        <v>144</v>
      </c>
      <c r="E133" s="198" t="s">
        <v>565</v>
      </c>
      <c r="F133" s="199" t="s">
        <v>566</v>
      </c>
      <c r="G133" s="200" t="s">
        <v>251</v>
      </c>
      <c r="H133" s="201">
        <v>2.4</v>
      </c>
      <c r="I133" s="202"/>
      <c r="J133" s="203">
        <f>ROUND(I133*H133,2)</f>
        <v>0</v>
      </c>
      <c r="K133" s="204"/>
      <c r="L133" s="44"/>
      <c r="M133" s="205" t="s">
        <v>19</v>
      </c>
      <c r="N133" s="206" t="s">
        <v>40</v>
      </c>
      <c r="O133" s="84"/>
      <c r="P133" s="207">
        <f>O133*H133</f>
        <v>0</v>
      </c>
      <c r="Q133" s="207">
        <v>0</v>
      </c>
      <c r="R133" s="207">
        <f>Q133*H133</f>
        <v>0</v>
      </c>
      <c r="S133" s="207">
        <v>0</v>
      </c>
      <c r="T133" s="208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09" t="s">
        <v>142</v>
      </c>
      <c r="AT133" s="209" t="s">
        <v>144</v>
      </c>
      <c r="AU133" s="209" t="s">
        <v>79</v>
      </c>
      <c r="AY133" s="17" t="s">
        <v>143</v>
      </c>
      <c r="BE133" s="210">
        <f>IF(N133="základní",J133,0)</f>
        <v>0</v>
      </c>
      <c r="BF133" s="210">
        <f>IF(N133="snížená",J133,0)</f>
        <v>0</v>
      </c>
      <c r="BG133" s="210">
        <f>IF(N133="zákl. přenesená",J133,0)</f>
        <v>0</v>
      </c>
      <c r="BH133" s="210">
        <f>IF(N133="sníž. přenesená",J133,0)</f>
        <v>0</v>
      </c>
      <c r="BI133" s="210">
        <f>IF(N133="nulová",J133,0)</f>
        <v>0</v>
      </c>
      <c r="BJ133" s="17" t="s">
        <v>77</v>
      </c>
      <c r="BK133" s="210">
        <f>ROUND(I133*H133,2)</f>
        <v>0</v>
      </c>
      <c r="BL133" s="17" t="s">
        <v>142</v>
      </c>
      <c r="BM133" s="209" t="s">
        <v>913</v>
      </c>
    </row>
    <row r="134" spans="1:51" s="13" customFormat="1" ht="12">
      <c r="A134" s="13"/>
      <c r="B134" s="235"/>
      <c r="C134" s="236"/>
      <c r="D134" s="237" t="s">
        <v>236</v>
      </c>
      <c r="E134" s="238" t="s">
        <v>19</v>
      </c>
      <c r="F134" s="239" t="s">
        <v>912</v>
      </c>
      <c r="G134" s="236"/>
      <c r="H134" s="240">
        <v>2.4</v>
      </c>
      <c r="I134" s="241"/>
      <c r="J134" s="236"/>
      <c r="K134" s="236"/>
      <c r="L134" s="242"/>
      <c r="M134" s="243"/>
      <c r="N134" s="244"/>
      <c r="O134" s="244"/>
      <c r="P134" s="244"/>
      <c r="Q134" s="244"/>
      <c r="R134" s="244"/>
      <c r="S134" s="244"/>
      <c r="T134" s="24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6" t="s">
        <v>236</v>
      </c>
      <c r="AU134" s="246" t="s">
        <v>79</v>
      </c>
      <c r="AV134" s="13" t="s">
        <v>79</v>
      </c>
      <c r="AW134" s="13" t="s">
        <v>31</v>
      </c>
      <c r="AX134" s="13" t="s">
        <v>77</v>
      </c>
      <c r="AY134" s="246" t="s">
        <v>143</v>
      </c>
    </row>
    <row r="135" spans="1:65" s="2" customFormat="1" ht="16.5" customHeight="1">
      <c r="A135" s="38"/>
      <c r="B135" s="39"/>
      <c r="C135" s="197" t="s">
        <v>7</v>
      </c>
      <c r="D135" s="197" t="s">
        <v>144</v>
      </c>
      <c r="E135" s="198" t="s">
        <v>568</v>
      </c>
      <c r="F135" s="199" t="s">
        <v>569</v>
      </c>
      <c r="G135" s="200" t="s">
        <v>418</v>
      </c>
      <c r="H135" s="201">
        <v>0.048</v>
      </c>
      <c r="I135" s="202"/>
      <c r="J135" s="203">
        <f>ROUND(I135*H135,2)</f>
        <v>0</v>
      </c>
      <c r="K135" s="204"/>
      <c r="L135" s="44"/>
      <c r="M135" s="205" t="s">
        <v>19</v>
      </c>
      <c r="N135" s="206" t="s">
        <v>40</v>
      </c>
      <c r="O135" s="84"/>
      <c r="P135" s="207">
        <f>O135*H135</f>
        <v>0</v>
      </c>
      <c r="Q135" s="207">
        <v>1.06277</v>
      </c>
      <c r="R135" s="207">
        <f>Q135*H135</f>
        <v>0.05101296</v>
      </c>
      <c r="S135" s="207">
        <v>0</v>
      </c>
      <c r="T135" s="208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09" t="s">
        <v>142</v>
      </c>
      <c r="AT135" s="209" t="s">
        <v>144</v>
      </c>
      <c r="AU135" s="209" t="s">
        <v>79</v>
      </c>
      <c r="AY135" s="17" t="s">
        <v>143</v>
      </c>
      <c r="BE135" s="210">
        <f>IF(N135="základní",J135,0)</f>
        <v>0</v>
      </c>
      <c r="BF135" s="210">
        <f>IF(N135="snížená",J135,0)</f>
        <v>0</v>
      </c>
      <c r="BG135" s="210">
        <f>IF(N135="zákl. přenesená",J135,0)</f>
        <v>0</v>
      </c>
      <c r="BH135" s="210">
        <f>IF(N135="sníž. přenesená",J135,0)</f>
        <v>0</v>
      </c>
      <c r="BI135" s="210">
        <f>IF(N135="nulová",J135,0)</f>
        <v>0</v>
      </c>
      <c r="BJ135" s="17" t="s">
        <v>77</v>
      </c>
      <c r="BK135" s="210">
        <f>ROUND(I135*H135,2)</f>
        <v>0</v>
      </c>
      <c r="BL135" s="17" t="s">
        <v>142</v>
      </c>
      <c r="BM135" s="209" t="s">
        <v>914</v>
      </c>
    </row>
    <row r="136" spans="1:51" s="13" customFormat="1" ht="12">
      <c r="A136" s="13"/>
      <c r="B136" s="235"/>
      <c r="C136" s="236"/>
      <c r="D136" s="237" t="s">
        <v>236</v>
      </c>
      <c r="E136" s="238" t="s">
        <v>19</v>
      </c>
      <c r="F136" s="239" t="s">
        <v>915</v>
      </c>
      <c r="G136" s="236"/>
      <c r="H136" s="240">
        <v>0.048</v>
      </c>
      <c r="I136" s="241"/>
      <c r="J136" s="236"/>
      <c r="K136" s="236"/>
      <c r="L136" s="242"/>
      <c r="M136" s="243"/>
      <c r="N136" s="244"/>
      <c r="O136" s="244"/>
      <c r="P136" s="244"/>
      <c r="Q136" s="244"/>
      <c r="R136" s="244"/>
      <c r="S136" s="244"/>
      <c r="T136" s="24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6" t="s">
        <v>236</v>
      </c>
      <c r="AU136" s="246" t="s">
        <v>79</v>
      </c>
      <c r="AV136" s="13" t="s">
        <v>79</v>
      </c>
      <c r="AW136" s="13" t="s">
        <v>31</v>
      </c>
      <c r="AX136" s="13" t="s">
        <v>77</v>
      </c>
      <c r="AY136" s="246" t="s">
        <v>143</v>
      </c>
    </row>
    <row r="137" spans="1:63" s="11" customFormat="1" ht="22.8" customHeight="1">
      <c r="A137" s="11"/>
      <c r="B137" s="183"/>
      <c r="C137" s="184"/>
      <c r="D137" s="185" t="s">
        <v>68</v>
      </c>
      <c r="E137" s="222" t="s">
        <v>152</v>
      </c>
      <c r="F137" s="222" t="s">
        <v>572</v>
      </c>
      <c r="G137" s="184"/>
      <c r="H137" s="184"/>
      <c r="I137" s="187"/>
      <c r="J137" s="223">
        <f>BK137</f>
        <v>0</v>
      </c>
      <c r="K137" s="184"/>
      <c r="L137" s="189"/>
      <c r="M137" s="190"/>
      <c r="N137" s="191"/>
      <c r="O137" s="191"/>
      <c r="P137" s="192">
        <f>SUM(P138:P147)</f>
        <v>0</v>
      </c>
      <c r="Q137" s="191"/>
      <c r="R137" s="192">
        <f>SUM(R138:R147)</f>
        <v>65.14778915</v>
      </c>
      <c r="S137" s="191"/>
      <c r="T137" s="193">
        <f>SUM(T138:T147)</f>
        <v>0</v>
      </c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R137" s="194" t="s">
        <v>77</v>
      </c>
      <c r="AT137" s="195" t="s">
        <v>68</v>
      </c>
      <c r="AU137" s="195" t="s">
        <v>77</v>
      </c>
      <c r="AY137" s="194" t="s">
        <v>143</v>
      </c>
      <c r="BK137" s="196">
        <f>SUM(BK138:BK147)</f>
        <v>0</v>
      </c>
    </row>
    <row r="138" spans="1:65" s="2" customFormat="1" ht="44.25" customHeight="1">
      <c r="A138" s="38"/>
      <c r="B138" s="39"/>
      <c r="C138" s="197" t="s">
        <v>312</v>
      </c>
      <c r="D138" s="197" t="s">
        <v>144</v>
      </c>
      <c r="E138" s="198" t="s">
        <v>588</v>
      </c>
      <c r="F138" s="199" t="s">
        <v>589</v>
      </c>
      <c r="G138" s="200" t="s">
        <v>287</v>
      </c>
      <c r="H138" s="201">
        <v>1.92</v>
      </c>
      <c r="I138" s="202"/>
      <c r="J138" s="203">
        <f>ROUND(I138*H138,2)</f>
        <v>0</v>
      </c>
      <c r="K138" s="204"/>
      <c r="L138" s="44"/>
      <c r="M138" s="205" t="s">
        <v>19</v>
      </c>
      <c r="N138" s="206" t="s">
        <v>40</v>
      </c>
      <c r="O138" s="84"/>
      <c r="P138" s="207">
        <f>O138*H138</f>
        <v>0</v>
      </c>
      <c r="Q138" s="207">
        <v>3.11388</v>
      </c>
      <c r="R138" s="207">
        <f>Q138*H138</f>
        <v>5.9786496</v>
      </c>
      <c r="S138" s="207">
        <v>0</v>
      </c>
      <c r="T138" s="208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09" t="s">
        <v>142</v>
      </c>
      <c r="AT138" s="209" t="s">
        <v>144</v>
      </c>
      <c r="AU138" s="209" t="s">
        <v>79</v>
      </c>
      <c r="AY138" s="17" t="s">
        <v>143</v>
      </c>
      <c r="BE138" s="210">
        <f>IF(N138="základní",J138,0)</f>
        <v>0</v>
      </c>
      <c r="BF138" s="210">
        <f>IF(N138="snížená",J138,0)</f>
        <v>0</v>
      </c>
      <c r="BG138" s="210">
        <f>IF(N138="zákl. přenesená",J138,0)</f>
        <v>0</v>
      </c>
      <c r="BH138" s="210">
        <f>IF(N138="sníž. přenesená",J138,0)</f>
        <v>0</v>
      </c>
      <c r="BI138" s="210">
        <f>IF(N138="nulová",J138,0)</f>
        <v>0</v>
      </c>
      <c r="BJ138" s="17" t="s">
        <v>77</v>
      </c>
      <c r="BK138" s="210">
        <f>ROUND(I138*H138,2)</f>
        <v>0</v>
      </c>
      <c r="BL138" s="17" t="s">
        <v>142</v>
      </c>
      <c r="BM138" s="209" t="s">
        <v>916</v>
      </c>
    </row>
    <row r="139" spans="1:51" s="13" customFormat="1" ht="12">
      <c r="A139" s="13"/>
      <c r="B139" s="235"/>
      <c r="C139" s="236"/>
      <c r="D139" s="237" t="s">
        <v>236</v>
      </c>
      <c r="E139" s="238" t="s">
        <v>19</v>
      </c>
      <c r="F139" s="239" t="s">
        <v>917</v>
      </c>
      <c r="G139" s="236"/>
      <c r="H139" s="240">
        <v>1.92</v>
      </c>
      <c r="I139" s="241"/>
      <c r="J139" s="236"/>
      <c r="K139" s="236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236</v>
      </c>
      <c r="AU139" s="246" t="s">
        <v>79</v>
      </c>
      <c r="AV139" s="13" t="s">
        <v>79</v>
      </c>
      <c r="AW139" s="13" t="s">
        <v>31</v>
      </c>
      <c r="AX139" s="13" t="s">
        <v>77</v>
      </c>
      <c r="AY139" s="246" t="s">
        <v>143</v>
      </c>
    </row>
    <row r="140" spans="1:65" s="2" customFormat="1" ht="33" customHeight="1">
      <c r="A140" s="38"/>
      <c r="B140" s="39"/>
      <c r="C140" s="197" t="s">
        <v>316</v>
      </c>
      <c r="D140" s="197" t="s">
        <v>144</v>
      </c>
      <c r="E140" s="198" t="s">
        <v>918</v>
      </c>
      <c r="F140" s="199" t="s">
        <v>919</v>
      </c>
      <c r="G140" s="200" t="s">
        <v>287</v>
      </c>
      <c r="H140" s="201">
        <v>20.9</v>
      </c>
      <c r="I140" s="202"/>
      <c r="J140" s="203">
        <f>ROUND(I140*H140,2)</f>
        <v>0</v>
      </c>
      <c r="K140" s="204"/>
      <c r="L140" s="44"/>
      <c r="M140" s="205" t="s">
        <v>19</v>
      </c>
      <c r="N140" s="206" t="s">
        <v>40</v>
      </c>
      <c r="O140" s="84"/>
      <c r="P140" s="207">
        <f>O140*H140</f>
        <v>0</v>
      </c>
      <c r="Q140" s="207">
        <v>2.80894</v>
      </c>
      <c r="R140" s="207">
        <f>Q140*H140</f>
        <v>58.706846</v>
      </c>
      <c r="S140" s="207">
        <v>0</v>
      </c>
      <c r="T140" s="208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09" t="s">
        <v>142</v>
      </c>
      <c r="AT140" s="209" t="s">
        <v>144</v>
      </c>
      <c r="AU140" s="209" t="s">
        <v>79</v>
      </c>
      <c r="AY140" s="17" t="s">
        <v>143</v>
      </c>
      <c r="BE140" s="210">
        <f>IF(N140="základní",J140,0)</f>
        <v>0</v>
      </c>
      <c r="BF140" s="210">
        <f>IF(N140="snížená",J140,0)</f>
        <v>0</v>
      </c>
      <c r="BG140" s="210">
        <f>IF(N140="zákl. přenesená",J140,0)</f>
        <v>0</v>
      </c>
      <c r="BH140" s="210">
        <f>IF(N140="sníž. přenesená",J140,0)</f>
        <v>0</v>
      </c>
      <c r="BI140" s="210">
        <f>IF(N140="nulová",J140,0)</f>
        <v>0</v>
      </c>
      <c r="BJ140" s="17" t="s">
        <v>77</v>
      </c>
      <c r="BK140" s="210">
        <f>ROUND(I140*H140,2)</f>
        <v>0</v>
      </c>
      <c r="BL140" s="17" t="s">
        <v>142</v>
      </c>
      <c r="BM140" s="209" t="s">
        <v>920</v>
      </c>
    </row>
    <row r="141" spans="1:51" s="13" customFormat="1" ht="12">
      <c r="A141" s="13"/>
      <c r="B141" s="235"/>
      <c r="C141" s="236"/>
      <c r="D141" s="237" t="s">
        <v>236</v>
      </c>
      <c r="E141" s="238" t="s">
        <v>19</v>
      </c>
      <c r="F141" s="239" t="s">
        <v>921</v>
      </c>
      <c r="G141" s="236"/>
      <c r="H141" s="240">
        <v>20.9</v>
      </c>
      <c r="I141" s="241"/>
      <c r="J141" s="236"/>
      <c r="K141" s="236"/>
      <c r="L141" s="242"/>
      <c r="M141" s="243"/>
      <c r="N141" s="244"/>
      <c r="O141" s="244"/>
      <c r="P141" s="244"/>
      <c r="Q141" s="244"/>
      <c r="R141" s="244"/>
      <c r="S141" s="244"/>
      <c r="T141" s="24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6" t="s">
        <v>236</v>
      </c>
      <c r="AU141" s="246" t="s">
        <v>79</v>
      </c>
      <c r="AV141" s="13" t="s">
        <v>79</v>
      </c>
      <c r="AW141" s="13" t="s">
        <v>31</v>
      </c>
      <c r="AX141" s="13" t="s">
        <v>77</v>
      </c>
      <c r="AY141" s="246" t="s">
        <v>143</v>
      </c>
    </row>
    <row r="142" spans="1:65" s="2" customFormat="1" ht="33" customHeight="1">
      <c r="A142" s="38"/>
      <c r="B142" s="39"/>
      <c r="C142" s="197" t="s">
        <v>320</v>
      </c>
      <c r="D142" s="197" t="s">
        <v>144</v>
      </c>
      <c r="E142" s="198" t="s">
        <v>603</v>
      </c>
      <c r="F142" s="199" t="s">
        <v>604</v>
      </c>
      <c r="G142" s="200" t="s">
        <v>251</v>
      </c>
      <c r="H142" s="201">
        <v>31.2</v>
      </c>
      <c r="I142" s="202"/>
      <c r="J142" s="203">
        <f>ROUND(I142*H142,2)</f>
        <v>0</v>
      </c>
      <c r="K142" s="204"/>
      <c r="L142" s="44"/>
      <c r="M142" s="205" t="s">
        <v>19</v>
      </c>
      <c r="N142" s="206" t="s">
        <v>40</v>
      </c>
      <c r="O142" s="84"/>
      <c r="P142" s="207">
        <f>O142*H142</f>
        <v>0</v>
      </c>
      <c r="Q142" s="207">
        <v>0.00726</v>
      </c>
      <c r="R142" s="207">
        <f>Q142*H142</f>
        <v>0.226512</v>
      </c>
      <c r="S142" s="207">
        <v>0</v>
      </c>
      <c r="T142" s="208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09" t="s">
        <v>142</v>
      </c>
      <c r="AT142" s="209" t="s">
        <v>144</v>
      </c>
      <c r="AU142" s="209" t="s">
        <v>79</v>
      </c>
      <c r="AY142" s="17" t="s">
        <v>143</v>
      </c>
      <c r="BE142" s="210">
        <f>IF(N142="základní",J142,0)</f>
        <v>0</v>
      </c>
      <c r="BF142" s="210">
        <f>IF(N142="snížená",J142,0)</f>
        <v>0</v>
      </c>
      <c r="BG142" s="210">
        <f>IF(N142="zákl. přenesená",J142,0)</f>
        <v>0</v>
      </c>
      <c r="BH142" s="210">
        <f>IF(N142="sníž. přenesená",J142,0)</f>
        <v>0</v>
      </c>
      <c r="BI142" s="210">
        <f>IF(N142="nulová",J142,0)</f>
        <v>0</v>
      </c>
      <c r="BJ142" s="17" t="s">
        <v>77</v>
      </c>
      <c r="BK142" s="210">
        <f>ROUND(I142*H142,2)</f>
        <v>0</v>
      </c>
      <c r="BL142" s="17" t="s">
        <v>142</v>
      </c>
      <c r="BM142" s="209" t="s">
        <v>922</v>
      </c>
    </row>
    <row r="143" spans="1:51" s="13" customFormat="1" ht="12">
      <c r="A143" s="13"/>
      <c r="B143" s="235"/>
      <c r="C143" s="236"/>
      <c r="D143" s="237" t="s">
        <v>236</v>
      </c>
      <c r="E143" s="238" t="s">
        <v>19</v>
      </c>
      <c r="F143" s="239" t="s">
        <v>923</v>
      </c>
      <c r="G143" s="236"/>
      <c r="H143" s="240">
        <v>31.2</v>
      </c>
      <c r="I143" s="241"/>
      <c r="J143" s="236"/>
      <c r="K143" s="236"/>
      <c r="L143" s="242"/>
      <c r="M143" s="243"/>
      <c r="N143" s="244"/>
      <c r="O143" s="244"/>
      <c r="P143" s="244"/>
      <c r="Q143" s="244"/>
      <c r="R143" s="244"/>
      <c r="S143" s="244"/>
      <c r="T143" s="24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6" t="s">
        <v>236</v>
      </c>
      <c r="AU143" s="246" t="s">
        <v>79</v>
      </c>
      <c r="AV143" s="13" t="s">
        <v>79</v>
      </c>
      <c r="AW143" s="13" t="s">
        <v>31</v>
      </c>
      <c r="AX143" s="13" t="s">
        <v>77</v>
      </c>
      <c r="AY143" s="246" t="s">
        <v>143</v>
      </c>
    </row>
    <row r="144" spans="1:65" s="2" customFormat="1" ht="33" customHeight="1">
      <c r="A144" s="38"/>
      <c r="B144" s="39"/>
      <c r="C144" s="197" t="s">
        <v>326</v>
      </c>
      <c r="D144" s="197" t="s">
        <v>144</v>
      </c>
      <c r="E144" s="198" t="s">
        <v>614</v>
      </c>
      <c r="F144" s="199" t="s">
        <v>615</v>
      </c>
      <c r="G144" s="200" t="s">
        <v>251</v>
      </c>
      <c r="H144" s="201">
        <v>31.2</v>
      </c>
      <c r="I144" s="202"/>
      <c r="J144" s="203">
        <f>ROUND(I144*H144,2)</f>
        <v>0</v>
      </c>
      <c r="K144" s="204"/>
      <c r="L144" s="44"/>
      <c r="M144" s="205" t="s">
        <v>19</v>
      </c>
      <c r="N144" s="206" t="s">
        <v>40</v>
      </c>
      <c r="O144" s="84"/>
      <c r="P144" s="207">
        <f>O144*H144</f>
        <v>0</v>
      </c>
      <c r="Q144" s="207">
        <v>0.00086</v>
      </c>
      <c r="R144" s="207">
        <f>Q144*H144</f>
        <v>0.026831999999999998</v>
      </c>
      <c r="S144" s="207">
        <v>0</v>
      </c>
      <c r="T144" s="208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09" t="s">
        <v>142</v>
      </c>
      <c r="AT144" s="209" t="s">
        <v>144</v>
      </c>
      <c r="AU144" s="209" t="s">
        <v>79</v>
      </c>
      <c r="AY144" s="17" t="s">
        <v>143</v>
      </c>
      <c r="BE144" s="210">
        <f>IF(N144="základní",J144,0)</f>
        <v>0</v>
      </c>
      <c r="BF144" s="210">
        <f>IF(N144="snížená",J144,0)</f>
        <v>0</v>
      </c>
      <c r="BG144" s="210">
        <f>IF(N144="zákl. přenesená",J144,0)</f>
        <v>0</v>
      </c>
      <c r="BH144" s="210">
        <f>IF(N144="sníž. přenesená",J144,0)</f>
        <v>0</v>
      </c>
      <c r="BI144" s="210">
        <f>IF(N144="nulová",J144,0)</f>
        <v>0</v>
      </c>
      <c r="BJ144" s="17" t="s">
        <v>77</v>
      </c>
      <c r="BK144" s="210">
        <f>ROUND(I144*H144,2)</f>
        <v>0</v>
      </c>
      <c r="BL144" s="17" t="s">
        <v>142</v>
      </c>
      <c r="BM144" s="209" t="s">
        <v>924</v>
      </c>
    </row>
    <row r="145" spans="1:51" s="13" customFormat="1" ht="12">
      <c r="A145" s="13"/>
      <c r="B145" s="235"/>
      <c r="C145" s="236"/>
      <c r="D145" s="237" t="s">
        <v>236</v>
      </c>
      <c r="E145" s="238" t="s">
        <v>19</v>
      </c>
      <c r="F145" s="239" t="s">
        <v>923</v>
      </c>
      <c r="G145" s="236"/>
      <c r="H145" s="240">
        <v>31.2</v>
      </c>
      <c r="I145" s="241"/>
      <c r="J145" s="236"/>
      <c r="K145" s="236"/>
      <c r="L145" s="242"/>
      <c r="M145" s="243"/>
      <c r="N145" s="244"/>
      <c r="O145" s="244"/>
      <c r="P145" s="244"/>
      <c r="Q145" s="244"/>
      <c r="R145" s="244"/>
      <c r="S145" s="244"/>
      <c r="T145" s="24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6" t="s">
        <v>236</v>
      </c>
      <c r="AU145" s="246" t="s">
        <v>79</v>
      </c>
      <c r="AV145" s="13" t="s">
        <v>79</v>
      </c>
      <c r="AW145" s="13" t="s">
        <v>31</v>
      </c>
      <c r="AX145" s="13" t="s">
        <v>77</v>
      </c>
      <c r="AY145" s="246" t="s">
        <v>143</v>
      </c>
    </row>
    <row r="146" spans="1:65" s="2" customFormat="1" ht="44.25" customHeight="1">
      <c r="A146" s="38"/>
      <c r="B146" s="39"/>
      <c r="C146" s="197" t="s">
        <v>331</v>
      </c>
      <c r="D146" s="197" t="s">
        <v>144</v>
      </c>
      <c r="E146" s="198" t="s">
        <v>629</v>
      </c>
      <c r="F146" s="199" t="s">
        <v>630</v>
      </c>
      <c r="G146" s="200" t="s">
        <v>418</v>
      </c>
      <c r="H146" s="201">
        <v>0.201</v>
      </c>
      <c r="I146" s="202"/>
      <c r="J146" s="203">
        <f>ROUND(I146*H146,2)</f>
        <v>0</v>
      </c>
      <c r="K146" s="204"/>
      <c r="L146" s="44"/>
      <c r="M146" s="205" t="s">
        <v>19</v>
      </c>
      <c r="N146" s="206" t="s">
        <v>40</v>
      </c>
      <c r="O146" s="84"/>
      <c r="P146" s="207">
        <f>O146*H146</f>
        <v>0</v>
      </c>
      <c r="Q146" s="207">
        <v>1.03955</v>
      </c>
      <c r="R146" s="207">
        <f>Q146*H146</f>
        <v>0.20894955</v>
      </c>
      <c r="S146" s="207">
        <v>0</v>
      </c>
      <c r="T146" s="208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09" t="s">
        <v>142</v>
      </c>
      <c r="AT146" s="209" t="s">
        <v>144</v>
      </c>
      <c r="AU146" s="209" t="s">
        <v>79</v>
      </c>
      <c r="AY146" s="17" t="s">
        <v>143</v>
      </c>
      <c r="BE146" s="210">
        <f>IF(N146="základní",J146,0)</f>
        <v>0</v>
      </c>
      <c r="BF146" s="210">
        <f>IF(N146="snížená",J146,0)</f>
        <v>0</v>
      </c>
      <c r="BG146" s="210">
        <f>IF(N146="zákl. přenesená",J146,0)</f>
        <v>0</v>
      </c>
      <c r="BH146" s="210">
        <f>IF(N146="sníž. přenesená",J146,0)</f>
        <v>0</v>
      </c>
      <c r="BI146" s="210">
        <f>IF(N146="nulová",J146,0)</f>
        <v>0</v>
      </c>
      <c r="BJ146" s="17" t="s">
        <v>77</v>
      </c>
      <c r="BK146" s="210">
        <f>ROUND(I146*H146,2)</f>
        <v>0</v>
      </c>
      <c r="BL146" s="17" t="s">
        <v>142</v>
      </c>
      <c r="BM146" s="209" t="s">
        <v>925</v>
      </c>
    </row>
    <row r="147" spans="1:51" s="13" customFormat="1" ht="12">
      <c r="A147" s="13"/>
      <c r="B147" s="235"/>
      <c r="C147" s="236"/>
      <c r="D147" s="237" t="s">
        <v>236</v>
      </c>
      <c r="E147" s="238" t="s">
        <v>19</v>
      </c>
      <c r="F147" s="239" t="s">
        <v>926</v>
      </c>
      <c r="G147" s="236"/>
      <c r="H147" s="240">
        <v>0.201</v>
      </c>
      <c r="I147" s="241"/>
      <c r="J147" s="236"/>
      <c r="K147" s="236"/>
      <c r="L147" s="242"/>
      <c r="M147" s="243"/>
      <c r="N147" s="244"/>
      <c r="O147" s="244"/>
      <c r="P147" s="244"/>
      <c r="Q147" s="244"/>
      <c r="R147" s="244"/>
      <c r="S147" s="244"/>
      <c r="T147" s="24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6" t="s">
        <v>236</v>
      </c>
      <c r="AU147" s="246" t="s">
        <v>79</v>
      </c>
      <c r="AV147" s="13" t="s">
        <v>79</v>
      </c>
      <c r="AW147" s="13" t="s">
        <v>31</v>
      </c>
      <c r="AX147" s="13" t="s">
        <v>77</v>
      </c>
      <c r="AY147" s="246" t="s">
        <v>143</v>
      </c>
    </row>
    <row r="148" spans="1:63" s="11" customFormat="1" ht="22.8" customHeight="1">
      <c r="A148" s="11"/>
      <c r="B148" s="183"/>
      <c r="C148" s="184"/>
      <c r="D148" s="185" t="s">
        <v>68</v>
      </c>
      <c r="E148" s="222" t="s">
        <v>142</v>
      </c>
      <c r="F148" s="222" t="s">
        <v>366</v>
      </c>
      <c r="G148" s="184"/>
      <c r="H148" s="184"/>
      <c r="I148" s="187"/>
      <c r="J148" s="223">
        <f>BK148</f>
        <v>0</v>
      </c>
      <c r="K148" s="184"/>
      <c r="L148" s="189"/>
      <c r="M148" s="190"/>
      <c r="N148" s="191"/>
      <c r="O148" s="191"/>
      <c r="P148" s="192">
        <f>SUM(P149:P154)</f>
        <v>0</v>
      </c>
      <c r="Q148" s="191"/>
      <c r="R148" s="192">
        <f>SUM(R149:R154)</f>
        <v>15.534342999999998</v>
      </c>
      <c r="S148" s="191"/>
      <c r="T148" s="193">
        <f>SUM(T149:T154)</f>
        <v>0</v>
      </c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R148" s="194" t="s">
        <v>77</v>
      </c>
      <c r="AT148" s="195" t="s">
        <v>68</v>
      </c>
      <c r="AU148" s="195" t="s">
        <v>77</v>
      </c>
      <c r="AY148" s="194" t="s">
        <v>143</v>
      </c>
      <c r="BK148" s="196">
        <f>SUM(BK149:BK154)</f>
        <v>0</v>
      </c>
    </row>
    <row r="149" spans="1:65" s="2" customFormat="1" ht="21.75" customHeight="1">
      <c r="A149" s="38"/>
      <c r="B149" s="39"/>
      <c r="C149" s="197" t="s">
        <v>336</v>
      </c>
      <c r="D149" s="197" t="s">
        <v>144</v>
      </c>
      <c r="E149" s="198" t="s">
        <v>927</v>
      </c>
      <c r="F149" s="199" t="s">
        <v>928</v>
      </c>
      <c r="G149" s="200" t="s">
        <v>251</v>
      </c>
      <c r="H149" s="201">
        <v>10.3</v>
      </c>
      <c r="I149" s="202"/>
      <c r="J149" s="203">
        <f>ROUND(I149*H149,2)</f>
        <v>0</v>
      </c>
      <c r="K149" s="204"/>
      <c r="L149" s="44"/>
      <c r="M149" s="205" t="s">
        <v>19</v>
      </c>
      <c r="N149" s="206" t="s">
        <v>40</v>
      </c>
      <c r="O149" s="84"/>
      <c r="P149" s="207">
        <f>O149*H149</f>
        <v>0</v>
      </c>
      <c r="Q149" s="207">
        <v>0</v>
      </c>
      <c r="R149" s="207">
        <f>Q149*H149</f>
        <v>0</v>
      </c>
      <c r="S149" s="207">
        <v>0</v>
      </c>
      <c r="T149" s="208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09" t="s">
        <v>142</v>
      </c>
      <c r="AT149" s="209" t="s">
        <v>144</v>
      </c>
      <c r="AU149" s="209" t="s">
        <v>79</v>
      </c>
      <c r="AY149" s="17" t="s">
        <v>143</v>
      </c>
      <c r="BE149" s="210">
        <f>IF(N149="základní",J149,0)</f>
        <v>0</v>
      </c>
      <c r="BF149" s="210">
        <f>IF(N149="snížená",J149,0)</f>
        <v>0</v>
      </c>
      <c r="BG149" s="210">
        <f>IF(N149="zákl. přenesená",J149,0)</f>
        <v>0</v>
      </c>
      <c r="BH149" s="210">
        <f>IF(N149="sníž. přenesená",J149,0)</f>
        <v>0</v>
      </c>
      <c r="BI149" s="210">
        <f>IF(N149="nulová",J149,0)</f>
        <v>0</v>
      </c>
      <c r="BJ149" s="17" t="s">
        <v>77</v>
      </c>
      <c r="BK149" s="210">
        <f>ROUND(I149*H149,2)</f>
        <v>0</v>
      </c>
      <c r="BL149" s="17" t="s">
        <v>142</v>
      </c>
      <c r="BM149" s="209" t="s">
        <v>929</v>
      </c>
    </row>
    <row r="150" spans="1:51" s="13" customFormat="1" ht="12">
      <c r="A150" s="13"/>
      <c r="B150" s="235"/>
      <c r="C150" s="236"/>
      <c r="D150" s="237" t="s">
        <v>236</v>
      </c>
      <c r="E150" s="238" t="s">
        <v>19</v>
      </c>
      <c r="F150" s="239" t="s">
        <v>930</v>
      </c>
      <c r="G150" s="236"/>
      <c r="H150" s="240">
        <v>10.3</v>
      </c>
      <c r="I150" s="241"/>
      <c r="J150" s="236"/>
      <c r="K150" s="236"/>
      <c r="L150" s="242"/>
      <c r="M150" s="243"/>
      <c r="N150" s="244"/>
      <c r="O150" s="244"/>
      <c r="P150" s="244"/>
      <c r="Q150" s="244"/>
      <c r="R150" s="244"/>
      <c r="S150" s="244"/>
      <c r="T150" s="24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6" t="s">
        <v>236</v>
      </c>
      <c r="AU150" s="246" t="s">
        <v>79</v>
      </c>
      <c r="AV150" s="13" t="s">
        <v>79</v>
      </c>
      <c r="AW150" s="13" t="s">
        <v>31</v>
      </c>
      <c r="AX150" s="13" t="s">
        <v>77</v>
      </c>
      <c r="AY150" s="246" t="s">
        <v>143</v>
      </c>
    </row>
    <row r="151" spans="1:65" s="2" customFormat="1" ht="21.75" customHeight="1">
      <c r="A151" s="38"/>
      <c r="B151" s="39"/>
      <c r="C151" s="197" t="s">
        <v>340</v>
      </c>
      <c r="D151" s="197" t="s">
        <v>144</v>
      </c>
      <c r="E151" s="198" t="s">
        <v>931</v>
      </c>
      <c r="F151" s="199" t="s">
        <v>932</v>
      </c>
      <c r="G151" s="200" t="s">
        <v>251</v>
      </c>
      <c r="H151" s="201">
        <v>10.6</v>
      </c>
      <c r="I151" s="202"/>
      <c r="J151" s="203">
        <f>ROUND(I151*H151,2)</f>
        <v>0</v>
      </c>
      <c r="K151" s="204"/>
      <c r="L151" s="44"/>
      <c r="M151" s="205" t="s">
        <v>19</v>
      </c>
      <c r="N151" s="206" t="s">
        <v>40</v>
      </c>
      <c r="O151" s="84"/>
      <c r="P151" s="207">
        <f>O151*H151</f>
        <v>0</v>
      </c>
      <c r="Q151" s="207">
        <v>0</v>
      </c>
      <c r="R151" s="207">
        <f>Q151*H151</f>
        <v>0</v>
      </c>
      <c r="S151" s="207">
        <v>0</v>
      </c>
      <c r="T151" s="208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09" t="s">
        <v>142</v>
      </c>
      <c r="AT151" s="209" t="s">
        <v>144</v>
      </c>
      <c r="AU151" s="209" t="s">
        <v>79</v>
      </c>
      <c r="AY151" s="17" t="s">
        <v>143</v>
      </c>
      <c r="BE151" s="210">
        <f>IF(N151="základní",J151,0)</f>
        <v>0</v>
      </c>
      <c r="BF151" s="210">
        <f>IF(N151="snížená",J151,0)</f>
        <v>0</v>
      </c>
      <c r="BG151" s="210">
        <f>IF(N151="zákl. přenesená",J151,0)</f>
        <v>0</v>
      </c>
      <c r="BH151" s="210">
        <f>IF(N151="sníž. přenesená",J151,0)</f>
        <v>0</v>
      </c>
      <c r="BI151" s="210">
        <f>IF(N151="nulová",J151,0)</f>
        <v>0</v>
      </c>
      <c r="BJ151" s="17" t="s">
        <v>77</v>
      </c>
      <c r="BK151" s="210">
        <f>ROUND(I151*H151,2)</f>
        <v>0</v>
      </c>
      <c r="BL151" s="17" t="s">
        <v>142</v>
      </c>
      <c r="BM151" s="209" t="s">
        <v>933</v>
      </c>
    </row>
    <row r="152" spans="1:51" s="13" customFormat="1" ht="12">
      <c r="A152" s="13"/>
      <c r="B152" s="235"/>
      <c r="C152" s="236"/>
      <c r="D152" s="237" t="s">
        <v>236</v>
      </c>
      <c r="E152" s="238" t="s">
        <v>19</v>
      </c>
      <c r="F152" s="239" t="s">
        <v>934</v>
      </c>
      <c r="G152" s="236"/>
      <c r="H152" s="240">
        <v>10.6</v>
      </c>
      <c r="I152" s="241"/>
      <c r="J152" s="236"/>
      <c r="K152" s="236"/>
      <c r="L152" s="242"/>
      <c r="M152" s="243"/>
      <c r="N152" s="244"/>
      <c r="O152" s="244"/>
      <c r="P152" s="244"/>
      <c r="Q152" s="244"/>
      <c r="R152" s="244"/>
      <c r="S152" s="244"/>
      <c r="T152" s="24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6" t="s">
        <v>236</v>
      </c>
      <c r="AU152" s="246" t="s">
        <v>79</v>
      </c>
      <c r="AV152" s="13" t="s">
        <v>79</v>
      </c>
      <c r="AW152" s="13" t="s">
        <v>31</v>
      </c>
      <c r="AX152" s="13" t="s">
        <v>77</v>
      </c>
      <c r="AY152" s="246" t="s">
        <v>143</v>
      </c>
    </row>
    <row r="153" spans="1:65" s="2" customFormat="1" ht="21.75" customHeight="1">
      <c r="A153" s="38"/>
      <c r="B153" s="39"/>
      <c r="C153" s="197" t="s">
        <v>344</v>
      </c>
      <c r="D153" s="197" t="s">
        <v>144</v>
      </c>
      <c r="E153" s="198" t="s">
        <v>656</v>
      </c>
      <c r="F153" s="199" t="s">
        <v>657</v>
      </c>
      <c r="G153" s="200" t="s">
        <v>251</v>
      </c>
      <c r="H153" s="201">
        <v>20.9</v>
      </c>
      <c r="I153" s="202"/>
      <c r="J153" s="203">
        <f>ROUND(I153*H153,2)</f>
        <v>0</v>
      </c>
      <c r="K153" s="204"/>
      <c r="L153" s="44"/>
      <c r="M153" s="205" t="s">
        <v>19</v>
      </c>
      <c r="N153" s="206" t="s">
        <v>40</v>
      </c>
      <c r="O153" s="84"/>
      <c r="P153" s="207">
        <f>O153*H153</f>
        <v>0</v>
      </c>
      <c r="Q153" s="207">
        <v>0.74327</v>
      </c>
      <c r="R153" s="207">
        <f>Q153*H153</f>
        <v>15.534342999999998</v>
      </c>
      <c r="S153" s="207">
        <v>0</v>
      </c>
      <c r="T153" s="208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09" t="s">
        <v>142</v>
      </c>
      <c r="AT153" s="209" t="s">
        <v>144</v>
      </c>
      <c r="AU153" s="209" t="s">
        <v>79</v>
      </c>
      <c r="AY153" s="17" t="s">
        <v>143</v>
      </c>
      <c r="BE153" s="210">
        <f>IF(N153="základní",J153,0)</f>
        <v>0</v>
      </c>
      <c r="BF153" s="210">
        <f>IF(N153="snížená",J153,0)</f>
        <v>0</v>
      </c>
      <c r="BG153" s="210">
        <f>IF(N153="zákl. přenesená",J153,0)</f>
        <v>0</v>
      </c>
      <c r="BH153" s="210">
        <f>IF(N153="sníž. přenesená",J153,0)</f>
        <v>0</v>
      </c>
      <c r="BI153" s="210">
        <f>IF(N153="nulová",J153,0)</f>
        <v>0</v>
      </c>
      <c r="BJ153" s="17" t="s">
        <v>77</v>
      </c>
      <c r="BK153" s="210">
        <f>ROUND(I153*H153,2)</f>
        <v>0</v>
      </c>
      <c r="BL153" s="17" t="s">
        <v>142</v>
      </c>
      <c r="BM153" s="209" t="s">
        <v>935</v>
      </c>
    </row>
    <row r="154" spans="1:51" s="13" customFormat="1" ht="12">
      <c r="A154" s="13"/>
      <c r="B154" s="235"/>
      <c r="C154" s="236"/>
      <c r="D154" s="237" t="s">
        <v>236</v>
      </c>
      <c r="E154" s="238" t="s">
        <v>19</v>
      </c>
      <c r="F154" s="239" t="s">
        <v>936</v>
      </c>
      <c r="G154" s="236"/>
      <c r="H154" s="240">
        <v>20.9</v>
      </c>
      <c r="I154" s="241"/>
      <c r="J154" s="236"/>
      <c r="K154" s="236"/>
      <c r="L154" s="242"/>
      <c r="M154" s="243"/>
      <c r="N154" s="244"/>
      <c r="O154" s="244"/>
      <c r="P154" s="244"/>
      <c r="Q154" s="244"/>
      <c r="R154" s="244"/>
      <c r="S154" s="244"/>
      <c r="T154" s="24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6" t="s">
        <v>236</v>
      </c>
      <c r="AU154" s="246" t="s">
        <v>79</v>
      </c>
      <c r="AV154" s="13" t="s">
        <v>79</v>
      </c>
      <c r="AW154" s="13" t="s">
        <v>31</v>
      </c>
      <c r="AX154" s="13" t="s">
        <v>77</v>
      </c>
      <c r="AY154" s="246" t="s">
        <v>143</v>
      </c>
    </row>
    <row r="155" spans="1:63" s="11" customFormat="1" ht="22.8" customHeight="1">
      <c r="A155" s="11"/>
      <c r="B155" s="183"/>
      <c r="C155" s="184"/>
      <c r="D155" s="185" t="s">
        <v>68</v>
      </c>
      <c r="E155" s="222" t="s">
        <v>159</v>
      </c>
      <c r="F155" s="222" t="s">
        <v>937</v>
      </c>
      <c r="G155" s="184"/>
      <c r="H155" s="184"/>
      <c r="I155" s="187"/>
      <c r="J155" s="223">
        <f>BK155</f>
        <v>0</v>
      </c>
      <c r="K155" s="184"/>
      <c r="L155" s="189"/>
      <c r="M155" s="190"/>
      <c r="N155" s="191"/>
      <c r="O155" s="191"/>
      <c r="P155" s="192">
        <f>SUM(P156:P181)</f>
        <v>0</v>
      </c>
      <c r="Q155" s="191"/>
      <c r="R155" s="192">
        <f>SUM(R156:R181)</f>
        <v>98.569</v>
      </c>
      <c r="S155" s="191"/>
      <c r="T155" s="193">
        <f>SUM(T156:T181)</f>
        <v>0</v>
      </c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R155" s="194" t="s">
        <v>77</v>
      </c>
      <c r="AT155" s="195" t="s">
        <v>68</v>
      </c>
      <c r="AU155" s="195" t="s">
        <v>77</v>
      </c>
      <c r="AY155" s="194" t="s">
        <v>143</v>
      </c>
      <c r="BK155" s="196">
        <f>SUM(BK156:BK181)</f>
        <v>0</v>
      </c>
    </row>
    <row r="156" spans="1:65" s="2" customFormat="1" ht="33" customHeight="1">
      <c r="A156" s="38"/>
      <c r="B156" s="39"/>
      <c r="C156" s="197" t="s">
        <v>349</v>
      </c>
      <c r="D156" s="197" t="s">
        <v>144</v>
      </c>
      <c r="E156" s="198" t="s">
        <v>938</v>
      </c>
      <c r="F156" s="199" t="s">
        <v>939</v>
      </c>
      <c r="G156" s="200" t="s">
        <v>251</v>
      </c>
      <c r="H156" s="201">
        <v>1572</v>
      </c>
      <c r="I156" s="202"/>
      <c r="J156" s="203">
        <f>ROUND(I156*H156,2)</f>
        <v>0</v>
      </c>
      <c r="K156" s="204"/>
      <c r="L156" s="44"/>
      <c r="M156" s="205" t="s">
        <v>19</v>
      </c>
      <c r="N156" s="206" t="s">
        <v>40</v>
      </c>
      <c r="O156" s="84"/>
      <c r="P156" s="207">
        <f>O156*H156</f>
        <v>0</v>
      </c>
      <c r="Q156" s="207">
        <v>0</v>
      </c>
      <c r="R156" s="207">
        <f>Q156*H156</f>
        <v>0</v>
      </c>
      <c r="S156" s="207">
        <v>0</v>
      </c>
      <c r="T156" s="208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09" t="s">
        <v>142</v>
      </c>
      <c r="AT156" s="209" t="s">
        <v>144</v>
      </c>
      <c r="AU156" s="209" t="s">
        <v>79</v>
      </c>
      <c r="AY156" s="17" t="s">
        <v>143</v>
      </c>
      <c r="BE156" s="210">
        <f>IF(N156="základní",J156,0)</f>
        <v>0</v>
      </c>
      <c r="BF156" s="210">
        <f>IF(N156="snížená",J156,0)</f>
        <v>0</v>
      </c>
      <c r="BG156" s="210">
        <f>IF(N156="zákl. přenesená",J156,0)</f>
        <v>0</v>
      </c>
      <c r="BH156" s="210">
        <f>IF(N156="sníž. přenesená",J156,0)</f>
        <v>0</v>
      </c>
      <c r="BI156" s="210">
        <f>IF(N156="nulová",J156,0)</f>
        <v>0</v>
      </c>
      <c r="BJ156" s="17" t="s">
        <v>77</v>
      </c>
      <c r="BK156" s="210">
        <f>ROUND(I156*H156,2)</f>
        <v>0</v>
      </c>
      <c r="BL156" s="17" t="s">
        <v>142</v>
      </c>
      <c r="BM156" s="209" t="s">
        <v>940</v>
      </c>
    </row>
    <row r="157" spans="1:51" s="13" customFormat="1" ht="12">
      <c r="A157" s="13"/>
      <c r="B157" s="235"/>
      <c r="C157" s="236"/>
      <c r="D157" s="237" t="s">
        <v>236</v>
      </c>
      <c r="E157" s="238" t="s">
        <v>19</v>
      </c>
      <c r="F157" s="239" t="s">
        <v>941</v>
      </c>
      <c r="G157" s="236"/>
      <c r="H157" s="240">
        <v>1490</v>
      </c>
      <c r="I157" s="241"/>
      <c r="J157" s="236"/>
      <c r="K157" s="236"/>
      <c r="L157" s="242"/>
      <c r="M157" s="243"/>
      <c r="N157" s="244"/>
      <c r="O157" s="244"/>
      <c r="P157" s="244"/>
      <c r="Q157" s="244"/>
      <c r="R157" s="244"/>
      <c r="S157" s="244"/>
      <c r="T157" s="24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6" t="s">
        <v>236</v>
      </c>
      <c r="AU157" s="246" t="s">
        <v>79</v>
      </c>
      <c r="AV157" s="13" t="s">
        <v>79</v>
      </c>
      <c r="AW157" s="13" t="s">
        <v>31</v>
      </c>
      <c r="AX157" s="13" t="s">
        <v>69</v>
      </c>
      <c r="AY157" s="246" t="s">
        <v>143</v>
      </c>
    </row>
    <row r="158" spans="1:51" s="13" customFormat="1" ht="12">
      <c r="A158" s="13"/>
      <c r="B158" s="235"/>
      <c r="C158" s="236"/>
      <c r="D158" s="237" t="s">
        <v>236</v>
      </c>
      <c r="E158" s="238" t="s">
        <v>19</v>
      </c>
      <c r="F158" s="239" t="s">
        <v>942</v>
      </c>
      <c r="G158" s="236"/>
      <c r="H158" s="240">
        <v>82</v>
      </c>
      <c r="I158" s="241"/>
      <c r="J158" s="236"/>
      <c r="K158" s="236"/>
      <c r="L158" s="242"/>
      <c r="M158" s="243"/>
      <c r="N158" s="244"/>
      <c r="O158" s="244"/>
      <c r="P158" s="244"/>
      <c r="Q158" s="244"/>
      <c r="R158" s="244"/>
      <c r="S158" s="244"/>
      <c r="T158" s="24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6" t="s">
        <v>236</v>
      </c>
      <c r="AU158" s="246" t="s">
        <v>79</v>
      </c>
      <c r="AV158" s="13" t="s">
        <v>79</v>
      </c>
      <c r="AW158" s="13" t="s">
        <v>31</v>
      </c>
      <c r="AX158" s="13" t="s">
        <v>69</v>
      </c>
      <c r="AY158" s="246" t="s">
        <v>143</v>
      </c>
    </row>
    <row r="159" spans="1:51" s="14" customFormat="1" ht="12">
      <c r="A159" s="14"/>
      <c r="B159" s="247"/>
      <c r="C159" s="248"/>
      <c r="D159" s="237" t="s">
        <v>236</v>
      </c>
      <c r="E159" s="249" t="s">
        <v>19</v>
      </c>
      <c r="F159" s="250" t="s">
        <v>302</v>
      </c>
      <c r="G159" s="248"/>
      <c r="H159" s="251">
        <v>1572</v>
      </c>
      <c r="I159" s="252"/>
      <c r="J159" s="248"/>
      <c r="K159" s="248"/>
      <c r="L159" s="253"/>
      <c r="M159" s="254"/>
      <c r="N159" s="255"/>
      <c r="O159" s="255"/>
      <c r="P159" s="255"/>
      <c r="Q159" s="255"/>
      <c r="R159" s="255"/>
      <c r="S159" s="255"/>
      <c r="T159" s="256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7" t="s">
        <v>236</v>
      </c>
      <c r="AU159" s="257" t="s">
        <v>79</v>
      </c>
      <c r="AV159" s="14" t="s">
        <v>142</v>
      </c>
      <c r="AW159" s="14" t="s">
        <v>31</v>
      </c>
      <c r="AX159" s="14" t="s">
        <v>77</v>
      </c>
      <c r="AY159" s="257" t="s">
        <v>143</v>
      </c>
    </row>
    <row r="160" spans="1:65" s="2" customFormat="1" ht="21.75" customHeight="1">
      <c r="A160" s="38"/>
      <c r="B160" s="39"/>
      <c r="C160" s="197" t="s">
        <v>353</v>
      </c>
      <c r="D160" s="197" t="s">
        <v>144</v>
      </c>
      <c r="E160" s="198" t="s">
        <v>943</v>
      </c>
      <c r="F160" s="199" t="s">
        <v>944</v>
      </c>
      <c r="G160" s="200" t="s">
        <v>251</v>
      </c>
      <c r="H160" s="201">
        <v>65.5</v>
      </c>
      <c r="I160" s="202"/>
      <c r="J160" s="203">
        <f>ROUND(I160*H160,2)</f>
        <v>0</v>
      </c>
      <c r="K160" s="204"/>
      <c r="L160" s="44"/>
      <c r="M160" s="205" t="s">
        <v>19</v>
      </c>
      <c r="N160" s="206" t="s">
        <v>40</v>
      </c>
      <c r="O160" s="84"/>
      <c r="P160" s="207">
        <f>O160*H160</f>
        <v>0</v>
      </c>
      <c r="Q160" s="207">
        <v>0</v>
      </c>
      <c r="R160" s="207">
        <f>Q160*H160</f>
        <v>0</v>
      </c>
      <c r="S160" s="207">
        <v>0</v>
      </c>
      <c r="T160" s="208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09" t="s">
        <v>142</v>
      </c>
      <c r="AT160" s="209" t="s">
        <v>144</v>
      </c>
      <c r="AU160" s="209" t="s">
        <v>79</v>
      </c>
      <c r="AY160" s="17" t="s">
        <v>143</v>
      </c>
      <c r="BE160" s="210">
        <f>IF(N160="základní",J160,0)</f>
        <v>0</v>
      </c>
      <c r="BF160" s="210">
        <f>IF(N160="snížená",J160,0)</f>
        <v>0</v>
      </c>
      <c r="BG160" s="210">
        <f>IF(N160="zákl. přenesená",J160,0)</f>
        <v>0</v>
      </c>
      <c r="BH160" s="210">
        <f>IF(N160="sníž. přenesená",J160,0)</f>
        <v>0</v>
      </c>
      <c r="BI160" s="210">
        <f>IF(N160="nulová",J160,0)</f>
        <v>0</v>
      </c>
      <c r="BJ160" s="17" t="s">
        <v>77</v>
      </c>
      <c r="BK160" s="210">
        <f>ROUND(I160*H160,2)</f>
        <v>0</v>
      </c>
      <c r="BL160" s="17" t="s">
        <v>142</v>
      </c>
      <c r="BM160" s="209" t="s">
        <v>945</v>
      </c>
    </row>
    <row r="161" spans="1:51" s="13" customFormat="1" ht="12">
      <c r="A161" s="13"/>
      <c r="B161" s="235"/>
      <c r="C161" s="236"/>
      <c r="D161" s="237" t="s">
        <v>236</v>
      </c>
      <c r="E161" s="238" t="s">
        <v>19</v>
      </c>
      <c r="F161" s="239" t="s">
        <v>946</v>
      </c>
      <c r="G161" s="236"/>
      <c r="H161" s="240">
        <v>65.5</v>
      </c>
      <c r="I161" s="241"/>
      <c r="J161" s="236"/>
      <c r="K161" s="236"/>
      <c r="L161" s="242"/>
      <c r="M161" s="243"/>
      <c r="N161" s="244"/>
      <c r="O161" s="244"/>
      <c r="P161" s="244"/>
      <c r="Q161" s="244"/>
      <c r="R161" s="244"/>
      <c r="S161" s="244"/>
      <c r="T161" s="24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6" t="s">
        <v>236</v>
      </c>
      <c r="AU161" s="246" t="s">
        <v>79</v>
      </c>
      <c r="AV161" s="13" t="s">
        <v>79</v>
      </c>
      <c r="AW161" s="13" t="s">
        <v>31</v>
      </c>
      <c r="AX161" s="13" t="s">
        <v>77</v>
      </c>
      <c r="AY161" s="246" t="s">
        <v>143</v>
      </c>
    </row>
    <row r="162" spans="1:65" s="2" customFormat="1" ht="16.5" customHeight="1">
      <c r="A162" s="38"/>
      <c r="B162" s="39"/>
      <c r="C162" s="197" t="s">
        <v>357</v>
      </c>
      <c r="D162" s="197" t="s">
        <v>144</v>
      </c>
      <c r="E162" s="198" t="s">
        <v>947</v>
      </c>
      <c r="F162" s="199" t="s">
        <v>948</v>
      </c>
      <c r="G162" s="200" t="s">
        <v>251</v>
      </c>
      <c r="H162" s="201">
        <v>2865.6</v>
      </c>
      <c r="I162" s="202"/>
      <c r="J162" s="203">
        <f>ROUND(I162*H162,2)</f>
        <v>0</v>
      </c>
      <c r="K162" s="204"/>
      <c r="L162" s="44"/>
      <c r="M162" s="205" t="s">
        <v>19</v>
      </c>
      <c r="N162" s="206" t="s">
        <v>40</v>
      </c>
      <c r="O162" s="84"/>
      <c r="P162" s="207">
        <f>O162*H162</f>
        <v>0</v>
      </c>
      <c r="Q162" s="207">
        <v>0</v>
      </c>
      <c r="R162" s="207">
        <f>Q162*H162</f>
        <v>0</v>
      </c>
      <c r="S162" s="207">
        <v>0</v>
      </c>
      <c r="T162" s="208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09" t="s">
        <v>142</v>
      </c>
      <c r="AT162" s="209" t="s">
        <v>144</v>
      </c>
      <c r="AU162" s="209" t="s">
        <v>79</v>
      </c>
      <c r="AY162" s="17" t="s">
        <v>143</v>
      </c>
      <c r="BE162" s="210">
        <f>IF(N162="základní",J162,0)</f>
        <v>0</v>
      </c>
      <c r="BF162" s="210">
        <f>IF(N162="snížená",J162,0)</f>
        <v>0</v>
      </c>
      <c r="BG162" s="210">
        <f>IF(N162="zákl. přenesená",J162,0)</f>
        <v>0</v>
      </c>
      <c r="BH162" s="210">
        <f>IF(N162="sníž. přenesená",J162,0)</f>
        <v>0</v>
      </c>
      <c r="BI162" s="210">
        <f>IF(N162="nulová",J162,0)</f>
        <v>0</v>
      </c>
      <c r="BJ162" s="17" t="s">
        <v>77</v>
      </c>
      <c r="BK162" s="210">
        <f>ROUND(I162*H162,2)</f>
        <v>0</v>
      </c>
      <c r="BL162" s="17" t="s">
        <v>142</v>
      </c>
      <c r="BM162" s="209" t="s">
        <v>949</v>
      </c>
    </row>
    <row r="163" spans="1:51" s="13" customFormat="1" ht="12">
      <c r="A163" s="13"/>
      <c r="B163" s="235"/>
      <c r="C163" s="236"/>
      <c r="D163" s="237" t="s">
        <v>236</v>
      </c>
      <c r="E163" s="238" t="s">
        <v>19</v>
      </c>
      <c r="F163" s="239" t="s">
        <v>950</v>
      </c>
      <c r="G163" s="236"/>
      <c r="H163" s="240">
        <v>1375.6</v>
      </c>
      <c r="I163" s="241"/>
      <c r="J163" s="236"/>
      <c r="K163" s="236"/>
      <c r="L163" s="242"/>
      <c r="M163" s="243"/>
      <c r="N163" s="244"/>
      <c r="O163" s="244"/>
      <c r="P163" s="244"/>
      <c r="Q163" s="244"/>
      <c r="R163" s="244"/>
      <c r="S163" s="244"/>
      <c r="T163" s="24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6" t="s">
        <v>236</v>
      </c>
      <c r="AU163" s="246" t="s">
        <v>79</v>
      </c>
      <c r="AV163" s="13" t="s">
        <v>79</v>
      </c>
      <c r="AW163" s="13" t="s">
        <v>31</v>
      </c>
      <c r="AX163" s="13" t="s">
        <v>69</v>
      </c>
      <c r="AY163" s="246" t="s">
        <v>143</v>
      </c>
    </row>
    <row r="164" spans="1:51" s="13" customFormat="1" ht="12">
      <c r="A164" s="13"/>
      <c r="B164" s="235"/>
      <c r="C164" s="236"/>
      <c r="D164" s="237" t="s">
        <v>236</v>
      </c>
      <c r="E164" s="238" t="s">
        <v>19</v>
      </c>
      <c r="F164" s="239" t="s">
        <v>951</v>
      </c>
      <c r="G164" s="236"/>
      <c r="H164" s="240">
        <v>1490</v>
      </c>
      <c r="I164" s="241"/>
      <c r="J164" s="236"/>
      <c r="K164" s="236"/>
      <c r="L164" s="242"/>
      <c r="M164" s="243"/>
      <c r="N164" s="244"/>
      <c r="O164" s="244"/>
      <c r="P164" s="244"/>
      <c r="Q164" s="244"/>
      <c r="R164" s="244"/>
      <c r="S164" s="244"/>
      <c r="T164" s="24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6" t="s">
        <v>236</v>
      </c>
      <c r="AU164" s="246" t="s">
        <v>79</v>
      </c>
      <c r="AV164" s="13" t="s">
        <v>79</v>
      </c>
      <c r="AW164" s="13" t="s">
        <v>31</v>
      </c>
      <c r="AX164" s="13" t="s">
        <v>69</v>
      </c>
      <c r="AY164" s="246" t="s">
        <v>143</v>
      </c>
    </row>
    <row r="165" spans="1:51" s="14" customFormat="1" ht="12">
      <c r="A165" s="14"/>
      <c r="B165" s="247"/>
      <c r="C165" s="248"/>
      <c r="D165" s="237" t="s">
        <v>236</v>
      </c>
      <c r="E165" s="249" t="s">
        <v>19</v>
      </c>
      <c r="F165" s="250" t="s">
        <v>302</v>
      </c>
      <c r="G165" s="248"/>
      <c r="H165" s="251">
        <v>2865.6</v>
      </c>
      <c r="I165" s="252"/>
      <c r="J165" s="248"/>
      <c r="K165" s="248"/>
      <c r="L165" s="253"/>
      <c r="M165" s="254"/>
      <c r="N165" s="255"/>
      <c r="O165" s="255"/>
      <c r="P165" s="255"/>
      <c r="Q165" s="255"/>
      <c r="R165" s="255"/>
      <c r="S165" s="255"/>
      <c r="T165" s="256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7" t="s">
        <v>236</v>
      </c>
      <c r="AU165" s="257" t="s">
        <v>79</v>
      </c>
      <c r="AV165" s="14" t="s">
        <v>142</v>
      </c>
      <c r="AW165" s="14" t="s">
        <v>31</v>
      </c>
      <c r="AX165" s="14" t="s">
        <v>77</v>
      </c>
      <c r="AY165" s="257" t="s">
        <v>143</v>
      </c>
    </row>
    <row r="166" spans="1:65" s="2" customFormat="1" ht="16.5" customHeight="1">
      <c r="A166" s="38"/>
      <c r="B166" s="39"/>
      <c r="C166" s="197" t="s">
        <v>361</v>
      </c>
      <c r="D166" s="197" t="s">
        <v>144</v>
      </c>
      <c r="E166" s="198" t="s">
        <v>952</v>
      </c>
      <c r="F166" s="199" t="s">
        <v>953</v>
      </c>
      <c r="G166" s="200" t="s">
        <v>251</v>
      </c>
      <c r="H166" s="201">
        <v>82</v>
      </c>
      <c r="I166" s="202"/>
      <c r="J166" s="203">
        <f>ROUND(I166*H166,2)</f>
        <v>0</v>
      </c>
      <c r="K166" s="204"/>
      <c r="L166" s="44"/>
      <c r="M166" s="205" t="s">
        <v>19</v>
      </c>
      <c r="N166" s="206" t="s">
        <v>40</v>
      </c>
      <c r="O166" s="84"/>
      <c r="P166" s="207">
        <f>O166*H166</f>
        <v>0</v>
      </c>
      <c r="Q166" s="207">
        <v>0</v>
      </c>
      <c r="R166" s="207">
        <f>Q166*H166</f>
        <v>0</v>
      </c>
      <c r="S166" s="207">
        <v>0</v>
      </c>
      <c r="T166" s="208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09" t="s">
        <v>142</v>
      </c>
      <c r="AT166" s="209" t="s">
        <v>144</v>
      </c>
      <c r="AU166" s="209" t="s">
        <v>79</v>
      </c>
      <c r="AY166" s="17" t="s">
        <v>143</v>
      </c>
      <c r="BE166" s="210">
        <f>IF(N166="základní",J166,0)</f>
        <v>0</v>
      </c>
      <c r="BF166" s="210">
        <f>IF(N166="snížená",J166,0)</f>
        <v>0</v>
      </c>
      <c r="BG166" s="210">
        <f>IF(N166="zákl. přenesená",J166,0)</f>
        <v>0</v>
      </c>
      <c r="BH166" s="210">
        <f>IF(N166="sníž. přenesená",J166,0)</f>
        <v>0</v>
      </c>
      <c r="BI166" s="210">
        <f>IF(N166="nulová",J166,0)</f>
        <v>0</v>
      </c>
      <c r="BJ166" s="17" t="s">
        <v>77</v>
      </c>
      <c r="BK166" s="210">
        <f>ROUND(I166*H166,2)</f>
        <v>0</v>
      </c>
      <c r="BL166" s="17" t="s">
        <v>142</v>
      </c>
      <c r="BM166" s="209" t="s">
        <v>954</v>
      </c>
    </row>
    <row r="167" spans="1:51" s="13" customFormat="1" ht="12">
      <c r="A167" s="13"/>
      <c r="B167" s="235"/>
      <c r="C167" s="236"/>
      <c r="D167" s="237" t="s">
        <v>236</v>
      </c>
      <c r="E167" s="238" t="s">
        <v>19</v>
      </c>
      <c r="F167" s="239" t="s">
        <v>942</v>
      </c>
      <c r="G167" s="236"/>
      <c r="H167" s="240">
        <v>82</v>
      </c>
      <c r="I167" s="241"/>
      <c r="J167" s="236"/>
      <c r="K167" s="236"/>
      <c r="L167" s="242"/>
      <c r="M167" s="243"/>
      <c r="N167" s="244"/>
      <c r="O167" s="244"/>
      <c r="P167" s="244"/>
      <c r="Q167" s="244"/>
      <c r="R167" s="244"/>
      <c r="S167" s="244"/>
      <c r="T167" s="24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6" t="s">
        <v>236</v>
      </c>
      <c r="AU167" s="246" t="s">
        <v>79</v>
      </c>
      <c r="AV167" s="13" t="s">
        <v>79</v>
      </c>
      <c r="AW167" s="13" t="s">
        <v>31</v>
      </c>
      <c r="AX167" s="13" t="s">
        <v>77</v>
      </c>
      <c r="AY167" s="246" t="s">
        <v>143</v>
      </c>
    </row>
    <row r="168" spans="1:65" s="2" customFormat="1" ht="21.75" customHeight="1">
      <c r="A168" s="38"/>
      <c r="B168" s="39"/>
      <c r="C168" s="197" t="s">
        <v>367</v>
      </c>
      <c r="D168" s="197" t="s">
        <v>144</v>
      </c>
      <c r="E168" s="198" t="s">
        <v>955</v>
      </c>
      <c r="F168" s="199" t="s">
        <v>956</v>
      </c>
      <c r="G168" s="200" t="s">
        <v>251</v>
      </c>
      <c r="H168" s="201">
        <v>1261</v>
      </c>
      <c r="I168" s="202"/>
      <c r="J168" s="203">
        <f>ROUND(I168*H168,2)</f>
        <v>0</v>
      </c>
      <c r="K168" s="204"/>
      <c r="L168" s="44"/>
      <c r="M168" s="205" t="s">
        <v>19</v>
      </c>
      <c r="N168" s="206" t="s">
        <v>40</v>
      </c>
      <c r="O168" s="84"/>
      <c r="P168" s="207">
        <f>O168*H168</f>
        <v>0</v>
      </c>
      <c r="Q168" s="207">
        <v>0</v>
      </c>
      <c r="R168" s="207">
        <f>Q168*H168</f>
        <v>0</v>
      </c>
      <c r="S168" s="207">
        <v>0</v>
      </c>
      <c r="T168" s="208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09" t="s">
        <v>142</v>
      </c>
      <c r="AT168" s="209" t="s">
        <v>144</v>
      </c>
      <c r="AU168" s="209" t="s">
        <v>79</v>
      </c>
      <c r="AY168" s="17" t="s">
        <v>143</v>
      </c>
      <c r="BE168" s="210">
        <f>IF(N168="základní",J168,0)</f>
        <v>0</v>
      </c>
      <c r="BF168" s="210">
        <f>IF(N168="snížená",J168,0)</f>
        <v>0</v>
      </c>
      <c r="BG168" s="210">
        <f>IF(N168="zákl. přenesená",J168,0)</f>
        <v>0</v>
      </c>
      <c r="BH168" s="210">
        <f>IF(N168="sníž. přenesená",J168,0)</f>
        <v>0</v>
      </c>
      <c r="BI168" s="210">
        <f>IF(N168="nulová",J168,0)</f>
        <v>0</v>
      </c>
      <c r="BJ168" s="17" t="s">
        <v>77</v>
      </c>
      <c r="BK168" s="210">
        <f>ROUND(I168*H168,2)</f>
        <v>0</v>
      </c>
      <c r="BL168" s="17" t="s">
        <v>142</v>
      </c>
      <c r="BM168" s="209" t="s">
        <v>957</v>
      </c>
    </row>
    <row r="169" spans="1:51" s="13" customFormat="1" ht="12">
      <c r="A169" s="13"/>
      <c r="B169" s="235"/>
      <c r="C169" s="236"/>
      <c r="D169" s="237" t="s">
        <v>236</v>
      </c>
      <c r="E169" s="238" t="s">
        <v>19</v>
      </c>
      <c r="F169" s="239" t="s">
        <v>958</v>
      </c>
      <c r="G169" s="236"/>
      <c r="H169" s="240">
        <v>1261</v>
      </c>
      <c r="I169" s="241"/>
      <c r="J169" s="236"/>
      <c r="K169" s="236"/>
      <c r="L169" s="242"/>
      <c r="M169" s="243"/>
      <c r="N169" s="244"/>
      <c r="O169" s="244"/>
      <c r="P169" s="244"/>
      <c r="Q169" s="244"/>
      <c r="R169" s="244"/>
      <c r="S169" s="244"/>
      <c r="T169" s="24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6" t="s">
        <v>236</v>
      </c>
      <c r="AU169" s="246" t="s">
        <v>79</v>
      </c>
      <c r="AV169" s="13" t="s">
        <v>79</v>
      </c>
      <c r="AW169" s="13" t="s">
        <v>31</v>
      </c>
      <c r="AX169" s="13" t="s">
        <v>77</v>
      </c>
      <c r="AY169" s="246" t="s">
        <v>143</v>
      </c>
    </row>
    <row r="170" spans="1:65" s="2" customFormat="1" ht="21.75" customHeight="1">
      <c r="A170" s="38"/>
      <c r="B170" s="39"/>
      <c r="C170" s="197" t="s">
        <v>372</v>
      </c>
      <c r="D170" s="197" t="s">
        <v>144</v>
      </c>
      <c r="E170" s="198" t="s">
        <v>959</v>
      </c>
      <c r="F170" s="199" t="s">
        <v>960</v>
      </c>
      <c r="G170" s="200" t="s">
        <v>251</v>
      </c>
      <c r="H170" s="201">
        <v>235</v>
      </c>
      <c r="I170" s="202"/>
      <c r="J170" s="203">
        <f>ROUND(I170*H170,2)</f>
        <v>0</v>
      </c>
      <c r="K170" s="204"/>
      <c r="L170" s="44"/>
      <c r="M170" s="205" t="s">
        <v>19</v>
      </c>
      <c r="N170" s="206" t="s">
        <v>40</v>
      </c>
      <c r="O170" s="84"/>
      <c r="P170" s="207">
        <f>O170*H170</f>
        <v>0</v>
      </c>
      <c r="Q170" s="207">
        <v>0.23</v>
      </c>
      <c r="R170" s="207">
        <f>Q170*H170</f>
        <v>54.050000000000004</v>
      </c>
      <c r="S170" s="207">
        <v>0</v>
      </c>
      <c r="T170" s="208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09" t="s">
        <v>142</v>
      </c>
      <c r="AT170" s="209" t="s">
        <v>144</v>
      </c>
      <c r="AU170" s="209" t="s">
        <v>79</v>
      </c>
      <c r="AY170" s="17" t="s">
        <v>143</v>
      </c>
      <c r="BE170" s="210">
        <f>IF(N170="základní",J170,0)</f>
        <v>0</v>
      </c>
      <c r="BF170" s="210">
        <f>IF(N170="snížená",J170,0)</f>
        <v>0</v>
      </c>
      <c r="BG170" s="210">
        <f>IF(N170="zákl. přenesená",J170,0)</f>
        <v>0</v>
      </c>
      <c r="BH170" s="210">
        <f>IF(N170="sníž. přenesená",J170,0)</f>
        <v>0</v>
      </c>
      <c r="BI170" s="210">
        <f>IF(N170="nulová",J170,0)</f>
        <v>0</v>
      </c>
      <c r="BJ170" s="17" t="s">
        <v>77</v>
      </c>
      <c r="BK170" s="210">
        <f>ROUND(I170*H170,2)</f>
        <v>0</v>
      </c>
      <c r="BL170" s="17" t="s">
        <v>142</v>
      </c>
      <c r="BM170" s="209" t="s">
        <v>961</v>
      </c>
    </row>
    <row r="171" spans="1:51" s="13" customFormat="1" ht="12">
      <c r="A171" s="13"/>
      <c r="B171" s="235"/>
      <c r="C171" s="236"/>
      <c r="D171" s="237" t="s">
        <v>236</v>
      </c>
      <c r="E171" s="238" t="s">
        <v>19</v>
      </c>
      <c r="F171" s="239" t="s">
        <v>962</v>
      </c>
      <c r="G171" s="236"/>
      <c r="H171" s="240">
        <v>235</v>
      </c>
      <c r="I171" s="241"/>
      <c r="J171" s="236"/>
      <c r="K171" s="236"/>
      <c r="L171" s="242"/>
      <c r="M171" s="243"/>
      <c r="N171" s="244"/>
      <c r="O171" s="244"/>
      <c r="P171" s="244"/>
      <c r="Q171" s="244"/>
      <c r="R171" s="244"/>
      <c r="S171" s="244"/>
      <c r="T171" s="24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6" t="s">
        <v>236</v>
      </c>
      <c r="AU171" s="246" t="s">
        <v>79</v>
      </c>
      <c r="AV171" s="13" t="s">
        <v>79</v>
      </c>
      <c r="AW171" s="13" t="s">
        <v>31</v>
      </c>
      <c r="AX171" s="13" t="s">
        <v>77</v>
      </c>
      <c r="AY171" s="246" t="s">
        <v>143</v>
      </c>
    </row>
    <row r="172" spans="1:65" s="2" customFormat="1" ht="16.5" customHeight="1">
      <c r="A172" s="38"/>
      <c r="B172" s="39"/>
      <c r="C172" s="197" t="s">
        <v>377</v>
      </c>
      <c r="D172" s="197" t="s">
        <v>144</v>
      </c>
      <c r="E172" s="198" t="s">
        <v>963</v>
      </c>
      <c r="F172" s="199" t="s">
        <v>964</v>
      </c>
      <c r="G172" s="200" t="s">
        <v>251</v>
      </c>
      <c r="H172" s="201">
        <v>1261</v>
      </c>
      <c r="I172" s="202"/>
      <c r="J172" s="203">
        <f>ROUND(I172*H172,2)</f>
        <v>0</v>
      </c>
      <c r="K172" s="204"/>
      <c r="L172" s="44"/>
      <c r="M172" s="205" t="s">
        <v>19</v>
      </c>
      <c r="N172" s="206" t="s">
        <v>40</v>
      </c>
      <c r="O172" s="84"/>
      <c r="P172" s="207">
        <f>O172*H172</f>
        <v>0</v>
      </c>
      <c r="Q172" s="207">
        <v>0</v>
      </c>
      <c r="R172" s="207">
        <f>Q172*H172</f>
        <v>0</v>
      </c>
      <c r="S172" s="207">
        <v>0</v>
      </c>
      <c r="T172" s="208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09" t="s">
        <v>142</v>
      </c>
      <c r="AT172" s="209" t="s">
        <v>144</v>
      </c>
      <c r="AU172" s="209" t="s">
        <v>79</v>
      </c>
      <c r="AY172" s="17" t="s">
        <v>143</v>
      </c>
      <c r="BE172" s="210">
        <f>IF(N172="základní",J172,0)</f>
        <v>0</v>
      </c>
      <c r="BF172" s="210">
        <f>IF(N172="snížená",J172,0)</f>
        <v>0</v>
      </c>
      <c r="BG172" s="210">
        <f>IF(N172="zákl. přenesená",J172,0)</f>
        <v>0</v>
      </c>
      <c r="BH172" s="210">
        <f>IF(N172="sníž. přenesená",J172,0)</f>
        <v>0</v>
      </c>
      <c r="BI172" s="210">
        <f>IF(N172="nulová",J172,0)</f>
        <v>0</v>
      </c>
      <c r="BJ172" s="17" t="s">
        <v>77</v>
      </c>
      <c r="BK172" s="210">
        <f>ROUND(I172*H172,2)</f>
        <v>0</v>
      </c>
      <c r="BL172" s="17" t="s">
        <v>142</v>
      </c>
      <c r="BM172" s="209" t="s">
        <v>965</v>
      </c>
    </row>
    <row r="173" spans="1:51" s="13" customFormat="1" ht="12">
      <c r="A173" s="13"/>
      <c r="B173" s="235"/>
      <c r="C173" s="236"/>
      <c r="D173" s="237" t="s">
        <v>236</v>
      </c>
      <c r="E173" s="238" t="s">
        <v>19</v>
      </c>
      <c r="F173" s="239" t="s">
        <v>958</v>
      </c>
      <c r="G173" s="236"/>
      <c r="H173" s="240">
        <v>1261</v>
      </c>
      <c r="I173" s="241"/>
      <c r="J173" s="236"/>
      <c r="K173" s="236"/>
      <c r="L173" s="242"/>
      <c r="M173" s="243"/>
      <c r="N173" s="244"/>
      <c r="O173" s="244"/>
      <c r="P173" s="244"/>
      <c r="Q173" s="244"/>
      <c r="R173" s="244"/>
      <c r="S173" s="244"/>
      <c r="T173" s="24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6" t="s">
        <v>236</v>
      </c>
      <c r="AU173" s="246" t="s">
        <v>79</v>
      </c>
      <c r="AV173" s="13" t="s">
        <v>79</v>
      </c>
      <c r="AW173" s="13" t="s">
        <v>31</v>
      </c>
      <c r="AX173" s="13" t="s">
        <v>77</v>
      </c>
      <c r="AY173" s="246" t="s">
        <v>143</v>
      </c>
    </row>
    <row r="174" spans="1:65" s="2" customFormat="1" ht="16.5" customHeight="1">
      <c r="A174" s="38"/>
      <c r="B174" s="39"/>
      <c r="C174" s="197" t="s">
        <v>382</v>
      </c>
      <c r="D174" s="197" t="s">
        <v>144</v>
      </c>
      <c r="E174" s="198" t="s">
        <v>966</v>
      </c>
      <c r="F174" s="199" t="s">
        <v>967</v>
      </c>
      <c r="G174" s="200" t="s">
        <v>251</v>
      </c>
      <c r="H174" s="201">
        <v>1146.4</v>
      </c>
      <c r="I174" s="202"/>
      <c r="J174" s="203">
        <f>ROUND(I174*H174,2)</f>
        <v>0</v>
      </c>
      <c r="K174" s="204"/>
      <c r="L174" s="44"/>
      <c r="M174" s="205" t="s">
        <v>19</v>
      </c>
      <c r="N174" s="206" t="s">
        <v>40</v>
      </c>
      <c r="O174" s="84"/>
      <c r="P174" s="207">
        <f>O174*H174</f>
        <v>0</v>
      </c>
      <c r="Q174" s="207">
        <v>0</v>
      </c>
      <c r="R174" s="207">
        <f>Q174*H174</f>
        <v>0</v>
      </c>
      <c r="S174" s="207">
        <v>0</v>
      </c>
      <c r="T174" s="208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09" t="s">
        <v>142</v>
      </c>
      <c r="AT174" s="209" t="s">
        <v>144</v>
      </c>
      <c r="AU174" s="209" t="s">
        <v>79</v>
      </c>
      <c r="AY174" s="17" t="s">
        <v>143</v>
      </c>
      <c r="BE174" s="210">
        <f>IF(N174="základní",J174,0)</f>
        <v>0</v>
      </c>
      <c r="BF174" s="210">
        <f>IF(N174="snížená",J174,0)</f>
        <v>0</v>
      </c>
      <c r="BG174" s="210">
        <f>IF(N174="zákl. přenesená",J174,0)</f>
        <v>0</v>
      </c>
      <c r="BH174" s="210">
        <f>IF(N174="sníž. přenesená",J174,0)</f>
        <v>0</v>
      </c>
      <c r="BI174" s="210">
        <f>IF(N174="nulová",J174,0)</f>
        <v>0</v>
      </c>
      <c r="BJ174" s="17" t="s">
        <v>77</v>
      </c>
      <c r="BK174" s="210">
        <f>ROUND(I174*H174,2)</f>
        <v>0</v>
      </c>
      <c r="BL174" s="17" t="s">
        <v>142</v>
      </c>
      <c r="BM174" s="209" t="s">
        <v>968</v>
      </c>
    </row>
    <row r="175" spans="1:51" s="13" customFormat="1" ht="12">
      <c r="A175" s="13"/>
      <c r="B175" s="235"/>
      <c r="C175" s="236"/>
      <c r="D175" s="237" t="s">
        <v>236</v>
      </c>
      <c r="E175" s="238" t="s">
        <v>19</v>
      </c>
      <c r="F175" s="239" t="s">
        <v>969</v>
      </c>
      <c r="G175" s="236"/>
      <c r="H175" s="240">
        <v>1146.4</v>
      </c>
      <c r="I175" s="241"/>
      <c r="J175" s="236"/>
      <c r="K175" s="236"/>
      <c r="L175" s="242"/>
      <c r="M175" s="243"/>
      <c r="N175" s="244"/>
      <c r="O175" s="244"/>
      <c r="P175" s="244"/>
      <c r="Q175" s="244"/>
      <c r="R175" s="244"/>
      <c r="S175" s="244"/>
      <c r="T175" s="24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6" t="s">
        <v>236</v>
      </c>
      <c r="AU175" s="246" t="s">
        <v>79</v>
      </c>
      <c r="AV175" s="13" t="s">
        <v>79</v>
      </c>
      <c r="AW175" s="13" t="s">
        <v>31</v>
      </c>
      <c r="AX175" s="13" t="s">
        <v>77</v>
      </c>
      <c r="AY175" s="246" t="s">
        <v>143</v>
      </c>
    </row>
    <row r="176" spans="1:65" s="2" customFormat="1" ht="21.75" customHeight="1">
      <c r="A176" s="38"/>
      <c r="B176" s="39"/>
      <c r="C176" s="197" t="s">
        <v>387</v>
      </c>
      <c r="D176" s="197" t="s">
        <v>144</v>
      </c>
      <c r="E176" s="198" t="s">
        <v>970</v>
      </c>
      <c r="F176" s="199" t="s">
        <v>971</v>
      </c>
      <c r="G176" s="200" t="s">
        <v>251</v>
      </c>
      <c r="H176" s="201">
        <v>1146.4</v>
      </c>
      <c r="I176" s="202"/>
      <c r="J176" s="203">
        <f>ROUND(I176*H176,2)</f>
        <v>0</v>
      </c>
      <c r="K176" s="204"/>
      <c r="L176" s="44"/>
      <c r="M176" s="205" t="s">
        <v>19</v>
      </c>
      <c r="N176" s="206" t="s">
        <v>40</v>
      </c>
      <c r="O176" s="84"/>
      <c r="P176" s="207">
        <f>O176*H176</f>
        <v>0</v>
      </c>
      <c r="Q176" s="207">
        <v>0</v>
      </c>
      <c r="R176" s="207">
        <f>Q176*H176</f>
        <v>0</v>
      </c>
      <c r="S176" s="207">
        <v>0</v>
      </c>
      <c r="T176" s="208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09" t="s">
        <v>142</v>
      </c>
      <c r="AT176" s="209" t="s">
        <v>144</v>
      </c>
      <c r="AU176" s="209" t="s">
        <v>79</v>
      </c>
      <c r="AY176" s="17" t="s">
        <v>143</v>
      </c>
      <c r="BE176" s="210">
        <f>IF(N176="základní",J176,0)</f>
        <v>0</v>
      </c>
      <c r="BF176" s="210">
        <f>IF(N176="snížená",J176,0)</f>
        <v>0</v>
      </c>
      <c r="BG176" s="210">
        <f>IF(N176="zákl. přenesená",J176,0)</f>
        <v>0</v>
      </c>
      <c r="BH176" s="210">
        <f>IF(N176="sníž. přenesená",J176,0)</f>
        <v>0</v>
      </c>
      <c r="BI176" s="210">
        <f>IF(N176="nulová",J176,0)</f>
        <v>0</v>
      </c>
      <c r="BJ176" s="17" t="s">
        <v>77</v>
      </c>
      <c r="BK176" s="210">
        <f>ROUND(I176*H176,2)</f>
        <v>0</v>
      </c>
      <c r="BL176" s="17" t="s">
        <v>142</v>
      </c>
      <c r="BM176" s="209" t="s">
        <v>972</v>
      </c>
    </row>
    <row r="177" spans="1:51" s="13" customFormat="1" ht="12">
      <c r="A177" s="13"/>
      <c r="B177" s="235"/>
      <c r="C177" s="236"/>
      <c r="D177" s="237" t="s">
        <v>236</v>
      </c>
      <c r="E177" s="238" t="s">
        <v>19</v>
      </c>
      <c r="F177" s="239" t="s">
        <v>969</v>
      </c>
      <c r="G177" s="236"/>
      <c r="H177" s="240">
        <v>1146.4</v>
      </c>
      <c r="I177" s="241"/>
      <c r="J177" s="236"/>
      <c r="K177" s="236"/>
      <c r="L177" s="242"/>
      <c r="M177" s="243"/>
      <c r="N177" s="244"/>
      <c r="O177" s="244"/>
      <c r="P177" s="244"/>
      <c r="Q177" s="244"/>
      <c r="R177" s="244"/>
      <c r="S177" s="244"/>
      <c r="T177" s="24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6" t="s">
        <v>236</v>
      </c>
      <c r="AU177" s="246" t="s">
        <v>79</v>
      </c>
      <c r="AV177" s="13" t="s">
        <v>79</v>
      </c>
      <c r="AW177" s="13" t="s">
        <v>31</v>
      </c>
      <c r="AX177" s="13" t="s">
        <v>77</v>
      </c>
      <c r="AY177" s="246" t="s">
        <v>143</v>
      </c>
    </row>
    <row r="178" spans="1:65" s="2" customFormat="1" ht="16.5" customHeight="1">
      <c r="A178" s="38"/>
      <c r="B178" s="39"/>
      <c r="C178" s="224" t="s">
        <v>393</v>
      </c>
      <c r="D178" s="224" t="s">
        <v>231</v>
      </c>
      <c r="E178" s="225" t="s">
        <v>973</v>
      </c>
      <c r="F178" s="226" t="s">
        <v>974</v>
      </c>
      <c r="G178" s="227" t="s">
        <v>418</v>
      </c>
      <c r="H178" s="228">
        <v>44.519</v>
      </c>
      <c r="I178" s="229"/>
      <c r="J178" s="230">
        <f>ROUND(I178*H178,2)</f>
        <v>0</v>
      </c>
      <c r="K178" s="231"/>
      <c r="L178" s="232"/>
      <c r="M178" s="233" t="s">
        <v>19</v>
      </c>
      <c r="N178" s="234" t="s">
        <v>40</v>
      </c>
      <c r="O178" s="84"/>
      <c r="P178" s="207">
        <f>O178*H178</f>
        <v>0</v>
      </c>
      <c r="Q178" s="207">
        <v>1</v>
      </c>
      <c r="R178" s="207">
        <f>Q178*H178</f>
        <v>44.519</v>
      </c>
      <c r="S178" s="207">
        <v>0</v>
      </c>
      <c r="T178" s="208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09" t="s">
        <v>171</v>
      </c>
      <c r="AT178" s="209" t="s">
        <v>231</v>
      </c>
      <c r="AU178" s="209" t="s">
        <v>79</v>
      </c>
      <c r="AY178" s="17" t="s">
        <v>143</v>
      </c>
      <c r="BE178" s="210">
        <f>IF(N178="základní",J178,0)</f>
        <v>0</v>
      </c>
      <c r="BF178" s="210">
        <f>IF(N178="snížená",J178,0)</f>
        <v>0</v>
      </c>
      <c r="BG178" s="210">
        <f>IF(N178="zákl. přenesená",J178,0)</f>
        <v>0</v>
      </c>
      <c r="BH178" s="210">
        <f>IF(N178="sníž. přenesená",J178,0)</f>
        <v>0</v>
      </c>
      <c r="BI178" s="210">
        <f>IF(N178="nulová",J178,0)</f>
        <v>0</v>
      </c>
      <c r="BJ178" s="17" t="s">
        <v>77</v>
      </c>
      <c r="BK178" s="210">
        <f>ROUND(I178*H178,2)</f>
        <v>0</v>
      </c>
      <c r="BL178" s="17" t="s">
        <v>142</v>
      </c>
      <c r="BM178" s="209" t="s">
        <v>975</v>
      </c>
    </row>
    <row r="179" spans="1:51" s="13" customFormat="1" ht="12">
      <c r="A179" s="13"/>
      <c r="B179" s="235"/>
      <c r="C179" s="236"/>
      <c r="D179" s="237" t="s">
        <v>236</v>
      </c>
      <c r="E179" s="238" t="s">
        <v>19</v>
      </c>
      <c r="F179" s="239" t="s">
        <v>976</v>
      </c>
      <c r="G179" s="236"/>
      <c r="H179" s="240">
        <v>42.197</v>
      </c>
      <c r="I179" s="241"/>
      <c r="J179" s="236"/>
      <c r="K179" s="236"/>
      <c r="L179" s="242"/>
      <c r="M179" s="243"/>
      <c r="N179" s="244"/>
      <c r="O179" s="244"/>
      <c r="P179" s="244"/>
      <c r="Q179" s="244"/>
      <c r="R179" s="244"/>
      <c r="S179" s="244"/>
      <c r="T179" s="24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6" t="s">
        <v>236</v>
      </c>
      <c r="AU179" s="246" t="s">
        <v>79</v>
      </c>
      <c r="AV179" s="13" t="s">
        <v>79</v>
      </c>
      <c r="AW179" s="13" t="s">
        <v>31</v>
      </c>
      <c r="AX179" s="13" t="s">
        <v>69</v>
      </c>
      <c r="AY179" s="246" t="s">
        <v>143</v>
      </c>
    </row>
    <row r="180" spans="1:51" s="13" customFormat="1" ht="12">
      <c r="A180" s="13"/>
      <c r="B180" s="235"/>
      <c r="C180" s="236"/>
      <c r="D180" s="237" t="s">
        <v>236</v>
      </c>
      <c r="E180" s="238" t="s">
        <v>19</v>
      </c>
      <c r="F180" s="239" t="s">
        <v>977</v>
      </c>
      <c r="G180" s="236"/>
      <c r="H180" s="240">
        <v>2.322</v>
      </c>
      <c r="I180" s="241"/>
      <c r="J180" s="236"/>
      <c r="K180" s="236"/>
      <c r="L180" s="242"/>
      <c r="M180" s="243"/>
      <c r="N180" s="244"/>
      <c r="O180" s="244"/>
      <c r="P180" s="244"/>
      <c r="Q180" s="244"/>
      <c r="R180" s="244"/>
      <c r="S180" s="244"/>
      <c r="T180" s="24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6" t="s">
        <v>236</v>
      </c>
      <c r="AU180" s="246" t="s">
        <v>79</v>
      </c>
      <c r="AV180" s="13" t="s">
        <v>79</v>
      </c>
      <c r="AW180" s="13" t="s">
        <v>31</v>
      </c>
      <c r="AX180" s="13" t="s">
        <v>69</v>
      </c>
      <c r="AY180" s="246" t="s">
        <v>143</v>
      </c>
    </row>
    <row r="181" spans="1:51" s="14" customFormat="1" ht="12">
      <c r="A181" s="14"/>
      <c r="B181" s="247"/>
      <c r="C181" s="248"/>
      <c r="D181" s="237" t="s">
        <v>236</v>
      </c>
      <c r="E181" s="249" t="s">
        <v>19</v>
      </c>
      <c r="F181" s="250" t="s">
        <v>302</v>
      </c>
      <c r="G181" s="248"/>
      <c r="H181" s="251">
        <v>44.519000000000005</v>
      </c>
      <c r="I181" s="252"/>
      <c r="J181" s="248"/>
      <c r="K181" s="248"/>
      <c r="L181" s="253"/>
      <c r="M181" s="254"/>
      <c r="N181" s="255"/>
      <c r="O181" s="255"/>
      <c r="P181" s="255"/>
      <c r="Q181" s="255"/>
      <c r="R181" s="255"/>
      <c r="S181" s="255"/>
      <c r="T181" s="256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7" t="s">
        <v>236</v>
      </c>
      <c r="AU181" s="257" t="s">
        <v>79</v>
      </c>
      <c r="AV181" s="14" t="s">
        <v>142</v>
      </c>
      <c r="AW181" s="14" t="s">
        <v>31</v>
      </c>
      <c r="AX181" s="14" t="s">
        <v>77</v>
      </c>
      <c r="AY181" s="257" t="s">
        <v>143</v>
      </c>
    </row>
    <row r="182" spans="1:63" s="11" customFormat="1" ht="22.8" customHeight="1">
      <c r="A182" s="11"/>
      <c r="B182" s="183"/>
      <c r="C182" s="184"/>
      <c r="D182" s="185" t="s">
        <v>68</v>
      </c>
      <c r="E182" s="222" t="s">
        <v>171</v>
      </c>
      <c r="F182" s="222" t="s">
        <v>392</v>
      </c>
      <c r="G182" s="184"/>
      <c r="H182" s="184"/>
      <c r="I182" s="187"/>
      <c r="J182" s="223">
        <f>BK182</f>
        <v>0</v>
      </c>
      <c r="K182" s="184"/>
      <c r="L182" s="189"/>
      <c r="M182" s="190"/>
      <c r="N182" s="191"/>
      <c r="O182" s="191"/>
      <c r="P182" s="192">
        <f>SUM(P183:P192)</f>
        <v>0</v>
      </c>
      <c r="Q182" s="191"/>
      <c r="R182" s="192">
        <f>SUM(R183:R192)</f>
        <v>18.5637464</v>
      </c>
      <c r="S182" s="191"/>
      <c r="T182" s="193">
        <f>SUM(T183:T192)</f>
        <v>0</v>
      </c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R182" s="194" t="s">
        <v>77</v>
      </c>
      <c r="AT182" s="195" t="s">
        <v>68</v>
      </c>
      <c r="AU182" s="195" t="s">
        <v>77</v>
      </c>
      <c r="AY182" s="194" t="s">
        <v>143</v>
      </c>
      <c r="BK182" s="196">
        <f>SUM(BK183:BK192)</f>
        <v>0</v>
      </c>
    </row>
    <row r="183" spans="1:65" s="2" customFormat="1" ht="16.5" customHeight="1">
      <c r="A183" s="38"/>
      <c r="B183" s="39"/>
      <c r="C183" s="224" t="s">
        <v>399</v>
      </c>
      <c r="D183" s="224" t="s">
        <v>231</v>
      </c>
      <c r="E183" s="225" t="s">
        <v>978</v>
      </c>
      <c r="F183" s="226" t="s">
        <v>979</v>
      </c>
      <c r="G183" s="227" t="s">
        <v>396</v>
      </c>
      <c r="H183" s="228">
        <v>18.8</v>
      </c>
      <c r="I183" s="229"/>
      <c r="J183" s="230">
        <f>ROUND(I183*H183,2)</f>
        <v>0</v>
      </c>
      <c r="K183" s="231"/>
      <c r="L183" s="232"/>
      <c r="M183" s="233" t="s">
        <v>19</v>
      </c>
      <c r="N183" s="234" t="s">
        <v>40</v>
      </c>
      <c r="O183" s="84"/>
      <c r="P183" s="207">
        <f>O183*H183</f>
        <v>0</v>
      </c>
      <c r="Q183" s="207">
        <v>0.98</v>
      </c>
      <c r="R183" s="207">
        <f>Q183*H183</f>
        <v>18.424</v>
      </c>
      <c r="S183" s="207">
        <v>0</v>
      </c>
      <c r="T183" s="208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09" t="s">
        <v>171</v>
      </c>
      <c r="AT183" s="209" t="s">
        <v>231</v>
      </c>
      <c r="AU183" s="209" t="s">
        <v>79</v>
      </c>
      <c r="AY183" s="17" t="s">
        <v>143</v>
      </c>
      <c r="BE183" s="210">
        <f>IF(N183="základní",J183,0)</f>
        <v>0</v>
      </c>
      <c r="BF183" s="210">
        <f>IF(N183="snížená",J183,0)</f>
        <v>0</v>
      </c>
      <c r="BG183" s="210">
        <f>IF(N183="zákl. přenesená",J183,0)</f>
        <v>0</v>
      </c>
      <c r="BH183" s="210">
        <f>IF(N183="sníž. přenesená",J183,0)</f>
        <v>0</v>
      </c>
      <c r="BI183" s="210">
        <f>IF(N183="nulová",J183,0)</f>
        <v>0</v>
      </c>
      <c r="BJ183" s="17" t="s">
        <v>77</v>
      </c>
      <c r="BK183" s="210">
        <f>ROUND(I183*H183,2)</f>
        <v>0</v>
      </c>
      <c r="BL183" s="17" t="s">
        <v>142</v>
      </c>
      <c r="BM183" s="209" t="s">
        <v>980</v>
      </c>
    </row>
    <row r="184" spans="1:51" s="13" customFormat="1" ht="12">
      <c r="A184" s="13"/>
      <c r="B184" s="235"/>
      <c r="C184" s="236"/>
      <c r="D184" s="237" t="s">
        <v>236</v>
      </c>
      <c r="E184" s="238" t="s">
        <v>19</v>
      </c>
      <c r="F184" s="239" t="s">
        <v>981</v>
      </c>
      <c r="G184" s="236"/>
      <c r="H184" s="240">
        <v>18.8</v>
      </c>
      <c r="I184" s="241"/>
      <c r="J184" s="236"/>
      <c r="K184" s="236"/>
      <c r="L184" s="242"/>
      <c r="M184" s="243"/>
      <c r="N184" s="244"/>
      <c r="O184" s="244"/>
      <c r="P184" s="244"/>
      <c r="Q184" s="244"/>
      <c r="R184" s="244"/>
      <c r="S184" s="244"/>
      <c r="T184" s="24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6" t="s">
        <v>236</v>
      </c>
      <c r="AU184" s="246" t="s">
        <v>79</v>
      </c>
      <c r="AV184" s="13" t="s">
        <v>79</v>
      </c>
      <c r="AW184" s="13" t="s">
        <v>31</v>
      </c>
      <c r="AX184" s="13" t="s">
        <v>77</v>
      </c>
      <c r="AY184" s="246" t="s">
        <v>143</v>
      </c>
    </row>
    <row r="185" spans="1:65" s="2" customFormat="1" ht="21.75" customHeight="1">
      <c r="A185" s="38"/>
      <c r="B185" s="39"/>
      <c r="C185" s="197" t="s">
        <v>404</v>
      </c>
      <c r="D185" s="197" t="s">
        <v>144</v>
      </c>
      <c r="E185" s="198" t="s">
        <v>982</v>
      </c>
      <c r="F185" s="199" t="s">
        <v>983</v>
      </c>
      <c r="G185" s="200" t="s">
        <v>244</v>
      </c>
      <c r="H185" s="201">
        <v>2</v>
      </c>
      <c r="I185" s="202"/>
      <c r="J185" s="203">
        <f>ROUND(I185*H185,2)</f>
        <v>0</v>
      </c>
      <c r="K185" s="204"/>
      <c r="L185" s="44"/>
      <c r="M185" s="205" t="s">
        <v>19</v>
      </c>
      <c r="N185" s="206" t="s">
        <v>40</v>
      </c>
      <c r="O185" s="84"/>
      <c r="P185" s="207">
        <f>O185*H185</f>
        <v>0</v>
      </c>
      <c r="Q185" s="207">
        <v>0</v>
      </c>
      <c r="R185" s="207">
        <f>Q185*H185</f>
        <v>0</v>
      </c>
      <c r="S185" s="207">
        <v>0</v>
      </c>
      <c r="T185" s="208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09" t="s">
        <v>142</v>
      </c>
      <c r="AT185" s="209" t="s">
        <v>144</v>
      </c>
      <c r="AU185" s="209" t="s">
        <v>79</v>
      </c>
      <c r="AY185" s="17" t="s">
        <v>143</v>
      </c>
      <c r="BE185" s="210">
        <f>IF(N185="základní",J185,0)</f>
        <v>0</v>
      </c>
      <c r="BF185" s="210">
        <f>IF(N185="snížená",J185,0)</f>
        <v>0</v>
      </c>
      <c r="BG185" s="210">
        <f>IF(N185="zákl. přenesená",J185,0)</f>
        <v>0</v>
      </c>
      <c r="BH185" s="210">
        <f>IF(N185="sníž. přenesená",J185,0)</f>
        <v>0</v>
      </c>
      <c r="BI185" s="210">
        <f>IF(N185="nulová",J185,0)</f>
        <v>0</v>
      </c>
      <c r="BJ185" s="17" t="s">
        <v>77</v>
      </c>
      <c r="BK185" s="210">
        <f>ROUND(I185*H185,2)</f>
        <v>0</v>
      </c>
      <c r="BL185" s="17" t="s">
        <v>142</v>
      </c>
      <c r="BM185" s="209" t="s">
        <v>984</v>
      </c>
    </row>
    <row r="186" spans="1:51" s="13" customFormat="1" ht="12">
      <c r="A186" s="13"/>
      <c r="B186" s="235"/>
      <c r="C186" s="236"/>
      <c r="D186" s="237" t="s">
        <v>236</v>
      </c>
      <c r="E186" s="238" t="s">
        <v>19</v>
      </c>
      <c r="F186" s="239" t="s">
        <v>79</v>
      </c>
      <c r="G186" s="236"/>
      <c r="H186" s="240">
        <v>2</v>
      </c>
      <c r="I186" s="241"/>
      <c r="J186" s="236"/>
      <c r="K186" s="236"/>
      <c r="L186" s="242"/>
      <c r="M186" s="243"/>
      <c r="N186" s="244"/>
      <c r="O186" s="244"/>
      <c r="P186" s="244"/>
      <c r="Q186" s="244"/>
      <c r="R186" s="244"/>
      <c r="S186" s="244"/>
      <c r="T186" s="24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6" t="s">
        <v>236</v>
      </c>
      <c r="AU186" s="246" t="s">
        <v>79</v>
      </c>
      <c r="AV186" s="13" t="s">
        <v>79</v>
      </c>
      <c r="AW186" s="13" t="s">
        <v>31</v>
      </c>
      <c r="AX186" s="13" t="s">
        <v>77</v>
      </c>
      <c r="AY186" s="246" t="s">
        <v>143</v>
      </c>
    </row>
    <row r="187" spans="1:65" s="2" customFormat="1" ht="21.75" customHeight="1">
      <c r="A187" s="38"/>
      <c r="B187" s="39"/>
      <c r="C187" s="197" t="s">
        <v>409</v>
      </c>
      <c r="D187" s="197" t="s">
        <v>144</v>
      </c>
      <c r="E187" s="198" t="s">
        <v>985</v>
      </c>
      <c r="F187" s="199" t="s">
        <v>986</v>
      </c>
      <c r="G187" s="200" t="s">
        <v>396</v>
      </c>
      <c r="H187" s="201">
        <v>17.2</v>
      </c>
      <c r="I187" s="202"/>
      <c r="J187" s="203">
        <f>ROUND(I187*H187,2)</f>
        <v>0</v>
      </c>
      <c r="K187" s="204"/>
      <c r="L187" s="44"/>
      <c r="M187" s="205" t="s">
        <v>19</v>
      </c>
      <c r="N187" s="206" t="s">
        <v>40</v>
      </c>
      <c r="O187" s="84"/>
      <c r="P187" s="207">
        <f>O187*H187</f>
        <v>0</v>
      </c>
      <c r="Q187" s="207">
        <v>1E-05</v>
      </c>
      <c r="R187" s="207">
        <f>Q187*H187</f>
        <v>0.000172</v>
      </c>
      <c r="S187" s="207">
        <v>0</v>
      </c>
      <c r="T187" s="208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09" t="s">
        <v>142</v>
      </c>
      <c r="AT187" s="209" t="s">
        <v>144</v>
      </c>
      <c r="AU187" s="209" t="s">
        <v>79</v>
      </c>
      <c r="AY187" s="17" t="s">
        <v>143</v>
      </c>
      <c r="BE187" s="210">
        <f>IF(N187="základní",J187,0)</f>
        <v>0</v>
      </c>
      <c r="BF187" s="210">
        <f>IF(N187="snížená",J187,0)</f>
        <v>0</v>
      </c>
      <c r="BG187" s="210">
        <f>IF(N187="zákl. přenesená",J187,0)</f>
        <v>0</v>
      </c>
      <c r="BH187" s="210">
        <f>IF(N187="sníž. přenesená",J187,0)</f>
        <v>0</v>
      </c>
      <c r="BI187" s="210">
        <f>IF(N187="nulová",J187,0)</f>
        <v>0</v>
      </c>
      <c r="BJ187" s="17" t="s">
        <v>77</v>
      </c>
      <c r="BK187" s="210">
        <f>ROUND(I187*H187,2)</f>
        <v>0</v>
      </c>
      <c r="BL187" s="17" t="s">
        <v>142</v>
      </c>
      <c r="BM187" s="209" t="s">
        <v>987</v>
      </c>
    </row>
    <row r="188" spans="1:51" s="13" customFormat="1" ht="12">
      <c r="A188" s="13"/>
      <c r="B188" s="235"/>
      <c r="C188" s="236"/>
      <c r="D188" s="237" t="s">
        <v>236</v>
      </c>
      <c r="E188" s="238" t="s">
        <v>19</v>
      </c>
      <c r="F188" s="239" t="s">
        <v>988</v>
      </c>
      <c r="G188" s="236"/>
      <c r="H188" s="240">
        <v>17.2</v>
      </c>
      <c r="I188" s="241"/>
      <c r="J188" s="236"/>
      <c r="K188" s="236"/>
      <c r="L188" s="242"/>
      <c r="M188" s="243"/>
      <c r="N188" s="244"/>
      <c r="O188" s="244"/>
      <c r="P188" s="244"/>
      <c r="Q188" s="244"/>
      <c r="R188" s="244"/>
      <c r="S188" s="244"/>
      <c r="T188" s="24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6" t="s">
        <v>236</v>
      </c>
      <c r="AU188" s="246" t="s">
        <v>79</v>
      </c>
      <c r="AV188" s="13" t="s">
        <v>79</v>
      </c>
      <c r="AW188" s="13" t="s">
        <v>31</v>
      </c>
      <c r="AX188" s="13" t="s">
        <v>77</v>
      </c>
      <c r="AY188" s="246" t="s">
        <v>143</v>
      </c>
    </row>
    <row r="189" spans="1:65" s="2" customFormat="1" ht="16.5" customHeight="1">
      <c r="A189" s="38"/>
      <c r="B189" s="39"/>
      <c r="C189" s="197" t="s">
        <v>415</v>
      </c>
      <c r="D189" s="197" t="s">
        <v>144</v>
      </c>
      <c r="E189" s="198" t="s">
        <v>989</v>
      </c>
      <c r="F189" s="199" t="s">
        <v>990</v>
      </c>
      <c r="G189" s="200" t="s">
        <v>287</v>
      </c>
      <c r="H189" s="201">
        <v>17.8</v>
      </c>
      <c r="I189" s="202"/>
      <c r="J189" s="203">
        <f>ROUND(I189*H189,2)</f>
        <v>0</v>
      </c>
      <c r="K189" s="204"/>
      <c r="L189" s="44"/>
      <c r="M189" s="205" t="s">
        <v>19</v>
      </c>
      <c r="N189" s="206" t="s">
        <v>40</v>
      </c>
      <c r="O189" s="84"/>
      <c r="P189" s="207">
        <f>O189*H189</f>
        <v>0</v>
      </c>
      <c r="Q189" s="207">
        <v>0</v>
      </c>
      <c r="R189" s="207">
        <f>Q189*H189</f>
        <v>0</v>
      </c>
      <c r="S189" s="207">
        <v>0</v>
      </c>
      <c r="T189" s="208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09" t="s">
        <v>142</v>
      </c>
      <c r="AT189" s="209" t="s">
        <v>144</v>
      </c>
      <c r="AU189" s="209" t="s">
        <v>79</v>
      </c>
      <c r="AY189" s="17" t="s">
        <v>143</v>
      </c>
      <c r="BE189" s="210">
        <f>IF(N189="základní",J189,0)</f>
        <v>0</v>
      </c>
      <c r="BF189" s="210">
        <f>IF(N189="snížená",J189,0)</f>
        <v>0</v>
      </c>
      <c r="BG189" s="210">
        <f>IF(N189="zákl. přenesená",J189,0)</f>
        <v>0</v>
      </c>
      <c r="BH189" s="210">
        <f>IF(N189="sníž. přenesená",J189,0)</f>
        <v>0</v>
      </c>
      <c r="BI189" s="210">
        <f>IF(N189="nulová",J189,0)</f>
        <v>0</v>
      </c>
      <c r="BJ189" s="17" t="s">
        <v>77</v>
      </c>
      <c r="BK189" s="210">
        <f>ROUND(I189*H189,2)</f>
        <v>0</v>
      </c>
      <c r="BL189" s="17" t="s">
        <v>142</v>
      </c>
      <c r="BM189" s="209" t="s">
        <v>991</v>
      </c>
    </row>
    <row r="190" spans="1:51" s="13" customFormat="1" ht="12">
      <c r="A190" s="13"/>
      <c r="B190" s="235"/>
      <c r="C190" s="236"/>
      <c r="D190" s="237" t="s">
        <v>236</v>
      </c>
      <c r="E190" s="238" t="s">
        <v>19</v>
      </c>
      <c r="F190" s="239" t="s">
        <v>992</v>
      </c>
      <c r="G190" s="236"/>
      <c r="H190" s="240">
        <v>17.8</v>
      </c>
      <c r="I190" s="241"/>
      <c r="J190" s="236"/>
      <c r="K190" s="236"/>
      <c r="L190" s="242"/>
      <c r="M190" s="243"/>
      <c r="N190" s="244"/>
      <c r="O190" s="244"/>
      <c r="P190" s="244"/>
      <c r="Q190" s="244"/>
      <c r="R190" s="244"/>
      <c r="S190" s="244"/>
      <c r="T190" s="24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6" t="s">
        <v>236</v>
      </c>
      <c r="AU190" s="246" t="s">
        <v>79</v>
      </c>
      <c r="AV190" s="13" t="s">
        <v>79</v>
      </c>
      <c r="AW190" s="13" t="s">
        <v>31</v>
      </c>
      <c r="AX190" s="13" t="s">
        <v>77</v>
      </c>
      <c r="AY190" s="246" t="s">
        <v>143</v>
      </c>
    </row>
    <row r="191" spans="1:65" s="2" customFormat="1" ht="16.5" customHeight="1">
      <c r="A191" s="38"/>
      <c r="B191" s="39"/>
      <c r="C191" s="197" t="s">
        <v>420</v>
      </c>
      <c r="D191" s="197" t="s">
        <v>144</v>
      </c>
      <c r="E191" s="198" t="s">
        <v>687</v>
      </c>
      <c r="F191" s="199" t="s">
        <v>688</v>
      </c>
      <c r="G191" s="200" t="s">
        <v>251</v>
      </c>
      <c r="H191" s="201">
        <v>34.72</v>
      </c>
      <c r="I191" s="202"/>
      <c r="J191" s="203">
        <f>ROUND(I191*H191,2)</f>
        <v>0</v>
      </c>
      <c r="K191" s="204"/>
      <c r="L191" s="44"/>
      <c r="M191" s="205" t="s">
        <v>19</v>
      </c>
      <c r="N191" s="206" t="s">
        <v>40</v>
      </c>
      <c r="O191" s="84"/>
      <c r="P191" s="207">
        <f>O191*H191</f>
        <v>0</v>
      </c>
      <c r="Q191" s="207">
        <v>0.00402</v>
      </c>
      <c r="R191" s="207">
        <f>Q191*H191</f>
        <v>0.1395744</v>
      </c>
      <c r="S191" s="207">
        <v>0</v>
      </c>
      <c r="T191" s="208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09" t="s">
        <v>142</v>
      </c>
      <c r="AT191" s="209" t="s">
        <v>144</v>
      </c>
      <c r="AU191" s="209" t="s">
        <v>79</v>
      </c>
      <c r="AY191" s="17" t="s">
        <v>143</v>
      </c>
      <c r="BE191" s="210">
        <f>IF(N191="základní",J191,0)</f>
        <v>0</v>
      </c>
      <c r="BF191" s="210">
        <f>IF(N191="snížená",J191,0)</f>
        <v>0</v>
      </c>
      <c r="BG191" s="210">
        <f>IF(N191="zákl. přenesená",J191,0)</f>
        <v>0</v>
      </c>
      <c r="BH191" s="210">
        <f>IF(N191="sníž. přenesená",J191,0)</f>
        <v>0</v>
      </c>
      <c r="BI191" s="210">
        <f>IF(N191="nulová",J191,0)</f>
        <v>0</v>
      </c>
      <c r="BJ191" s="17" t="s">
        <v>77</v>
      </c>
      <c r="BK191" s="210">
        <f>ROUND(I191*H191,2)</f>
        <v>0</v>
      </c>
      <c r="BL191" s="17" t="s">
        <v>142</v>
      </c>
      <c r="BM191" s="209" t="s">
        <v>993</v>
      </c>
    </row>
    <row r="192" spans="1:51" s="13" customFormat="1" ht="12">
      <c r="A192" s="13"/>
      <c r="B192" s="235"/>
      <c r="C192" s="236"/>
      <c r="D192" s="237" t="s">
        <v>236</v>
      </c>
      <c r="E192" s="238" t="s">
        <v>19</v>
      </c>
      <c r="F192" s="239" t="s">
        <v>994</v>
      </c>
      <c r="G192" s="236"/>
      <c r="H192" s="240">
        <v>34.72</v>
      </c>
      <c r="I192" s="241"/>
      <c r="J192" s="236"/>
      <c r="K192" s="236"/>
      <c r="L192" s="242"/>
      <c r="M192" s="243"/>
      <c r="N192" s="244"/>
      <c r="O192" s="244"/>
      <c r="P192" s="244"/>
      <c r="Q192" s="244"/>
      <c r="R192" s="244"/>
      <c r="S192" s="244"/>
      <c r="T192" s="24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6" t="s">
        <v>236</v>
      </c>
      <c r="AU192" s="246" t="s">
        <v>79</v>
      </c>
      <c r="AV192" s="13" t="s">
        <v>79</v>
      </c>
      <c r="AW192" s="13" t="s">
        <v>31</v>
      </c>
      <c r="AX192" s="13" t="s">
        <v>77</v>
      </c>
      <c r="AY192" s="246" t="s">
        <v>143</v>
      </c>
    </row>
    <row r="193" spans="1:63" s="11" customFormat="1" ht="22.8" customHeight="1">
      <c r="A193" s="11"/>
      <c r="B193" s="183"/>
      <c r="C193" s="184"/>
      <c r="D193" s="185" t="s">
        <v>68</v>
      </c>
      <c r="E193" s="222" t="s">
        <v>175</v>
      </c>
      <c r="F193" s="222" t="s">
        <v>495</v>
      </c>
      <c r="G193" s="184"/>
      <c r="H193" s="184"/>
      <c r="I193" s="187"/>
      <c r="J193" s="223">
        <f>BK193</f>
        <v>0</v>
      </c>
      <c r="K193" s="184"/>
      <c r="L193" s="189"/>
      <c r="M193" s="190"/>
      <c r="N193" s="191"/>
      <c r="O193" s="191"/>
      <c r="P193" s="192">
        <f>SUM(P194:P199)</f>
        <v>0</v>
      </c>
      <c r="Q193" s="191"/>
      <c r="R193" s="192">
        <f>SUM(R194:R199)</f>
        <v>0</v>
      </c>
      <c r="S193" s="191"/>
      <c r="T193" s="193">
        <f>SUM(T194:T199)</f>
        <v>15.412500000000001</v>
      </c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R193" s="194" t="s">
        <v>77</v>
      </c>
      <c r="AT193" s="195" t="s">
        <v>68</v>
      </c>
      <c r="AU193" s="195" t="s">
        <v>77</v>
      </c>
      <c r="AY193" s="194" t="s">
        <v>143</v>
      </c>
      <c r="BK193" s="196">
        <f>SUM(BK194:BK199)</f>
        <v>0</v>
      </c>
    </row>
    <row r="194" spans="1:65" s="2" customFormat="1" ht="16.5" customHeight="1">
      <c r="A194" s="38"/>
      <c r="B194" s="39"/>
      <c r="C194" s="197" t="s">
        <v>425</v>
      </c>
      <c r="D194" s="197" t="s">
        <v>144</v>
      </c>
      <c r="E194" s="198" t="s">
        <v>995</v>
      </c>
      <c r="F194" s="199" t="s">
        <v>996</v>
      </c>
      <c r="G194" s="200" t="s">
        <v>396</v>
      </c>
      <c r="H194" s="201">
        <v>8</v>
      </c>
      <c r="I194" s="202"/>
      <c r="J194" s="203">
        <f>ROUND(I194*H194,2)</f>
        <v>0</v>
      </c>
      <c r="K194" s="204"/>
      <c r="L194" s="44"/>
      <c r="M194" s="205" t="s">
        <v>19</v>
      </c>
      <c r="N194" s="206" t="s">
        <v>40</v>
      </c>
      <c r="O194" s="84"/>
      <c r="P194" s="207">
        <f>O194*H194</f>
        <v>0</v>
      </c>
      <c r="Q194" s="207">
        <v>0</v>
      </c>
      <c r="R194" s="207">
        <f>Q194*H194</f>
        <v>0</v>
      </c>
      <c r="S194" s="207">
        <v>0</v>
      </c>
      <c r="T194" s="208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09" t="s">
        <v>142</v>
      </c>
      <c r="AT194" s="209" t="s">
        <v>144</v>
      </c>
      <c r="AU194" s="209" t="s">
        <v>79</v>
      </c>
      <c r="AY194" s="17" t="s">
        <v>143</v>
      </c>
      <c r="BE194" s="210">
        <f>IF(N194="základní",J194,0)</f>
        <v>0</v>
      </c>
      <c r="BF194" s="210">
        <f>IF(N194="snížená",J194,0)</f>
        <v>0</v>
      </c>
      <c r="BG194" s="210">
        <f>IF(N194="zákl. přenesená",J194,0)</f>
        <v>0</v>
      </c>
      <c r="BH194" s="210">
        <f>IF(N194="sníž. přenesená",J194,0)</f>
        <v>0</v>
      </c>
      <c r="BI194" s="210">
        <f>IF(N194="nulová",J194,0)</f>
        <v>0</v>
      </c>
      <c r="BJ194" s="17" t="s">
        <v>77</v>
      </c>
      <c r="BK194" s="210">
        <f>ROUND(I194*H194,2)</f>
        <v>0</v>
      </c>
      <c r="BL194" s="17" t="s">
        <v>142</v>
      </c>
      <c r="BM194" s="209" t="s">
        <v>997</v>
      </c>
    </row>
    <row r="195" spans="1:51" s="13" customFormat="1" ht="12">
      <c r="A195" s="13"/>
      <c r="B195" s="235"/>
      <c r="C195" s="236"/>
      <c r="D195" s="237" t="s">
        <v>236</v>
      </c>
      <c r="E195" s="238" t="s">
        <v>19</v>
      </c>
      <c r="F195" s="239" t="s">
        <v>171</v>
      </c>
      <c r="G195" s="236"/>
      <c r="H195" s="240">
        <v>8</v>
      </c>
      <c r="I195" s="241"/>
      <c r="J195" s="236"/>
      <c r="K195" s="236"/>
      <c r="L195" s="242"/>
      <c r="M195" s="243"/>
      <c r="N195" s="244"/>
      <c r="O195" s="244"/>
      <c r="P195" s="244"/>
      <c r="Q195" s="244"/>
      <c r="R195" s="244"/>
      <c r="S195" s="244"/>
      <c r="T195" s="24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6" t="s">
        <v>236</v>
      </c>
      <c r="AU195" s="246" t="s">
        <v>79</v>
      </c>
      <c r="AV195" s="13" t="s">
        <v>79</v>
      </c>
      <c r="AW195" s="13" t="s">
        <v>31</v>
      </c>
      <c r="AX195" s="13" t="s">
        <v>77</v>
      </c>
      <c r="AY195" s="246" t="s">
        <v>143</v>
      </c>
    </row>
    <row r="196" spans="1:65" s="2" customFormat="1" ht="21.75" customHeight="1">
      <c r="A196" s="38"/>
      <c r="B196" s="39"/>
      <c r="C196" s="197" t="s">
        <v>431</v>
      </c>
      <c r="D196" s="197" t="s">
        <v>144</v>
      </c>
      <c r="E196" s="198" t="s">
        <v>998</v>
      </c>
      <c r="F196" s="199" t="s">
        <v>999</v>
      </c>
      <c r="G196" s="200" t="s">
        <v>396</v>
      </c>
      <c r="H196" s="201">
        <v>7.5</v>
      </c>
      <c r="I196" s="202"/>
      <c r="J196" s="203">
        <f>ROUND(I196*H196,2)</f>
        <v>0</v>
      </c>
      <c r="K196" s="204"/>
      <c r="L196" s="44"/>
      <c r="M196" s="205" t="s">
        <v>19</v>
      </c>
      <c r="N196" s="206" t="s">
        <v>40</v>
      </c>
      <c r="O196" s="84"/>
      <c r="P196" s="207">
        <f>O196*H196</f>
        <v>0</v>
      </c>
      <c r="Q196" s="207">
        <v>0</v>
      </c>
      <c r="R196" s="207">
        <f>Q196*H196</f>
        <v>0</v>
      </c>
      <c r="S196" s="207">
        <v>2.055</v>
      </c>
      <c r="T196" s="208">
        <f>S196*H196</f>
        <v>15.412500000000001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09" t="s">
        <v>142</v>
      </c>
      <c r="AT196" s="209" t="s">
        <v>144</v>
      </c>
      <c r="AU196" s="209" t="s">
        <v>79</v>
      </c>
      <c r="AY196" s="17" t="s">
        <v>143</v>
      </c>
      <c r="BE196" s="210">
        <f>IF(N196="základní",J196,0)</f>
        <v>0</v>
      </c>
      <c r="BF196" s="210">
        <f>IF(N196="snížená",J196,0)</f>
        <v>0</v>
      </c>
      <c r="BG196" s="210">
        <f>IF(N196="zákl. přenesená",J196,0)</f>
        <v>0</v>
      </c>
      <c r="BH196" s="210">
        <f>IF(N196="sníž. přenesená",J196,0)</f>
        <v>0</v>
      </c>
      <c r="BI196" s="210">
        <f>IF(N196="nulová",J196,0)</f>
        <v>0</v>
      </c>
      <c r="BJ196" s="17" t="s">
        <v>77</v>
      </c>
      <c r="BK196" s="210">
        <f>ROUND(I196*H196,2)</f>
        <v>0</v>
      </c>
      <c r="BL196" s="17" t="s">
        <v>142</v>
      </c>
      <c r="BM196" s="209" t="s">
        <v>1000</v>
      </c>
    </row>
    <row r="197" spans="1:51" s="13" customFormat="1" ht="12">
      <c r="A197" s="13"/>
      <c r="B197" s="235"/>
      <c r="C197" s="236"/>
      <c r="D197" s="237" t="s">
        <v>236</v>
      </c>
      <c r="E197" s="238" t="s">
        <v>19</v>
      </c>
      <c r="F197" s="239" t="s">
        <v>1001</v>
      </c>
      <c r="G197" s="236"/>
      <c r="H197" s="240">
        <v>7.5</v>
      </c>
      <c r="I197" s="241"/>
      <c r="J197" s="236"/>
      <c r="K197" s="236"/>
      <c r="L197" s="242"/>
      <c r="M197" s="243"/>
      <c r="N197" s="244"/>
      <c r="O197" s="244"/>
      <c r="P197" s="244"/>
      <c r="Q197" s="244"/>
      <c r="R197" s="244"/>
      <c r="S197" s="244"/>
      <c r="T197" s="24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6" t="s">
        <v>236</v>
      </c>
      <c r="AU197" s="246" t="s">
        <v>79</v>
      </c>
      <c r="AV197" s="13" t="s">
        <v>79</v>
      </c>
      <c r="AW197" s="13" t="s">
        <v>31</v>
      </c>
      <c r="AX197" s="13" t="s">
        <v>77</v>
      </c>
      <c r="AY197" s="246" t="s">
        <v>143</v>
      </c>
    </row>
    <row r="198" spans="1:65" s="2" customFormat="1" ht="16.5" customHeight="1">
      <c r="A198" s="38"/>
      <c r="B198" s="39"/>
      <c r="C198" s="197" t="s">
        <v>439</v>
      </c>
      <c r="D198" s="197" t="s">
        <v>144</v>
      </c>
      <c r="E198" s="198" t="s">
        <v>1002</v>
      </c>
      <c r="F198" s="199" t="s">
        <v>1003</v>
      </c>
      <c r="G198" s="200" t="s">
        <v>201</v>
      </c>
      <c r="H198" s="201">
        <v>3</v>
      </c>
      <c r="I198" s="202"/>
      <c r="J198" s="203">
        <f>ROUND(I198*H198,2)</f>
        <v>0</v>
      </c>
      <c r="K198" s="204"/>
      <c r="L198" s="44"/>
      <c r="M198" s="205" t="s">
        <v>19</v>
      </c>
      <c r="N198" s="206" t="s">
        <v>40</v>
      </c>
      <c r="O198" s="84"/>
      <c r="P198" s="207">
        <f>O198*H198</f>
        <v>0</v>
      </c>
      <c r="Q198" s="207">
        <v>0</v>
      </c>
      <c r="R198" s="207">
        <f>Q198*H198</f>
        <v>0</v>
      </c>
      <c r="S198" s="207">
        <v>0</v>
      </c>
      <c r="T198" s="208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09" t="s">
        <v>142</v>
      </c>
      <c r="AT198" s="209" t="s">
        <v>144</v>
      </c>
      <c r="AU198" s="209" t="s">
        <v>79</v>
      </c>
      <c r="AY198" s="17" t="s">
        <v>143</v>
      </c>
      <c r="BE198" s="210">
        <f>IF(N198="základní",J198,0)</f>
        <v>0</v>
      </c>
      <c r="BF198" s="210">
        <f>IF(N198="snížená",J198,0)</f>
        <v>0</v>
      </c>
      <c r="BG198" s="210">
        <f>IF(N198="zákl. přenesená",J198,0)</f>
        <v>0</v>
      </c>
      <c r="BH198" s="210">
        <f>IF(N198="sníž. přenesená",J198,0)</f>
        <v>0</v>
      </c>
      <c r="BI198" s="210">
        <f>IF(N198="nulová",J198,0)</f>
        <v>0</v>
      </c>
      <c r="BJ198" s="17" t="s">
        <v>77</v>
      </c>
      <c r="BK198" s="210">
        <f>ROUND(I198*H198,2)</f>
        <v>0</v>
      </c>
      <c r="BL198" s="17" t="s">
        <v>142</v>
      </c>
      <c r="BM198" s="209" t="s">
        <v>1004</v>
      </c>
    </row>
    <row r="199" spans="1:51" s="13" customFormat="1" ht="12">
      <c r="A199" s="13"/>
      <c r="B199" s="235"/>
      <c r="C199" s="236"/>
      <c r="D199" s="237" t="s">
        <v>236</v>
      </c>
      <c r="E199" s="238" t="s">
        <v>19</v>
      </c>
      <c r="F199" s="239" t="s">
        <v>152</v>
      </c>
      <c r="G199" s="236"/>
      <c r="H199" s="240">
        <v>3</v>
      </c>
      <c r="I199" s="241"/>
      <c r="J199" s="236"/>
      <c r="K199" s="236"/>
      <c r="L199" s="242"/>
      <c r="M199" s="243"/>
      <c r="N199" s="244"/>
      <c r="O199" s="244"/>
      <c r="P199" s="244"/>
      <c r="Q199" s="244"/>
      <c r="R199" s="244"/>
      <c r="S199" s="244"/>
      <c r="T199" s="24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6" t="s">
        <v>236</v>
      </c>
      <c r="AU199" s="246" t="s">
        <v>79</v>
      </c>
      <c r="AV199" s="13" t="s">
        <v>79</v>
      </c>
      <c r="AW199" s="13" t="s">
        <v>31</v>
      </c>
      <c r="AX199" s="13" t="s">
        <v>77</v>
      </c>
      <c r="AY199" s="246" t="s">
        <v>143</v>
      </c>
    </row>
    <row r="200" spans="1:63" s="11" customFormat="1" ht="22.8" customHeight="1">
      <c r="A200" s="11"/>
      <c r="B200" s="183"/>
      <c r="C200" s="184"/>
      <c r="D200" s="185" t="s">
        <v>68</v>
      </c>
      <c r="E200" s="222" t="s">
        <v>413</v>
      </c>
      <c r="F200" s="222" t="s">
        <v>414</v>
      </c>
      <c r="G200" s="184"/>
      <c r="H200" s="184"/>
      <c r="I200" s="187"/>
      <c r="J200" s="223">
        <f>BK200</f>
        <v>0</v>
      </c>
      <c r="K200" s="184"/>
      <c r="L200" s="189"/>
      <c r="M200" s="190"/>
      <c r="N200" s="191"/>
      <c r="O200" s="191"/>
      <c r="P200" s="192">
        <f>SUM(P201:P205)</f>
        <v>0</v>
      </c>
      <c r="Q200" s="191"/>
      <c r="R200" s="192">
        <f>SUM(R201:R205)</f>
        <v>0</v>
      </c>
      <c r="S200" s="191"/>
      <c r="T200" s="193">
        <f>SUM(T201:T205)</f>
        <v>0</v>
      </c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R200" s="194" t="s">
        <v>77</v>
      </c>
      <c r="AT200" s="195" t="s">
        <v>68</v>
      </c>
      <c r="AU200" s="195" t="s">
        <v>77</v>
      </c>
      <c r="AY200" s="194" t="s">
        <v>143</v>
      </c>
      <c r="BK200" s="196">
        <f>SUM(BK201:BK205)</f>
        <v>0</v>
      </c>
    </row>
    <row r="201" spans="1:65" s="2" customFormat="1" ht="21.75" customHeight="1">
      <c r="A201" s="38"/>
      <c r="B201" s="39"/>
      <c r="C201" s="197" t="s">
        <v>703</v>
      </c>
      <c r="D201" s="197" t="s">
        <v>144</v>
      </c>
      <c r="E201" s="198" t="s">
        <v>416</v>
      </c>
      <c r="F201" s="199" t="s">
        <v>417</v>
      </c>
      <c r="G201" s="200" t="s">
        <v>418</v>
      </c>
      <c r="H201" s="201">
        <v>719.077</v>
      </c>
      <c r="I201" s="202"/>
      <c r="J201" s="203">
        <f>ROUND(I201*H201,2)</f>
        <v>0</v>
      </c>
      <c r="K201" s="204"/>
      <c r="L201" s="44"/>
      <c r="M201" s="205" t="s">
        <v>19</v>
      </c>
      <c r="N201" s="206" t="s">
        <v>40</v>
      </c>
      <c r="O201" s="84"/>
      <c r="P201" s="207">
        <f>O201*H201</f>
        <v>0</v>
      </c>
      <c r="Q201" s="207">
        <v>0</v>
      </c>
      <c r="R201" s="207">
        <f>Q201*H201</f>
        <v>0</v>
      </c>
      <c r="S201" s="207">
        <v>0</v>
      </c>
      <c r="T201" s="208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09" t="s">
        <v>142</v>
      </c>
      <c r="AT201" s="209" t="s">
        <v>144</v>
      </c>
      <c r="AU201" s="209" t="s">
        <v>79</v>
      </c>
      <c r="AY201" s="17" t="s">
        <v>143</v>
      </c>
      <c r="BE201" s="210">
        <f>IF(N201="základní",J201,0)</f>
        <v>0</v>
      </c>
      <c r="BF201" s="210">
        <f>IF(N201="snížená",J201,0)</f>
        <v>0</v>
      </c>
      <c r="BG201" s="210">
        <f>IF(N201="zákl. přenesená",J201,0)</f>
        <v>0</v>
      </c>
      <c r="BH201" s="210">
        <f>IF(N201="sníž. přenesená",J201,0)</f>
        <v>0</v>
      </c>
      <c r="BI201" s="210">
        <f>IF(N201="nulová",J201,0)</f>
        <v>0</v>
      </c>
      <c r="BJ201" s="17" t="s">
        <v>77</v>
      </c>
      <c r="BK201" s="210">
        <f>ROUND(I201*H201,2)</f>
        <v>0</v>
      </c>
      <c r="BL201" s="17" t="s">
        <v>142</v>
      </c>
      <c r="BM201" s="209" t="s">
        <v>1005</v>
      </c>
    </row>
    <row r="202" spans="1:65" s="2" customFormat="1" ht="21.75" customHeight="1">
      <c r="A202" s="38"/>
      <c r="B202" s="39"/>
      <c r="C202" s="197" t="s">
        <v>708</v>
      </c>
      <c r="D202" s="197" t="s">
        <v>144</v>
      </c>
      <c r="E202" s="198" t="s">
        <v>421</v>
      </c>
      <c r="F202" s="199" t="s">
        <v>422</v>
      </c>
      <c r="G202" s="200" t="s">
        <v>418</v>
      </c>
      <c r="H202" s="201">
        <v>7190.77</v>
      </c>
      <c r="I202" s="202"/>
      <c r="J202" s="203">
        <f>ROUND(I202*H202,2)</f>
        <v>0</v>
      </c>
      <c r="K202" s="204"/>
      <c r="L202" s="44"/>
      <c r="M202" s="205" t="s">
        <v>19</v>
      </c>
      <c r="N202" s="206" t="s">
        <v>40</v>
      </c>
      <c r="O202" s="84"/>
      <c r="P202" s="207">
        <f>O202*H202</f>
        <v>0</v>
      </c>
      <c r="Q202" s="207">
        <v>0</v>
      </c>
      <c r="R202" s="207">
        <f>Q202*H202</f>
        <v>0</v>
      </c>
      <c r="S202" s="207">
        <v>0</v>
      </c>
      <c r="T202" s="208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09" t="s">
        <v>142</v>
      </c>
      <c r="AT202" s="209" t="s">
        <v>144</v>
      </c>
      <c r="AU202" s="209" t="s">
        <v>79</v>
      </c>
      <c r="AY202" s="17" t="s">
        <v>143</v>
      </c>
      <c r="BE202" s="210">
        <f>IF(N202="základní",J202,0)</f>
        <v>0</v>
      </c>
      <c r="BF202" s="210">
        <f>IF(N202="snížená",J202,0)</f>
        <v>0</v>
      </c>
      <c r="BG202" s="210">
        <f>IF(N202="zákl. přenesená",J202,0)</f>
        <v>0</v>
      </c>
      <c r="BH202" s="210">
        <f>IF(N202="sníž. přenesená",J202,0)</f>
        <v>0</v>
      </c>
      <c r="BI202" s="210">
        <f>IF(N202="nulová",J202,0)</f>
        <v>0</v>
      </c>
      <c r="BJ202" s="17" t="s">
        <v>77</v>
      </c>
      <c r="BK202" s="210">
        <f>ROUND(I202*H202,2)</f>
        <v>0</v>
      </c>
      <c r="BL202" s="17" t="s">
        <v>142</v>
      </c>
      <c r="BM202" s="209" t="s">
        <v>1006</v>
      </c>
    </row>
    <row r="203" spans="1:51" s="13" customFormat="1" ht="12">
      <c r="A203" s="13"/>
      <c r="B203" s="235"/>
      <c r="C203" s="236"/>
      <c r="D203" s="237" t="s">
        <v>236</v>
      </c>
      <c r="E203" s="236"/>
      <c r="F203" s="239" t="s">
        <v>1007</v>
      </c>
      <c r="G203" s="236"/>
      <c r="H203" s="240">
        <v>7190.77</v>
      </c>
      <c r="I203" s="241"/>
      <c r="J203" s="236"/>
      <c r="K203" s="236"/>
      <c r="L203" s="242"/>
      <c r="M203" s="243"/>
      <c r="N203" s="244"/>
      <c r="O203" s="244"/>
      <c r="P203" s="244"/>
      <c r="Q203" s="244"/>
      <c r="R203" s="244"/>
      <c r="S203" s="244"/>
      <c r="T203" s="24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6" t="s">
        <v>236</v>
      </c>
      <c r="AU203" s="246" t="s">
        <v>79</v>
      </c>
      <c r="AV203" s="13" t="s">
        <v>79</v>
      </c>
      <c r="AW203" s="13" t="s">
        <v>4</v>
      </c>
      <c r="AX203" s="13" t="s">
        <v>77</v>
      </c>
      <c r="AY203" s="246" t="s">
        <v>143</v>
      </c>
    </row>
    <row r="204" spans="1:65" s="2" customFormat="1" ht="16.5" customHeight="1">
      <c r="A204" s="38"/>
      <c r="B204" s="39"/>
      <c r="C204" s="197" t="s">
        <v>713</v>
      </c>
      <c r="D204" s="197" t="s">
        <v>144</v>
      </c>
      <c r="E204" s="198" t="s">
        <v>426</v>
      </c>
      <c r="F204" s="199" t="s">
        <v>427</v>
      </c>
      <c r="G204" s="200" t="s">
        <v>418</v>
      </c>
      <c r="H204" s="201">
        <v>719.077</v>
      </c>
      <c r="I204" s="202"/>
      <c r="J204" s="203">
        <f>ROUND(I204*H204,2)</f>
        <v>0</v>
      </c>
      <c r="K204" s="204"/>
      <c r="L204" s="44"/>
      <c r="M204" s="205" t="s">
        <v>19</v>
      </c>
      <c r="N204" s="206" t="s">
        <v>40</v>
      </c>
      <c r="O204" s="84"/>
      <c r="P204" s="207">
        <f>O204*H204</f>
        <v>0</v>
      </c>
      <c r="Q204" s="207">
        <v>0</v>
      </c>
      <c r="R204" s="207">
        <f>Q204*H204</f>
        <v>0</v>
      </c>
      <c r="S204" s="207">
        <v>0</v>
      </c>
      <c r="T204" s="208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09" t="s">
        <v>142</v>
      </c>
      <c r="AT204" s="209" t="s">
        <v>144</v>
      </c>
      <c r="AU204" s="209" t="s">
        <v>79</v>
      </c>
      <c r="AY204" s="17" t="s">
        <v>143</v>
      </c>
      <c r="BE204" s="210">
        <f>IF(N204="základní",J204,0)</f>
        <v>0</v>
      </c>
      <c r="BF204" s="210">
        <f>IF(N204="snížená",J204,0)</f>
        <v>0</v>
      </c>
      <c r="BG204" s="210">
        <f>IF(N204="zákl. přenesená",J204,0)</f>
        <v>0</v>
      </c>
      <c r="BH204" s="210">
        <f>IF(N204="sníž. přenesená",J204,0)</f>
        <v>0</v>
      </c>
      <c r="BI204" s="210">
        <f>IF(N204="nulová",J204,0)</f>
        <v>0</v>
      </c>
      <c r="BJ204" s="17" t="s">
        <v>77</v>
      </c>
      <c r="BK204" s="210">
        <f>ROUND(I204*H204,2)</f>
        <v>0</v>
      </c>
      <c r="BL204" s="17" t="s">
        <v>142</v>
      </c>
      <c r="BM204" s="209" t="s">
        <v>1008</v>
      </c>
    </row>
    <row r="205" spans="1:65" s="2" customFormat="1" ht="21.75" customHeight="1">
      <c r="A205" s="38"/>
      <c r="B205" s="39"/>
      <c r="C205" s="197" t="s">
        <v>719</v>
      </c>
      <c r="D205" s="197" t="s">
        <v>144</v>
      </c>
      <c r="E205" s="198" t="s">
        <v>1009</v>
      </c>
      <c r="F205" s="199" t="s">
        <v>1010</v>
      </c>
      <c r="G205" s="200" t="s">
        <v>418</v>
      </c>
      <c r="H205" s="201">
        <v>719.077</v>
      </c>
      <c r="I205" s="202"/>
      <c r="J205" s="203">
        <f>ROUND(I205*H205,2)</f>
        <v>0</v>
      </c>
      <c r="K205" s="204"/>
      <c r="L205" s="44"/>
      <c r="M205" s="205" t="s">
        <v>19</v>
      </c>
      <c r="N205" s="206" t="s">
        <v>40</v>
      </c>
      <c r="O205" s="84"/>
      <c r="P205" s="207">
        <f>O205*H205</f>
        <v>0</v>
      </c>
      <c r="Q205" s="207">
        <v>0</v>
      </c>
      <c r="R205" s="207">
        <f>Q205*H205</f>
        <v>0</v>
      </c>
      <c r="S205" s="207">
        <v>0</v>
      </c>
      <c r="T205" s="208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09" t="s">
        <v>142</v>
      </c>
      <c r="AT205" s="209" t="s">
        <v>144</v>
      </c>
      <c r="AU205" s="209" t="s">
        <v>79</v>
      </c>
      <c r="AY205" s="17" t="s">
        <v>143</v>
      </c>
      <c r="BE205" s="210">
        <f>IF(N205="základní",J205,0)</f>
        <v>0</v>
      </c>
      <c r="BF205" s="210">
        <f>IF(N205="snížená",J205,0)</f>
        <v>0</v>
      </c>
      <c r="BG205" s="210">
        <f>IF(N205="zákl. přenesená",J205,0)</f>
        <v>0</v>
      </c>
      <c r="BH205" s="210">
        <f>IF(N205="sníž. přenesená",J205,0)</f>
        <v>0</v>
      </c>
      <c r="BI205" s="210">
        <f>IF(N205="nulová",J205,0)</f>
        <v>0</v>
      </c>
      <c r="BJ205" s="17" t="s">
        <v>77</v>
      </c>
      <c r="BK205" s="210">
        <f>ROUND(I205*H205,2)</f>
        <v>0</v>
      </c>
      <c r="BL205" s="17" t="s">
        <v>142</v>
      </c>
      <c r="BM205" s="209" t="s">
        <v>1011</v>
      </c>
    </row>
    <row r="206" spans="1:63" s="11" customFormat="1" ht="22.8" customHeight="1">
      <c r="A206" s="11"/>
      <c r="B206" s="183"/>
      <c r="C206" s="184"/>
      <c r="D206" s="185" t="s">
        <v>68</v>
      </c>
      <c r="E206" s="222" t="s">
        <v>429</v>
      </c>
      <c r="F206" s="222" t="s">
        <v>430</v>
      </c>
      <c r="G206" s="184"/>
      <c r="H206" s="184"/>
      <c r="I206" s="187"/>
      <c r="J206" s="223">
        <f>BK206</f>
        <v>0</v>
      </c>
      <c r="K206" s="184"/>
      <c r="L206" s="189"/>
      <c r="M206" s="190"/>
      <c r="N206" s="191"/>
      <c r="O206" s="191"/>
      <c r="P206" s="192">
        <f>P207</f>
        <v>0</v>
      </c>
      <c r="Q206" s="191"/>
      <c r="R206" s="192">
        <f>R207</f>
        <v>0</v>
      </c>
      <c r="S206" s="191"/>
      <c r="T206" s="193">
        <f>T207</f>
        <v>0</v>
      </c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R206" s="194" t="s">
        <v>77</v>
      </c>
      <c r="AT206" s="195" t="s">
        <v>68</v>
      </c>
      <c r="AU206" s="195" t="s">
        <v>77</v>
      </c>
      <c r="AY206" s="194" t="s">
        <v>143</v>
      </c>
      <c r="BK206" s="196">
        <f>BK207</f>
        <v>0</v>
      </c>
    </row>
    <row r="207" spans="1:65" s="2" customFormat="1" ht="21.75" customHeight="1">
      <c r="A207" s="38"/>
      <c r="B207" s="39"/>
      <c r="C207" s="197" t="s">
        <v>724</v>
      </c>
      <c r="D207" s="197" t="s">
        <v>144</v>
      </c>
      <c r="E207" s="198" t="s">
        <v>1012</v>
      </c>
      <c r="F207" s="199" t="s">
        <v>1013</v>
      </c>
      <c r="G207" s="200" t="s">
        <v>418</v>
      </c>
      <c r="H207" s="201">
        <v>239.916</v>
      </c>
      <c r="I207" s="202"/>
      <c r="J207" s="203">
        <f>ROUND(I207*H207,2)</f>
        <v>0</v>
      </c>
      <c r="K207" s="204"/>
      <c r="L207" s="44"/>
      <c r="M207" s="211" t="s">
        <v>19</v>
      </c>
      <c r="N207" s="212" t="s">
        <v>40</v>
      </c>
      <c r="O207" s="213"/>
      <c r="P207" s="214">
        <f>O207*H207</f>
        <v>0</v>
      </c>
      <c r="Q207" s="214">
        <v>0</v>
      </c>
      <c r="R207" s="214">
        <f>Q207*H207</f>
        <v>0</v>
      </c>
      <c r="S207" s="214">
        <v>0</v>
      </c>
      <c r="T207" s="215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09" t="s">
        <v>142</v>
      </c>
      <c r="AT207" s="209" t="s">
        <v>144</v>
      </c>
      <c r="AU207" s="209" t="s">
        <v>79</v>
      </c>
      <c r="AY207" s="17" t="s">
        <v>143</v>
      </c>
      <c r="BE207" s="210">
        <f>IF(N207="základní",J207,0)</f>
        <v>0</v>
      </c>
      <c r="BF207" s="210">
        <f>IF(N207="snížená",J207,0)</f>
        <v>0</v>
      </c>
      <c r="BG207" s="210">
        <f>IF(N207="zákl. přenesená",J207,0)</f>
        <v>0</v>
      </c>
      <c r="BH207" s="210">
        <f>IF(N207="sníž. přenesená",J207,0)</f>
        <v>0</v>
      </c>
      <c r="BI207" s="210">
        <f>IF(N207="nulová",J207,0)</f>
        <v>0</v>
      </c>
      <c r="BJ207" s="17" t="s">
        <v>77</v>
      </c>
      <c r="BK207" s="210">
        <f>ROUND(I207*H207,2)</f>
        <v>0</v>
      </c>
      <c r="BL207" s="17" t="s">
        <v>142</v>
      </c>
      <c r="BM207" s="209" t="s">
        <v>1014</v>
      </c>
    </row>
    <row r="208" spans="1:31" s="2" customFormat="1" ht="6.95" customHeight="1">
      <c r="A208" s="38"/>
      <c r="B208" s="59"/>
      <c r="C208" s="60"/>
      <c r="D208" s="60"/>
      <c r="E208" s="60"/>
      <c r="F208" s="60"/>
      <c r="G208" s="60"/>
      <c r="H208" s="60"/>
      <c r="I208" s="60"/>
      <c r="J208" s="60"/>
      <c r="K208" s="60"/>
      <c r="L208" s="44"/>
      <c r="M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</row>
  </sheetData>
  <sheetProtection password="CC35" sheet="1" objects="1" scenarios="1" formatColumns="0" formatRows="0" autoFilter="0"/>
  <autoFilter ref="C88:K207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94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79</v>
      </c>
    </row>
    <row r="4" spans="2:46" s="1" customFormat="1" ht="24.95" customHeight="1">
      <c r="B4" s="20"/>
      <c r="D4" s="130" t="s">
        <v>119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Ochranná nádrž NO4 v k.ú. Hovorany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120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1015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22. 1. 2021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stavby'!E11="","",'Rekapitulace stavby'!E11)</f>
        <v xml:space="preserve"> </v>
      </c>
      <c r="F15" s="38"/>
      <c r="G15" s="38"/>
      <c r="H15" s="38"/>
      <c r="I15" s="132" t="s">
        <v>27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28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27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30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27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32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27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33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35</v>
      </c>
      <c r="E30" s="38"/>
      <c r="F30" s="38"/>
      <c r="G30" s="38"/>
      <c r="H30" s="38"/>
      <c r="I30" s="38"/>
      <c r="J30" s="144">
        <f>ROUND(J87,2)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37</v>
      </c>
      <c r="G32" s="38"/>
      <c r="H32" s="38"/>
      <c r="I32" s="145" t="s">
        <v>36</v>
      </c>
      <c r="J32" s="145" t="s">
        <v>38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39</v>
      </c>
      <c r="E33" s="132" t="s">
        <v>40</v>
      </c>
      <c r="F33" s="147">
        <f>ROUND((SUM(BE87:BE244)),2)</f>
        <v>0</v>
      </c>
      <c r="G33" s="38"/>
      <c r="H33" s="38"/>
      <c r="I33" s="148">
        <v>0.21</v>
      </c>
      <c r="J33" s="147">
        <f>ROUND(((SUM(BE87:BE244))*I33),2)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41</v>
      </c>
      <c r="F34" s="147">
        <f>ROUND((SUM(BF87:BF244)),2)</f>
        <v>0</v>
      </c>
      <c r="G34" s="38"/>
      <c r="H34" s="38"/>
      <c r="I34" s="148">
        <v>0.15</v>
      </c>
      <c r="J34" s="147">
        <f>ROUND(((SUM(BF87:BF244))*I34),2)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42</v>
      </c>
      <c r="F35" s="147">
        <f>ROUND((SUM(BG87:BG244)),2)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43</v>
      </c>
      <c r="F36" s="147">
        <f>ROUND((SUM(BH87:BH244)),2)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44</v>
      </c>
      <c r="F37" s="147">
        <f>ROUND((SUM(BI87:BI244)),2)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45</v>
      </c>
      <c r="E39" s="151"/>
      <c r="F39" s="151"/>
      <c r="G39" s="152" t="s">
        <v>46</v>
      </c>
      <c r="H39" s="153" t="s">
        <v>47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122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Ochranná nádrž NO4 v k.ú. Hovorany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120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IO 03 - Přeložka vodovodu a odpadu z vodojemu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22. 1. 2021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32" t="s">
        <v>30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28</v>
      </c>
      <c r="D55" s="40"/>
      <c r="E55" s="40"/>
      <c r="F55" s="27" t="str">
        <f>IF(E18="","",E18)</f>
        <v>Vyplň údaj</v>
      </c>
      <c r="G55" s="40"/>
      <c r="H55" s="40"/>
      <c r="I55" s="32" t="s">
        <v>32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123</v>
      </c>
      <c r="D57" s="162"/>
      <c r="E57" s="162"/>
      <c r="F57" s="162"/>
      <c r="G57" s="162"/>
      <c r="H57" s="162"/>
      <c r="I57" s="162"/>
      <c r="J57" s="163" t="s">
        <v>124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67</v>
      </c>
      <c r="D59" s="40"/>
      <c r="E59" s="40"/>
      <c r="F59" s="40"/>
      <c r="G59" s="40"/>
      <c r="H59" s="40"/>
      <c r="I59" s="40"/>
      <c r="J59" s="102">
        <f>J87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125</v>
      </c>
    </row>
    <row r="60" spans="1:31" s="9" customFormat="1" ht="24.95" customHeight="1">
      <c r="A60" s="9"/>
      <c r="B60" s="165"/>
      <c r="C60" s="166"/>
      <c r="D60" s="167" t="s">
        <v>220</v>
      </c>
      <c r="E60" s="168"/>
      <c r="F60" s="168"/>
      <c r="G60" s="168"/>
      <c r="H60" s="168"/>
      <c r="I60" s="168"/>
      <c r="J60" s="169">
        <f>J88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2" customFormat="1" ht="19.9" customHeight="1">
      <c r="A61" s="12"/>
      <c r="B61" s="216"/>
      <c r="C61" s="217"/>
      <c r="D61" s="218" t="s">
        <v>221</v>
      </c>
      <c r="E61" s="219"/>
      <c r="F61" s="219"/>
      <c r="G61" s="219"/>
      <c r="H61" s="219"/>
      <c r="I61" s="219"/>
      <c r="J61" s="220">
        <f>J89</f>
        <v>0</v>
      </c>
      <c r="K61" s="217"/>
      <c r="L61" s="221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 s="12" customFormat="1" ht="19.9" customHeight="1">
      <c r="A62" s="12"/>
      <c r="B62" s="216"/>
      <c r="C62" s="217"/>
      <c r="D62" s="218" t="s">
        <v>222</v>
      </c>
      <c r="E62" s="219"/>
      <c r="F62" s="219"/>
      <c r="G62" s="219"/>
      <c r="H62" s="219"/>
      <c r="I62" s="219"/>
      <c r="J62" s="220">
        <f>J149</f>
        <v>0</v>
      </c>
      <c r="K62" s="217"/>
      <c r="L62" s="221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 s="12" customFormat="1" ht="19.9" customHeight="1">
      <c r="A63" s="12"/>
      <c r="B63" s="216"/>
      <c r="C63" s="217"/>
      <c r="D63" s="218" t="s">
        <v>858</v>
      </c>
      <c r="E63" s="219"/>
      <c r="F63" s="219"/>
      <c r="G63" s="219"/>
      <c r="H63" s="219"/>
      <c r="I63" s="219"/>
      <c r="J63" s="220">
        <f>J165</f>
        <v>0</v>
      </c>
      <c r="K63" s="217"/>
      <c r="L63" s="221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1:31" s="12" customFormat="1" ht="19.9" customHeight="1">
      <c r="A64" s="12"/>
      <c r="B64" s="216"/>
      <c r="C64" s="217"/>
      <c r="D64" s="218" t="s">
        <v>223</v>
      </c>
      <c r="E64" s="219"/>
      <c r="F64" s="219"/>
      <c r="G64" s="219"/>
      <c r="H64" s="219"/>
      <c r="I64" s="219"/>
      <c r="J64" s="220">
        <f>J185</f>
        <v>0</v>
      </c>
      <c r="K64" s="217"/>
      <c r="L64" s="221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1:31" s="12" customFormat="1" ht="19.9" customHeight="1">
      <c r="A65" s="12"/>
      <c r="B65" s="216"/>
      <c r="C65" s="217"/>
      <c r="D65" s="218" t="s">
        <v>444</v>
      </c>
      <c r="E65" s="219"/>
      <c r="F65" s="219"/>
      <c r="G65" s="219"/>
      <c r="H65" s="219"/>
      <c r="I65" s="219"/>
      <c r="J65" s="220">
        <f>J232</f>
        <v>0</v>
      </c>
      <c r="K65" s="217"/>
      <c r="L65" s="221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 s="12" customFormat="1" ht="19.9" customHeight="1">
      <c r="A66" s="12"/>
      <c r="B66" s="216"/>
      <c r="C66" s="217"/>
      <c r="D66" s="218" t="s">
        <v>224</v>
      </c>
      <c r="E66" s="219"/>
      <c r="F66" s="219"/>
      <c r="G66" s="219"/>
      <c r="H66" s="219"/>
      <c r="I66" s="219"/>
      <c r="J66" s="220">
        <f>J237</f>
        <v>0</v>
      </c>
      <c r="K66" s="217"/>
      <c r="L66" s="221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spans="1:31" s="12" customFormat="1" ht="19.9" customHeight="1">
      <c r="A67" s="12"/>
      <c r="B67" s="216"/>
      <c r="C67" s="217"/>
      <c r="D67" s="218" t="s">
        <v>225</v>
      </c>
      <c r="E67" s="219"/>
      <c r="F67" s="219"/>
      <c r="G67" s="219"/>
      <c r="H67" s="219"/>
      <c r="I67" s="219"/>
      <c r="J67" s="220">
        <f>J243</f>
        <v>0</v>
      </c>
      <c r="K67" s="217"/>
      <c r="L67" s="221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</row>
    <row r="68" spans="1:31" s="2" customFormat="1" ht="21.8" customHeight="1">
      <c r="A68" s="38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59"/>
      <c r="C69" s="60"/>
      <c r="D69" s="60"/>
      <c r="E69" s="60"/>
      <c r="F69" s="60"/>
      <c r="G69" s="60"/>
      <c r="H69" s="60"/>
      <c r="I69" s="60"/>
      <c r="J69" s="60"/>
      <c r="K69" s="6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3" spans="1:31" s="2" customFormat="1" ht="6.95" customHeight="1">
      <c r="A73" s="38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24.95" customHeight="1">
      <c r="A74" s="38"/>
      <c r="B74" s="39"/>
      <c r="C74" s="23" t="s">
        <v>127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16</v>
      </c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6.5" customHeight="1">
      <c r="A77" s="38"/>
      <c r="B77" s="39"/>
      <c r="C77" s="40"/>
      <c r="D77" s="40"/>
      <c r="E77" s="160" t="str">
        <f>E7</f>
        <v>Ochranná nádrž NO4 v k.ú. Hovorany</v>
      </c>
      <c r="F77" s="32"/>
      <c r="G77" s="32"/>
      <c r="H77" s="32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120</v>
      </c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6.5" customHeight="1">
      <c r="A79" s="38"/>
      <c r="B79" s="39"/>
      <c r="C79" s="40"/>
      <c r="D79" s="40"/>
      <c r="E79" s="69" t="str">
        <f>E9</f>
        <v>IO 03 - Přeložka vodovodu a odpadu z vodojemu</v>
      </c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21</v>
      </c>
      <c r="D81" s="40"/>
      <c r="E81" s="40"/>
      <c r="F81" s="27" t="str">
        <f>F12</f>
        <v xml:space="preserve"> </v>
      </c>
      <c r="G81" s="40"/>
      <c r="H81" s="40"/>
      <c r="I81" s="32" t="s">
        <v>23</v>
      </c>
      <c r="J81" s="72" t="str">
        <f>IF(J12="","",J12)</f>
        <v>22. 1. 2021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5.15" customHeight="1">
      <c r="A83" s="38"/>
      <c r="B83" s="39"/>
      <c r="C83" s="32" t="s">
        <v>25</v>
      </c>
      <c r="D83" s="40"/>
      <c r="E83" s="40"/>
      <c r="F83" s="27" t="str">
        <f>E15</f>
        <v xml:space="preserve"> </v>
      </c>
      <c r="G83" s="40"/>
      <c r="H83" s="40"/>
      <c r="I83" s="32" t="s">
        <v>30</v>
      </c>
      <c r="J83" s="36" t="str">
        <f>E21</f>
        <v xml:space="preserve"> </v>
      </c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5.15" customHeight="1">
      <c r="A84" s="38"/>
      <c r="B84" s="39"/>
      <c r="C84" s="32" t="s">
        <v>28</v>
      </c>
      <c r="D84" s="40"/>
      <c r="E84" s="40"/>
      <c r="F84" s="27" t="str">
        <f>IF(E18="","",E18)</f>
        <v>Vyplň údaj</v>
      </c>
      <c r="G84" s="40"/>
      <c r="H84" s="40"/>
      <c r="I84" s="32" t="s">
        <v>32</v>
      </c>
      <c r="J84" s="36" t="str">
        <f>E24</f>
        <v xml:space="preserve"> </v>
      </c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0.3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10" customFormat="1" ht="29.25" customHeight="1">
      <c r="A86" s="171"/>
      <c r="B86" s="172"/>
      <c r="C86" s="173" t="s">
        <v>128</v>
      </c>
      <c r="D86" s="174" t="s">
        <v>54</v>
      </c>
      <c r="E86" s="174" t="s">
        <v>50</v>
      </c>
      <c r="F86" s="174" t="s">
        <v>51</v>
      </c>
      <c r="G86" s="174" t="s">
        <v>129</v>
      </c>
      <c r="H86" s="174" t="s">
        <v>130</v>
      </c>
      <c r="I86" s="174" t="s">
        <v>131</v>
      </c>
      <c r="J86" s="175" t="s">
        <v>124</v>
      </c>
      <c r="K86" s="176" t="s">
        <v>132</v>
      </c>
      <c r="L86" s="177"/>
      <c r="M86" s="92" t="s">
        <v>19</v>
      </c>
      <c r="N86" s="93" t="s">
        <v>39</v>
      </c>
      <c r="O86" s="93" t="s">
        <v>133</v>
      </c>
      <c r="P86" s="93" t="s">
        <v>134</v>
      </c>
      <c r="Q86" s="93" t="s">
        <v>135</v>
      </c>
      <c r="R86" s="93" t="s">
        <v>136</v>
      </c>
      <c r="S86" s="93" t="s">
        <v>137</v>
      </c>
      <c r="T86" s="94" t="s">
        <v>138</v>
      </c>
      <c r="U86" s="171"/>
      <c r="V86" s="171"/>
      <c r="W86" s="171"/>
      <c r="X86" s="171"/>
      <c r="Y86" s="171"/>
      <c r="Z86" s="171"/>
      <c r="AA86" s="171"/>
      <c r="AB86" s="171"/>
      <c r="AC86" s="171"/>
      <c r="AD86" s="171"/>
      <c r="AE86" s="171"/>
    </row>
    <row r="87" spans="1:63" s="2" customFormat="1" ht="22.8" customHeight="1">
      <c r="A87" s="38"/>
      <c r="B87" s="39"/>
      <c r="C87" s="99" t="s">
        <v>139</v>
      </c>
      <c r="D87" s="40"/>
      <c r="E87" s="40"/>
      <c r="F87" s="40"/>
      <c r="G87" s="40"/>
      <c r="H87" s="40"/>
      <c r="I87" s="40"/>
      <c r="J87" s="178">
        <f>BK87</f>
        <v>0</v>
      </c>
      <c r="K87" s="40"/>
      <c r="L87" s="44"/>
      <c r="M87" s="95"/>
      <c r="N87" s="179"/>
      <c r="O87" s="96"/>
      <c r="P87" s="180">
        <f>P88</f>
        <v>0</v>
      </c>
      <c r="Q87" s="96"/>
      <c r="R87" s="180">
        <f>R88</f>
        <v>518.52439638</v>
      </c>
      <c r="S87" s="96"/>
      <c r="T87" s="181">
        <f>T88</f>
        <v>9.313199999999998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68</v>
      </c>
      <c r="AU87" s="17" t="s">
        <v>125</v>
      </c>
      <c r="BK87" s="182">
        <f>BK88</f>
        <v>0</v>
      </c>
    </row>
    <row r="88" spans="1:63" s="11" customFormat="1" ht="25.9" customHeight="1">
      <c r="A88" s="11"/>
      <c r="B88" s="183"/>
      <c r="C88" s="184"/>
      <c r="D88" s="185" t="s">
        <v>68</v>
      </c>
      <c r="E88" s="186" t="s">
        <v>228</v>
      </c>
      <c r="F88" s="186" t="s">
        <v>229</v>
      </c>
      <c r="G88" s="184"/>
      <c r="H88" s="184"/>
      <c r="I88" s="187"/>
      <c r="J88" s="188">
        <f>BK88</f>
        <v>0</v>
      </c>
      <c r="K88" s="184"/>
      <c r="L88" s="189"/>
      <c r="M88" s="190"/>
      <c r="N88" s="191"/>
      <c r="O88" s="191"/>
      <c r="P88" s="192">
        <f>P89+P149+P165+P185+P232+P237+P243</f>
        <v>0</v>
      </c>
      <c r="Q88" s="191"/>
      <c r="R88" s="192">
        <f>R89+R149+R165+R185+R232+R237+R243</f>
        <v>518.52439638</v>
      </c>
      <c r="S88" s="191"/>
      <c r="T88" s="193">
        <f>T89+T149+T165+T185+T232+T237+T243</f>
        <v>9.313199999999998</v>
      </c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R88" s="194" t="s">
        <v>77</v>
      </c>
      <c r="AT88" s="195" t="s">
        <v>68</v>
      </c>
      <c r="AU88" s="195" t="s">
        <v>69</v>
      </c>
      <c r="AY88" s="194" t="s">
        <v>143</v>
      </c>
      <c r="BK88" s="196">
        <f>BK89+BK149+BK165+BK185+BK232+BK237+BK243</f>
        <v>0</v>
      </c>
    </row>
    <row r="89" spans="1:63" s="11" customFormat="1" ht="22.8" customHeight="1">
      <c r="A89" s="11"/>
      <c r="B89" s="183"/>
      <c r="C89" s="184"/>
      <c r="D89" s="185" t="s">
        <v>68</v>
      </c>
      <c r="E89" s="222" t="s">
        <v>77</v>
      </c>
      <c r="F89" s="222" t="s">
        <v>230</v>
      </c>
      <c r="G89" s="184"/>
      <c r="H89" s="184"/>
      <c r="I89" s="187"/>
      <c r="J89" s="223">
        <f>BK89</f>
        <v>0</v>
      </c>
      <c r="K89" s="184"/>
      <c r="L89" s="189"/>
      <c r="M89" s="190"/>
      <c r="N89" s="191"/>
      <c r="O89" s="191"/>
      <c r="P89" s="192">
        <f>SUM(P90:P148)</f>
        <v>0</v>
      </c>
      <c r="Q89" s="191"/>
      <c r="R89" s="192">
        <f>SUM(R90:R148)</f>
        <v>474.911592</v>
      </c>
      <c r="S89" s="191"/>
      <c r="T89" s="193">
        <f>SUM(T90:T148)</f>
        <v>9.313199999999998</v>
      </c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R89" s="194" t="s">
        <v>77</v>
      </c>
      <c r="AT89" s="195" t="s">
        <v>68</v>
      </c>
      <c r="AU89" s="195" t="s">
        <v>77</v>
      </c>
      <c r="AY89" s="194" t="s">
        <v>143</v>
      </c>
      <c r="BK89" s="196">
        <f>SUM(BK90:BK148)</f>
        <v>0</v>
      </c>
    </row>
    <row r="90" spans="1:65" s="2" customFormat="1" ht="33" customHeight="1">
      <c r="A90" s="38"/>
      <c r="B90" s="39"/>
      <c r="C90" s="197" t="s">
        <v>77</v>
      </c>
      <c r="D90" s="197" t="s">
        <v>144</v>
      </c>
      <c r="E90" s="198" t="s">
        <v>1016</v>
      </c>
      <c r="F90" s="199" t="s">
        <v>1017</v>
      </c>
      <c r="G90" s="200" t="s">
        <v>251</v>
      </c>
      <c r="H90" s="201">
        <v>11.7</v>
      </c>
      <c r="I90" s="202"/>
      <c r="J90" s="203">
        <f>ROUND(I90*H90,2)</f>
        <v>0</v>
      </c>
      <c r="K90" s="204"/>
      <c r="L90" s="44"/>
      <c r="M90" s="205" t="s">
        <v>19</v>
      </c>
      <c r="N90" s="206" t="s">
        <v>40</v>
      </c>
      <c r="O90" s="84"/>
      <c r="P90" s="207">
        <f>O90*H90</f>
        <v>0</v>
      </c>
      <c r="Q90" s="207">
        <v>0</v>
      </c>
      <c r="R90" s="207">
        <f>Q90*H90</f>
        <v>0</v>
      </c>
      <c r="S90" s="207">
        <v>0.316</v>
      </c>
      <c r="T90" s="208">
        <f>S90*H90</f>
        <v>3.6971999999999996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09" t="s">
        <v>142</v>
      </c>
      <c r="AT90" s="209" t="s">
        <v>144</v>
      </c>
      <c r="AU90" s="209" t="s">
        <v>79</v>
      </c>
      <c r="AY90" s="17" t="s">
        <v>143</v>
      </c>
      <c r="BE90" s="210">
        <f>IF(N90="základní",J90,0)</f>
        <v>0</v>
      </c>
      <c r="BF90" s="210">
        <f>IF(N90="snížená",J90,0)</f>
        <v>0</v>
      </c>
      <c r="BG90" s="210">
        <f>IF(N90="zákl. přenesená",J90,0)</f>
        <v>0</v>
      </c>
      <c r="BH90" s="210">
        <f>IF(N90="sníž. přenesená",J90,0)</f>
        <v>0</v>
      </c>
      <c r="BI90" s="210">
        <f>IF(N90="nulová",J90,0)</f>
        <v>0</v>
      </c>
      <c r="BJ90" s="17" t="s">
        <v>77</v>
      </c>
      <c r="BK90" s="210">
        <f>ROUND(I90*H90,2)</f>
        <v>0</v>
      </c>
      <c r="BL90" s="17" t="s">
        <v>142</v>
      </c>
      <c r="BM90" s="209" t="s">
        <v>1018</v>
      </c>
    </row>
    <row r="91" spans="1:51" s="13" customFormat="1" ht="12">
      <c r="A91" s="13"/>
      <c r="B91" s="235"/>
      <c r="C91" s="236"/>
      <c r="D91" s="237" t="s">
        <v>236</v>
      </c>
      <c r="E91" s="238" t="s">
        <v>19</v>
      </c>
      <c r="F91" s="239" t="s">
        <v>1019</v>
      </c>
      <c r="G91" s="236"/>
      <c r="H91" s="240">
        <v>11.7</v>
      </c>
      <c r="I91" s="241"/>
      <c r="J91" s="236"/>
      <c r="K91" s="236"/>
      <c r="L91" s="242"/>
      <c r="M91" s="243"/>
      <c r="N91" s="244"/>
      <c r="O91" s="244"/>
      <c r="P91" s="244"/>
      <c r="Q91" s="244"/>
      <c r="R91" s="244"/>
      <c r="S91" s="244"/>
      <c r="T91" s="245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46" t="s">
        <v>236</v>
      </c>
      <c r="AU91" s="246" t="s">
        <v>79</v>
      </c>
      <c r="AV91" s="13" t="s">
        <v>79</v>
      </c>
      <c r="AW91" s="13" t="s">
        <v>31</v>
      </c>
      <c r="AX91" s="13" t="s">
        <v>77</v>
      </c>
      <c r="AY91" s="246" t="s">
        <v>143</v>
      </c>
    </row>
    <row r="92" spans="1:65" s="2" customFormat="1" ht="21.75" customHeight="1">
      <c r="A92" s="38"/>
      <c r="B92" s="39"/>
      <c r="C92" s="197" t="s">
        <v>79</v>
      </c>
      <c r="D92" s="197" t="s">
        <v>144</v>
      </c>
      <c r="E92" s="198" t="s">
        <v>865</v>
      </c>
      <c r="F92" s="199" t="s">
        <v>866</v>
      </c>
      <c r="G92" s="200" t="s">
        <v>287</v>
      </c>
      <c r="H92" s="201">
        <v>3.51</v>
      </c>
      <c r="I92" s="202"/>
      <c r="J92" s="203">
        <f>ROUND(I92*H92,2)</f>
        <v>0</v>
      </c>
      <c r="K92" s="204"/>
      <c r="L92" s="44"/>
      <c r="M92" s="205" t="s">
        <v>19</v>
      </c>
      <c r="N92" s="206" t="s">
        <v>40</v>
      </c>
      <c r="O92" s="84"/>
      <c r="P92" s="207">
        <f>O92*H92</f>
        <v>0</v>
      </c>
      <c r="Q92" s="207">
        <v>0</v>
      </c>
      <c r="R92" s="207">
        <f>Q92*H92</f>
        <v>0</v>
      </c>
      <c r="S92" s="207">
        <v>1.6</v>
      </c>
      <c r="T92" s="208">
        <f>S92*H92</f>
        <v>5.616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09" t="s">
        <v>142</v>
      </c>
      <c r="AT92" s="209" t="s">
        <v>144</v>
      </c>
      <c r="AU92" s="209" t="s">
        <v>79</v>
      </c>
      <c r="AY92" s="17" t="s">
        <v>143</v>
      </c>
      <c r="BE92" s="210">
        <f>IF(N92="základní",J92,0)</f>
        <v>0</v>
      </c>
      <c r="BF92" s="210">
        <f>IF(N92="snížená",J92,0)</f>
        <v>0</v>
      </c>
      <c r="BG92" s="210">
        <f>IF(N92="zákl. přenesená",J92,0)</f>
        <v>0</v>
      </c>
      <c r="BH92" s="210">
        <f>IF(N92="sníž. přenesená",J92,0)</f>
        <v>0</v>
      </c>
      <c r="BI92" s="210">
        <f>IF(N92="nulová",J92,0)</f>
        <v>0</v>
      </c>
      <c r="BJ92" s="17" t="s">
        <v>77</v>
      </c>
      <c r="BK92" s="210">
        <f>ROUND(I92*H92,2)</f>
        <v>0</v>
      </c>
      <c r="BL92" s="17" t="s">
        <v>142</v>
      </c>
      <c r="BM92" s="209" t="s">
        <v>1020</v>
      </c>
    </row>
    <row r="93" spans="1:51" s="13" customFormat="1" ht="12">
      <c r="A93" s="13"/>
      <c r="B93" s="235"/>
      <c r="C93" s="236"/>
      <c r="D93" s="237" t="s">
        <v>236</v>
      </c>
      <c r="E93" s="238" t="s">
        <v>19</v>
      </c>
      <c r="F93" s="239" t="s">
        <v>1021</v>
      </c>
      <c r="G93" s="236"/>
      <c r="H93" s="240">
        <v>3.51</v>
      </c>
      <c r="I93" s="241"/>
      <c r="J93" s="236"/>
      <c r="K93" s="236"/>
      <c r="L93" s="242"/>
      <c r="M93" s="243"/>
      <c r="N93" s="244"/>
      <c r="O93" s="244"/>
      <c r="P93" s="244"/>
      <c r="Q93" s="244"/>
      <c r="R93" s="244"/>
      <c r="S93" s="244"/>
      <c r="T93" s="245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6" t="s">
        <v>236</v>
      </c>
      <c r="AU93" s="246" t="s">
        <v>79</v>
      </c>
      <c r="AV93" s="13" t="s">
        <v>79</v>
      </c>
      <c r="AW93" s="13" t="s">
        <v>31</v>
      </c>
      <c r="AX93" s="13" t="s">
        <v>77</v>
      </c>
      <c r="AY93" s="246" t="s">
        <v>143</v>
      </c>
    </row>
    <row r="94" spans="1:65" s="2" customFormat="1" ht="16.5" customHeight="1">
      <c r="A94" s="38"/>
      <c r="B94" s="39"/>
      <c r="C94" s="197" t="s">
        <v>152</v>
      </c>
      <c r="D94" s="197" t="s">
        <v>144</v>
      </c>
      <c r="E94" s="198" t="s">
        <v>1022</v>
      </c>
      <c r="F94" s="199" t="s">
        <v>1023</v>
      </c>
      <c r="G94" s="200" t="s">
        <v>396</v>
      </c>
      <c r="H94" s="201">
        <v>12</v>
      </c>
      <c r="I94" s="202"/>
      <c r="J94" s="203">
        <f>ROUND(I94*H94,2)</f>
        <v>0</v>
      </c>
      <c r="K94" s="204"/>
      <c r="L94" s="44"/>
      <c r="M94" s="205" t="s">
        <v>19</v>
      </c>
      <c r="N94" s="206" t="s">
        <v>40</v>
      </c>
      <c r="O94" s="84"/>
      <c r="P94" s="207">
        <f>O94*H94</f>
        <v>0</v>
      </c>
      <c r="Q94" s="207">
        <v>0.00055</v>
      </c>
      <c r="R94" s="207">
        <f>Q94*H94</f>
        <v>0.0066</v>
      </c>
      <c r="S94" s="207">
        <v>0</v>
      </c>
      <c r="T94" s="208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09" t="s">
        <v>142</v>
      </c>
      <c r="AT94" s="209" t="s">
        <v>144</v>
      </c>
      <c r="AU94" s="209" t="s">
        <v>79</v>
      </c>
      <c r="AY94" s="17" t="s">
        <v>143</v>
      </c>
      <c r="BE94" s="210">
        <f>IF(N94="základní",J94,0)</f>
        <v>0</v>
      </c>
      <c r="BF94" s="210">
        <f>IF(N94="snížená",J94,0)</f>
        <v>0</v>
      </c>
      <c r="BG94" s="210">
        <f>IF(N94="zákl. přenesená",J94,0)</f>
        <v>0</v>
      </c>
      <c r="BH94" s="210">
        <f>IF(N94="sníž. přenesená",J94,0)</f>
        <v>0</v>
      </c>
      <c r="BI94" s="210">
        <f>IF(N94="nulová",J94,0)</f>
        <v>0</v>
      </c>
      <c r="BJ94" s="17" t="s">
        <v>77</v>
      </c>
      <c r="BK94" s="210">
        <f>ROUND(I94*H94,2)</f>
        <v>0</v>
      </c>
      <c r="BL94" s="17" t="s">
        <v>142</v>
      </c>
      <c r="BM94" s="209" t="s">
        <v>1024</v>
      </c>
    </row>
    <row r="95" spans="1:51" s="13" customFormat="1" ht="12">
      <c r="A95" s="13"/>
      <c r="B95" s="235"/>
      <c r="C95" s="236"/>
      <c r="D95" s="237" t="s">
        <v>236</v>
      </c>
      <c r="E95" s="238" t="s">
        <v>19</v>
      </c>
      <c r="F95" s="239" t="s">
        <v>187</v>
      </c>
      <c r="G95" s="236"/>
      <c r="H95" s="240">
        <v>12</v>
      </c>
      <c r="I95" s="241"/>
      <c r="J95" s="236"/>
      <c r="K95" s="236"/>
      <c r="L95" s="242"/>
      <c r="M95" s="243"/>
      <c r="N95" s="244"/>
      <c r="O95" s="244"/>
      <c r="P95" s="244"/>
      <c r="Q95" s="244"/>
      <c r="R95" s="244"/>
      <c r="S95" s="244"/>
      <c r="T95" s="245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6" t="s">
        <v>236</v>
      </c>
      <c r="AU95" s="246" t="s">
        <v>79</v>
      </c>
      <c r="AV95" s="13" t="s">
        <v>79</v>
      </c>
      <c r="AW95" s="13" t="s">
        <v>31</v>
      </c>
      <c r="AX95" s="13" t="s">
        <v>77</v>
      </c>
      <c r="AY95" s="246" t="s">
        <v>143</v>
      </c>
    </row>
    <row r="96" spans="1:65" s="2" customFormat="1" ht="16.5" customHeight="1">
      <c r="A96" s="38"/>
      <c r="B96" s="39"/>
      <c r="C96" s="197" t="s">
        <v>142</v>
      </c>
      <c r="D96" s="197" t="s">
        <v>144</v>
      </c>
      <c r="E96" s="198" t="s">
        <v>1025</v>
      </c>
      <c r="F96" s="199" t="s">
        <v>1026</v>
      </c>
      <c r="G96" s="200" t="s">
        <v>396</v>
      </c>
      <c r="H96" s="201">
        <v>12</v>
      </c>
      <c r="I96" s="202"/>
      <c r="J96" s="203">
        <f>ROUND(I96*H96,2)</f>
        <v>0</v>
      </c>
      <c r="K96" s="204"/>
      <c r="L96" s="44"/>
      <c r="M96" s="205" t="s">
        <v>19</v>
      </c>
      <c r="N96" s="206" t="s">
        <v>40</v>
      </c>
      <c r="O96" s="84"/>
      <c r="P96" s="207">
        <f>O96*H96</f>
        <v>0</v>
      </c>
      <c r="Q96" s="207">
        <v>0</v>
      </c>
      <c r="R96" s="207">
        <f>Q96*H96</f>
        <v>0</v>
      </c>
      <c r="S96" s="207">
        <v>0</v>
      </c>
      <c r="T96" s="208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09" t="s">
        <v>142</v>
      </c>
      <c r="AT96" s="209" t="s">
        <v>144</v>
      </c>
      <c r="AU96" s="209" t="s">
        <v>79</v>
      </c>
      <c r="AY96" s="17" t="s">
        <v>143</v>
      </c>
      <c r="BE96" s="210">
        <f>IF(N96="základní",J96,0)</f>
        <v>0</v>
      </c>
      <c r="BF96" s="210">
        <f>IF(N96="snížená",J96,0)</f>
        <v>0</v>
      </c>
      <c r="BG96" s="210">
        <f>IF(N96="zákl. přenesená",J96,0)</f>
        <v>0</v>
      </c>
      <c r="BH96" s="210">
        <f>IF(N96="sníž. přenesená",J96,0)</f>
        <v>0</v>
      </c>
      <c r="BI96" s="210">
        <f>IF(N96="nulová",J96,0)</f>
        <v>0</v>
      </c>
      <c r="BJ96" s="17" t="s">
        <v>77</v>
      </c>
      <c r="BK96" s="210">
        <f>ROUND(I96*H96,2)</f>
        <v>0</v>
      </c>
      <c r="BL96" s="17" t="s">
        <v>142</v>
      </c>
      <c r="BM96" s="209" t="s">
        <v>1027</v>
      </c>
    </row>
    <row r="97" spans="1:51" s="13" customFormat="1" ht="12">
      <c r="A97" s="13"/>
      <c r="B97" s="235"/>
      <c r="C97" s="236"/>
      <c r="D97" s="237" t="s">
        <v>236</v>
      </c>
      <c r="E97" s="238" t="s">
        <v>19</v>
      </c>
      <c r="F97" s="239" t="s">
        <v>187</v>
      </c>
      <c r="G97" s="236"/>
      <c r="H97" s="240">
        <v>12</v>
      </c>
      <c r="I97" s="241"/>
      <c r="J97" s="236"/>
      <c r="K97" s="236"/>
      <c r="L97" s="242"/>
      <c r="M97" s="243"/>
      <c r="N97" s="244"/>
      <c r="O97" s="244"/>
      <c r="P97" s="244"/>
      <c r="Q97" s="244"/>
      <c r="R97" s="244"/>
      <c r="S97" s="244"/>
      <c r="T97" s="245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6" t="s">
        <v>236</v>
      </c>
      <c r="AU97" s="246" t="s">
        <v>79</v>
      </c>
      <c r="AV97" s="13" t="s">
        <v>79</v>
      </c>
      <c r="AW97" s="13" t="s">
        <v>31</v>
      </c>
      <c r="AX97" s="13" t="s">
        <v>77</v>
      </c>
      <c r="AY97" s="246" t="s">
        <v>143</v>
      </c>
    </row>
    <row r="98" spans="1:65" s="2" customFormat="1" ht="16.5" customHeight="1">
      <c r="A98" s="38"/>
      <c r="B98" s="39"/>
      <c r="C98" s="197" t="s">
        <v>159</v>
      </c>
      <c r="D98" s="197" t="s">
        <v>144</v>
      </c>
      <c r="E98" s="198" t="s">
        <v>1028</v>
      </c>
      <c r="F98" s="199" t="s">
        <v>1029</v>
      </c>
      <c r="G98" s="200" t="s">
        <v>251</v>
      </c>
      <c r="H98" s="201">
        <v>349.85</v>
      </c>
      <c r="I98" s="202"/>
      <c r="J98" s="203">
        <f>ROUND(I98*H98,2)</f>
        <v>0</v>
      </c>
      <c r="K98" s="204"/>
      <c r="L98" s="44"/>
      <c r="M98" s="205" t="s">
        <v>19</v>
      </c>
      <c r="N98" s="206" t="s">
        <v>40</v>
      </c>
      <c r="O98" s="84"/>
      <c r="P98" s="207">
        <f>O98*H98</f>
        <v>0</v>
      </c>
      <c r="Q98" s="207">
        <v>0</v>
      </c>
      <c r="R98" s="207">
        <f>Q98*H98</f>
        <v>0</v>
      </c>
      <c r="S98" s="207">
        <v>0</v>
      </c>
      <c r="T98" s="208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09" t="s">
        <v>142</v>
      </c>
      <c r="AT98" s="209" t="s">
        <v>144</v>
      </c>
      <c r="AU98" s="209" t="s">
        <v>79</v>
      </c>
      <c r="AY98" s="17" t="s">
        <v>143</v>
      </c>
      <c r="BE98" s="210">
        <f>IF(N98="základní",J98,0)</f>
        <v>0</v>
      </c>
      <c r="BF98" s="210">
        <f>IF(N98="snížená",J98,0)</f>
        <v>0</v>
      </c>
      <c r="BG98" s="210">
        <f>IF(N98="zákl. přenesená",J98,0)</f>
        <v>0</v>
      </c>
      <c r="BH98" s="210">
        <f>IF(N98="sníž. přenesená",J98,0)</f>
        <v>0</v>
      </c>
      <c r="BI98" s="210">
        <f>IF(N98="nulová",J98,0)</f>
        <v>0</v>
      </c>
      <c r="BJ98" s="17" t="s">
        <v>77</v>
      </c>
      <c r="BK98" s="210">
        <f>ROUND(I98*H98,2)</f>
        <v>0</v>
      </c>
      <c r="BL98" s="17" t="s">
        <v>142</v>
      </c>
      <c r="BM98" s="209" t="s">
        <v>1030</v>
      </c>
    </row>
    <row r="99" spans="1:51" s="13" customFormat="1" ht="12">
      <c r="A99" s="13"/>
      <c r="B99" s="235"/>
      <c r="C99" s="236"/>
      <c r="D99" s="237" t="s">
        <v>236</v>
      </c>
      <c r="E99" s="238" t="s">
        <v>19</v>
      </c>
      <c r="F99" s="239" t="s">
        <v>1031</v>
      </c>
      <c r="G99" s="236"/>
      <c r="H99" s="240">
        <v>319.2</v>
      </c>
      <c r="I99" s="241"/>
      <c r="J99" s="236"/>
      <c r="K99" s="236"/>
      <c r="L99" s="242"/>
      <c r="M99" s="243"/>
      <c r="N99" s="244"/>
      <c r="O99" s="244"/>
      <c r="P99" s="244"/>
      <c r="Q99" s="244"/>
      <c r="R99" s="244"/>
      <c r="S99" s="244"/>
      <c r="T99" s="245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6" t="s">
        <v>236</v>
      </c>
      <c r="AU99" s="246" t="s">
        <v>79</v>
      </c>
      <c r="AV99" s="13" t="s">
        <v>79</v>
      </c>
      <c r="AW99" s="13" t="s">
        <v>31</v>
      </c>
      <c r="AX99" s="13" t="s">
        <v>69</v>
      </c>
      <c r="AY99" s="246" t="s">
        <v>143</v>
      </c>
    </row>
    <row r="100" spans="1:51" s="13" customFormat="1" ht="12">
      <c r="A100" s="13"/>
      <c r="B100" s="235"/>
      <c r="C100" s="236"/>
      <c r="D100" s="237" t="s">
        <v>236</v>
      </c>
      <c r="E100" s="238" t="s">
        <v>19</v>
      </c>
      <c r="F100" s="239" t="s">
        <v>1032</v>
      </c>
      <c r="G100" s="236"/>
      <c r="H100" s="240">
        <v>30.65</v>
      </c>
      <c r="I100" s="241"/>
      <c r="J100" s="236"/>
      <c r="K100" s="236"/>
      <c r="L100" s="242"/>
      <c r="M100" s="243"/>
      <c r="N100" s="244"/>
      <c r="O100" s="244"/>
      <c r="P100" s="244"/>
      <c r="Q100" s="244"/>
      <c r="R100" s="244"/>
      <c r="S100" s="244"/>
      <c r="T100" s="24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6" t="s">
        <v>236</v>
      </c>
      <c r="AU100" s="246" t="s">
        <v>79</v>
      </c>
      <c r="AV100" s="13" t="s">
        <v>79</v>
      </c>
      <c r="AW100" s="13" t="s">
        <v>31</v>
      </c>
      <c r="AX100" s="13" t="s">
        <v>69</v>
      </c>
      <c r="AY100" s="246" t="s">
        <v>143</v>
      </c>
    </row>
    <row r="101" spans="1:51" s="14" customFormat="1" ht="12">
      <c r="A101" s="14"/>
      <c r="B101" s="247"/>
      <c r="C101" s="248"/>
      <c r="D101" s="237" t="s">
        <v>236</v>
      </c>
      <c r="E101" s="249" t="s">
        <v>19</v>
      </c>
      <c r="F101" s="250" t="s">
        <v>302</v>
      </c>
      <c r="G101" s="248"/>
      <c r="H101" s="251">
        <v>349.84999999999997</v>
      </c>
      <c r="I101" s="252"/>
      <c r="J101" s="248"/>
      <c r="K101" s="248"/>
      <c r="L101" s="253"/>
      <c r="M101" s="254"/>
      <c r="N101" s="255"/>
      <c r="O101" s="255"/>
      <c r="P101" s="255"/>
      <c r="Q101" s="255"/>
      <c r="R101" s="255"/>
      <c r="S101" s="255"/>
      <c r="T101" s="256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7" t="s">
        <v>236</v>
      </c>
      <c r="AU101" s="257" t="s">
        <v>79</v>
      </c>
      <c r="AV101" s="14" t="s">
        <v>142</v>
      </c>
      <c r="AW101" s="14" t="s">
        <v>31</v>
      </c>
      <c r="AX101" s="14" t="s">
        <v>77</v>
      </c>
      <c r="AY101" s="257" t="s">
        <v>143</v>
      </c>
    </row>
    <row r="102" spans="1:65" s="2" customFormat="1" ht="21.75" customHeight="1">
      <c r="A102" s="38"/>
      <c r="B102" s="39"/>
      <c r="C102" s="197" t="s">
        <v>163</v>
      </c>
      <c r="D102" s="197" t="s">
        <v>144</v>
      </c>
      <c r="E102" s="198" t="s">
        <v>1033</v>
      </c>
      <c r="F102" s="199" t="s">
        <v>1034</v>
      </c>
      <c r="G102" s="200" t="s">
        <v>287</v>
      </c>
      <c r="H102" s="201">
        <v>318.4</v>
      </c>
      <c r="I102" s="202"/>
      <c r="J102" s="203">
        <f>ROUND(I102*H102,2)</f>
        <v>0</v>
      </c>
      <c r="K102" s="204"/>
      <c r="L102" s="44"/>
      <c r="M102" s="205" t="s">
        <v>19</v>
      </c>
      <c r="N102" s="206" t="s">
        <v>40</v>
      </c>
      <c r="O102" s="84"/>
      <c r="P102" s="207">
        <f>O102*H102</f>
        <v>0</v>
      </c>
      <c r="Q102" s="207">
        <v>0</v>
      </c>
      <c r="R102" s="207">
        <f>Q102*H102</f>
        <v>0</v>
      </c>
      <c r="S102" s="207">
        <v>0</v>
      </c>
      <c r="T102" s="208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09" t="s">
        <v>142</v>
      </c>
      <c r="AT102" s="209" t="s">
        <v>144</v>
      </c>
      <c r="AU102" s="209" t="s">
        <v>79</v>
      </c>
      <c r="AY102" s="17" t="s">
        <v>143</v>
      </c>
      <c r="BE102" s="210">
        <f>IF(N102="základní",J102,0)</f>
        <v>0</v>
      </c>
      <c r="BF102" s="210">
        <f>IF(N102="snížená",J102,0)</f>
        <v>0</v>
      </c>
      <c r="BG102" s="210">
        <f>IF(N102="zákl. přenesená",J102,0)</f>
        <v>0</v>
      </c>
      <c r="BH102" s="210">
        <f>IF(N102="sníž. přenesená",J102,0)</f>
        <v>0</v>
      </c>
      <c r="BI102" s="210">
        <f>IF(N102="nulová",J102,0)</f>
        <v>0</v>
      </c>
      <c r="BJ102" s="17" t="s">
        <v>77</v>
      </c>
      <c r="BK102" s="210">
        <f>ROUND(I102*H102,2)</f>
        <v>0</v>
      </c>
      <c r="BL102" s="17" t="s">
        <v>142</v>
      </c>
      <c r="BM102" s="209" t="s">
        <v>1035</v>
      </c>
    </row>
    <row r="103" spans="1:51" s="13" customFormat="1" ht="12">
      <c r="A103" s="13"/>
      <c r="B103" s="235"/>
      <c r="C103" s="236"/>
      <c r="D103" s="237" t="s">
        <v>236</v>
      </c>
      <c r="E103" s="238" t="s">
        <v>19</v>
      </c>
      <c r="F103" s="239" t="s">
        <v>1036</v>
      </c>
      <c r="G103" s="236"/>
      <c r="H103" s="240">
        <v>281.4</v>
      </c>
      <c r="I103" s="241"/>
      <c r="J103" s="236"/>
      <c r="K103" s="236"/>
      <c r="L103" s="242"/>
      <c r="M103" s="243"/>
      <c r="N103" s="244"/>
      <c r="O103" s="244"/>
      <c r="P103" s="244"/>
      <c r="Q103" s="244"/>
      <c r="R103" s="244"/>
      <c r="S103" s="244"/>
      <c r="T103" s="245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6" t="s">
        <v>236</v>
      </c>
      <c r="AU103" s="246" t="s">
        <v>79</v>
      </c>
      <c r="AV103" s="13" t="s">
        <v>79</v>
      </c>
      <c r="AW103" s="13" t="s">
        <v>31</v>
      </c>
      <c r="AX103" s="13" t="s">
        <v>69</v>
      </c>
      <c r="AY103" s="246" t="s">
        <v>143</v>
      </c>
    </row>
    <row r="104" spans="1:51" s="13" customFormat="1" ht="12">
      <c r="A104" s="13"/>
      <c r="B104" s="235"/>
      <c r="C104" s="236"/>
      <c r="D104" s="237" t="s">
        <v>236</v>
      </c>
      <c r="E104" s="238" t="s">
        <v>19</v>
      </c>
      <c r="F104" s="239" t="s">
        <v>1037</v>
      </c>
      <c r="G104" s="236"/>
      <c r="H104" s="240">
        <v>37</v>
      </c>
      <c r="I104" s="241"/>
      <c r="J104" s="236"/>
      <c r="K104" s="236"/>
      <c r="L104" s="242"/>
      <c r="M104" s="243"/>
      <c r="N104" s="244"/>
      <c r="O104" s="244"/>
      <c r="P104" s="244"/>
      <c r="Q104" s="244"/>
      <c r="R104" s="244"/>
      <c r="S104" s="244"/>
      <c r="T104" s="24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6" t="s">
        <v>236</v>
      </c>
      <c r="AU104" s="246" t="s">
        <v>79</v>
      </c>
      <c r="AV104" s="13" t="s">
        <v>79</v>
      </c>
      <c r="AW104" s="13" t="s">
        <v>31</v>
      </c>
      <c r="AX104" s="13" t="s">
        <v>69</v>
      </c>
      <c r="AY104" s="246" t="s">
        <v>143</v>
      </c>
    </row>
    <row r="105" spans="1:51" s="14" customFormat="1" ht="12">
      <c r="A105" s="14"/>
      <c r="B105" s="247"/>
      <c r="C105" s="248"/>
      <c r="D105" s="237" t="s">
        <v>236</v>
      </c>
      <c r="E105" s="249" t="s">
        <v>19</v>
      </c>
      <c r="F105" s="250" t="s">
        <v>302</v>
      </c>
      <c r="G105" s="248"/>
      <c r="H105" s="251">
        <v>318.4</v>
      </c>
      <c r="I105" s="252"/>
      <c r="J105" s="248"/>
      <c r="K105" s="248"/>
      <c r="L105" s="253"/>
      <c r="M105" s="254"/>
      <c r="N105" s="255"/>
      <c r="O105" s="255"/>
      <c r="P105" s="255"/>
      <c r="Q105" s="255"/>
      <c r="R105" s="255"/>
      <c r="S105" s="255"/>
      <c r="T105" s="256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7" t="s">
        <v>236</v>
      </c>
      <c r="AU105" s="257" t="s">
        <v>79</v>
      </c>
      <c r="AV105" s="14" t="s">
        <v>142</v>
      </c>
      <c r="AW105" s="14" t="s">
        <v>31</v>
      </c>
      <c r="AX105" s="14" t="s">
        <v>77</v>
      </c>
      <c r="AY105" s="257" t="s">
        <v>143</v>
      </c>
    </row>
    <row r="106" spans="1:65" s="2" customFormat="1" ht="21.75" customHeight="1">
      <c r="A106" s="38"/>
      <c r="B106" s="39"/>
      <c r="C106" s="197" t="s">
        <v>167</v>
      </c>
      <c r="D106" s="197" t="s">
        <v>144</v>
      </c>
      <c r="E106" s="198" t="s">
        <v>1038</v>
      </c>
      <c r="F106" s="199" t="s">
        <v>1039</v>
      </c>
      <c r="G106" s="200" t="s">
        <v>287</v>
      </c>
      <c r="H106" s="201">
        <v>318.4</v>
      </c>
      <c r="I106" s="202"/>
      <c r="J106" s="203">
        <f>ROUND(I106*H106,2)</f>
        <v>0</v>
      </c>
      <c r="K106" s="204"/>
      <c r="L106" s="44"/>
      <c r="M106" s="205" t="s">
        <v>19</v>
      </c>
      <c r="N106" s="206" t="s">
        <v>40</v>
      </c>
      <c r="O106" s="84"/>
      <c r="P106" s="207">
        <f>O106*H106</f>
        <v>0</v>
      </c>
      <c r="Q106" s="207">
        <v>0</v>
      </c>
      <c r="R106" s="207">
        <f>Q106*H106</f>
        <v>0</v>
      </c>
      <c r="S106" s="207">
        <v>0</v>
      </c>
      <c r="T106" s="208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09" t="s">
        <v>142</v>
      </c>
      <c r="AT106" s="209" t="s">
        <v>144</v>
      </c>
      <c r="AU106" s="209" t="s">
        <v>79</v>
      </c>
      <c r="AY106" s="17" t="s">
        <v>143</v>
      </c>
      <c r="BE106" s="210">
        <f>IF(N106="základní",J106,0)</f>
        <v>0</v>
      </c>
      <c r="BF106" s="210">
        <f>IF(N106="snížená",J106,0)</f>
        <v>0</v>
      </c>
      <c r="BG106" s="210">
        <f>IF(N106="zákl. přenesená",J106,0)</f>
        <v>0</v>
      </c>
      <c r="BH106" s="210">
        <f>IF(N106="sníž. přenesená",J106,0)</f>
        <v>0</v>
      </c>
      <c r="BI106" s="210">
        <f>IF(N106="nulová",J106,0)</f>
        <v>0</v>
      </c>
      <c r="BJ106" s="17" t="s">
        <v>77</v>
      </c>
      <c r="BK106" s="210">
        <f>ROUND(I106*H106,2)</f>
        <v>0</v>
      </c>
      <c r="BL106" s="17" t="s">
        <v>142</v>
      </c>
      <c r="BM106" s="209" t="s">
        <v>1040</v>
      </c>
    </row>
    <row r="107" spans="1:51" s="13" customFormat="1" ht="12">
      <c r="A107" s="13"/>
      <c r="B107" s="235"/>
      <c r="C107" s="236"/>
      <c r="D107" s="237" t="s">
        <v>236</v>
      </c>
      <c r="E107" s="238" t="s">
        <v>19</v>
      </c>
      <c r="F107" s="239" t="s">
        <v>1036</v>
      </c>
      <c r="G107" s="236"/>
      <c r="H107" s="240">
        <v>281.4</v>
      </c>
      <c r="I107" s="241"/>
      <c r="J107" s="236"/>
      <c r="K107" s="236"/>
      <c r="L107" s="242"/>
      <c r="M107" s="243"/>
      <c r="N107" s="244"/>
      <c r="O107" s="244"/>
      <c r="P107" s="244"/>
      <c r="Q107" s="244"/>
      <c r="R107" s="244"/>
      <c r="S107" s="244"/>
      <c r="T107" s="245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6" t="s">
        <v>236</v>
      </c>
      <c r="AU107" s="246" t="s">
        <v>79</v>
      </c>
      <c r="AV107" s="13" t="s">
        <v>79</v>
      </c>
      <c r="AW107" s="13" t="s">
        <v>31</v>
      </c>
      <c r="AX107" s="13" t="s">
        <v>69</v>
      </c>
      <c r="AY107" s="246" t="s">
        <v>143</v>
      </c>
    </row>
    <row r="108" spans="1:51" s="13" customFormat="1" ht="12">
      <c r="A108" s="13"/>
      <c r="B108" s="235"/>
      <c r="C108" s="236"/>
      <c r="D108" s="237" t="s">
        <v>236</v>
      </c>
      <c r="E108" s="238" t="s">
        <v>19</v>
      </c>
      <c r="F108" s="239" t="s">
        <v>1037</v>
      </c>
      <c r="G108" s="236"/>
      <c r="H108" s="240">
        <v>37</v>
      </c>
      <c r="I108" s="241"/>
      <c r="J108" s="236"/>
      <c r="K108" s="236"/>
      <c r="L108" s="242"/>
      <c r="M108" s="243"/>
      <c r="N108" s="244"/>
      <c r="O108" s="244"/>
      <c r="P108" s="244"/>
      <c r="Q108" s="244"/>
      <c r="R108" s="244"/>
      <c r="S108" s="244"/>
      <c r="T108" s="245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6" t="s">
        <v>236</v>
      </c>
      <c r="AU108" s="246" t="s">
        <v>79</v>
      </c>
      <c r="AV108" s="13" t="s">
        <v>79</v>
      </c>
      <c r="AW108" s="13" t="s">
        <v>31</v>
      </c>
      <c r="AX108" s="13" t="s">
        <v>69</v>
      </c>
      <c r="AY108" s="246" t="s">
        <v>143</v>
      </c>
    </row>
    <row r="109" spans="1:51" s="14" customFormat="1" ht="12">
      <c r="A109" s="14"/>
      <c r="B109" s="247"/>
      <c r="C109" s="248"/>
      <c r="D109" s="237" t="s">
        <v>236</v>
      </c>
      <c r="E109" s="249" t="s">
        <v>19</v>
      </c>
      <c r="F109" s="250" t="s">
        <v>302</v>
      </c>
      <c r="G109" s="248"/>
      <c r="H109" s="251">
        <v>318.4</v>
      </c>
      <c r="I109" s="252"/>
      <c r="J109" s="248"/>
      <c r="K109" s="248"/>
      <c r="L109" s="253"/>
      <c r="M109" s="254"/>
      <c r="N109" s="255"/>
      <c r="O109" s="255"/>
      <c r="P109" s="255"/>
      <c r="Q109" s="255"/>
      <c r="R109" s="255"/>
      <c r="S109" s="255"/>
      <c r="T109" s="256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7" t="s">
        <v>236</v>
      </c>
      <c r="AU109" s="257" t="s">
        <v>79</v>
      </c>
      <c r="AV109" s="14" t="s">
        <v>142</v>
      </c>
      <c r="AW109" s="14" t="s">
        <v>31</v>
      </c>
      <c r="AX109" s="14" t="s">
        <v>77</v>
      </c>
      <c r="AY109" s="257" t="s">
        <v>143</v>
      </c>
    </row>
    <row r="110" spans="1:65" s="2" customFormat="1" ht="21.75" customHeight="1">
      <c r="A110" s="38"/>
      <c r="B110" s="39"/>
      <c r="C110" s="197" t="s">
        <v>171</v>
      </c>
      <c r="D110" s="197" t="s">
        <v>144</v>
      </c>
      <c r="E110" s="198" t="s">
        <v>1041</v>
      </c>
      <c r="F110" s="199" t="s">
        <v>1042</v>
      </c>
      <c r="G110" s="200" t="s">
        <v>251</v>
      </c>
      <c r="H110" s="201">
        <v>1408.8</v>
      </c>
      <c r="I110" s="202"/>
      <c r="J110" s="203">
        <f>ROUND(I110*H110,2)</f>
        <v>0</v>
      </c>
      <c r="K110" s="204"/>
      <c r="L110" s="44"/>
      <c r="M110" s="205" t="s">
        <v>19</v>
      </c>
      <c r="N110" s="206" t="s">
        <v>40</v>
      </c>
      <c r="O110" s="84"/>
      <c r="P110" s="207">
        <f>O110*H110</f>
        <v>0</v>
      </c>
      <c r="Q110" s="207">
        <v>0.00084</v>
      </c>
      <c r="R110" s="207">
        <f>Q110*H110</f>
        <v>1.183392</v>
      </c>
      <c r="S110" s="207">
        <v>0</v>
      </c>
      <c r="T110" s="208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09" t="s">
        <v>142</v>
      </c>
      <c r="AT110" s="209" t="s">
        <v>144</v>
      </c>
      <c r="AU110" s="209" t="s">
        <v>79</v>
      </c>
      <c r="AY110" s="17" t="s">
        <v>143</v>
      </c>
      <c r="BE110" s="210">
        <f>IF(N110="základní",J110,0)</f>
        <v>0</v>
      </c>
      <c r="BF110" s="210">
        <f>IF(N110="snížená",J110,0)</f>
        <v>0</v>
      </c>
      <c r="BG110" s="210">
        <f>IF(N110="zákl. přenesená",J110,0)</f>
        <v>0</v>
      </c>
      <c r="BH110" s="210">
        <f>IF(N110="sníž. přenesená",J110,0)</f>
        <v>0</v>
      </c>
      <c r="BI110" s="210">
        <f>IF(N110="nulová",J110,0)</f>
        <v>0</v>
      </c>
      <c r="BJ110" s="17" t="s">
        <v>77</v>
      </c>
      <c r="BK110" s="210">
        <f>ROUND(I110*H110,2)</f>
        <v>0</v>
      </c>
      <c r="BL110" s="17" t="s">
        <v>142</v>
      </c>
      <c r="BM110" s="209" t="s">
        <v>1043</v>
      </c>
    </row>
    <row r="111" spans="1:51" s="13" customFormat="1" ht="12">
      <c r="A111" s="13"/>
      <c r="B111" s="235"/>
      <c r="C111" s="236"/>
      <c r="D111" s="237" t="s">
        <v>236</v>
      </c>
      <c r="E111" s="238" t="s">
        <v>19</v>
      </c>
      <c r="F111" s="239" t="s">
        <v>1044</v>
      </c>
      <c r="G111" s="236"/>
      <c r="H111" s="240">
        <v>1323.6</v>
      </c>
      <c r="I111" s="241"/>
      <c r="J111" s="236"/>
      <c r="K111" s="236"/>
      <c r="L111" s="242"/>
      <c r="M111" s="243"/>
      <c r="N111" s="244"/>
      <c r="O111" s="244"/>
      <c r="P111" s="244"/>
      <c r="Q111" s="244"/>
      <c r="R111" s="244"/>
      <c r="S111" s="244"/>
      <c r="T111" s="24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6" t="s">
        <v>236</v>
      </c>
      <c r="AU111" s="246" t="s">
        <v>79</v>
      </c>
      <c r="AV111" s="13" t="s">
        <v>79</v>
      </c>
      <c r="AW111" s="13" t="s">
        <v>31</v>
      </c>
      <c r="AX111" s="13" t="s">
        <v>69</v>
      </c>
      <c r="AY111" s="246" t="s">
        <v>143</v>
      </c>
    </row>
    <row r="112" spans="1:51" s="13" customFormat="1" ht="12">
      <c r="A112" s="13"/>
      <c r="B112" s="235"/>
      <c r="C112" s="236"/>
      <c r="D112" s="237" t="s">
        <v>236</v>
      </c>
      <c r="E112" s="238" t="s">
        <v>19</v>
      </c>
      <c r="F112" s="239" t="s">
        <v>1045</v>
      </c>
      <c r="G112" s="236"/>
      <c r="H112" s="240">
        <v>85.2</v>
      </c>
      <c r="I112" s="241"/>
      <c r="J112" s="236"/>
      <c r="K112" s="236"/>
      <c r="L112" s="242"/>
      <c r="M112" s="243"/>
      <c r="N112" s="244"/>
      <c r="O112" s="244"/>
      <c r="P112" s="244"/>
      <c r="Q112" s="244"/>
      <c r="R112" s="244"/>
      <c r="S112" s="244"/>
      <c r="T112" s="245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6" t="s">
        <v>236</v>
      </c>
      <c r="AU112" s="246" t="s">
        <v>79</v>
      </c>
      <c r="AV112" s="13" t="s">
        <v>79</v>
      </c>
      <c r="AW112" s="13" t="s">
        <v>31</v>
      </c>
      <c r="AX112" s="13" t="s">
        <v>69</v>
      </c>
      <c r="AY112" s="246" t="s">
        <v>143</v>
      </c>
    </row>
    <row r="113" spans="1:51" s="14" customFormat="1" ht="12">
      <c r="A113" s="14"/>
      <c r="B113" s="247"/>
      <c r="C113" s="248"/>
      <c r="D113" s="237" t="s">
        <v>236</v>
      </c>
      <c r="E113" s="249" t="s">
        <v>19</v>
      </c>
      <c r="F113" s="250" t="s">
        <v>302</v>
      </c>
      <c r="G113" s="248"/>
      <c r="H113" s="251">
        <v>1408.8</v>
      </c>
      <c r="I113" s="252"/>
      <c r="J113" s="248"/>
      <c r="K113" s="248"/>
      <c r="L113" s="253"/>
      <c r="M113" s="254"/>
      <c r="N113" s="255"/>
      <c r="O113" s="255"/>
      <c r="P113" s="255"/>
      <c r="Q113" s="255"/>
      <c r="R113" s="255"/>
      <c r="S113" s="255"/>
      <c r="T113" s="256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7" t="s">
        <v>236</v>
      </c>
      <c r="AU113" s="257" t="s">
        <v>79</v>
      </c>
      <c r="AV113" s="14" t="s">
        <v>142</v>
      </c>
      <c r="AW113" s="14" t="s">
        <v>31</v>
      </c>
      <c r="AX113" s="14" t="s">
        <v>77</v>
      </c>
      <c r="AY113" s="257" t="s">
        <v>143</v>
      </c>
    </row>
    <row r="114" spans="1:65" s="2" customFormat="1" ht="21.75" customHeight="1">
      <c r="A114" s="38"/>
      <c r="B114" s="39"/>
      <c r="C114" s="197" t="s">
        <v>175</v>
      </c>
      <c r="D114" s="197" t="s">
        <v>144</v>
      </c>
      <c r="E114" s="198" t="s">
        <v>1046</v>
      </c>
      <c r="F114" s="199" t="s">
        <v>1047</v>
      </c>
      <c r="G114" s="200" t="s">
        <v>251</v>
      </c>
      <c r="H114" s="201">
        <v>96</v>
      </c>
      <c r="I114" s="202"/>
      <c r="J114" s="203">
        <f>ROUND(I114*H114,2)</f>
        <v>0</v>
      </c>
      <c r="K114" s="204"/>
      <c r="L114" s="44"/>
      <c r="M114" s="205" t="s">
        <v>19</v>
      </c>
      <c r="N114" s="206" t="s">
        <v>40</v>
      </c>
      <c r="O114" s="84"/>
      <c r="P114" s="207">
        <f>O114*H114</f>
        <v>0</v>
      </c>
      <c r="Q114" s="207">
        <v>0.00085</v>
      </c>
      <c r="R114" s="207">
        <f>Q114*H114</f>
        <v>0.08159999999999999</v>
      </c>
      <c r="S114" s="207">
        <v>0</v>
      </c>
      <c r="T114" s="208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09" t="s">
        <v>142</v>
      </c>
      <c r="AT114" s="209" t="s">
        <v>144</v>
      </c>
      <c r="AU114" s="209" t="s">
        <v>79</v>
      </c>
      <c r="AY114" s="17" t="s">
        <v>143</v>
      </c>
      <c r="BE114" s="210">
        <f>IF(N114="základní",J114,0)</f>
        <v>0</v>
      </c>
      <c r="BF114" s="210">
        <f>IF(N114="snížená",J114,0)</f>
        <v>0</v>
      </c>
      <c r="BG114" s="210">
        <f>IF(N114="zákl. přenesená",J114,0)</f>
        <v>0</v>
      </c>
      <c r="BH114" s="210">
        <f>IF(N114="sníž. přenesená",J114,0)</f>
        <v>0</v>
      </c>
      <c r="BI114" s="210">
        <f>IF(N114="nulová",J114,0)</f>
        <v>0</v>
      </c>
      <c r="BJ114" s="17" t="s">
        <v>77</v>
      </c>
      <c r="BK114" s="210">
        <f>ROUND(I114*H114,2)</f>
        <v>0</v>
      </c>
      <c r="BL114" s="17" t="s">
        <v>142</v>
      </c>
      <c r="BM114" s="209" t="s">
        <v>1048</v>
      </c>
    </row>
    <row r="115" spans="1:51" s="13" customFormat="1" ht="12">
      <c r="A115" s="13"/>
      <c r="B115" s="235"/>
      <c r="C115" s="236"/>
      <c r="D115" s="237" t="s">
        <v>236</v>
      </c>
      <c r="E115" s="238" t="s">
        <v>19</v>
      </c>
      <c r="F115" s="239" t="s">
        <v>1049</v>
      </c>
      <c r="G115" s="236"/>
      <c r="H115" s="240">
        <v>96</v>
      </c>
      <c r="I115" s="241"/>
      <c r="J115" s="236"/>
      <c r="K115" s="236"/>
      <c r="L115" s="242"/>
      <c r="M115" s="243"/>
      <c r="N115" s="244"/>
      <c r="O115" s="244"/>
      <c r="P115" s="244"/>
      <c r="Q115" s="244"/>
      <c r="R115" s="244"/>
      <c r="S115" s="244"/>
      <c r="T115" s="245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6" t="s">
        <v>236</v>
      </c>
      <c r="AU115" s="246" t="s">
        <v>79</v>
      </c>
      <c r="AV115" s="13" t="s">
        <v>79</v>
      </c>
      <c r="AW115" s="13" t="s">
        <v>31</v>
      </c>
      <c r="AX115" s="13" t="s">
        <v>77</v>
      </c>
      <c r="AY115" s="246" t="s">
        <v>143</v>
      </c>
    </row>
    <row r="116" spans="1:65" s="2" customFormat="1" ht="21.75" customHeight="1">
      <c r="A116" s="38"/>
      <c r="B116" s="39"/>
      <c r="C116" s="197" t="s">
        <v>179</v>
      </c>
      <c r="D116" s="197" t="s">
        <v>144</v>
      </c>
      <c r="E116" s="198" t="s">
        <v>1050</v>
      </c>
      <c r="F116" s="199" t="s">
        <v>1051</v>
      </c>
      <c r="G116" s="200" t="s">
        <v>251</v>
      </c>
      <c r="H116" s="201">
        <v>1408.8</v>
      </c>
      <c r="I116" s="202"/>
      <c r="J116" s="203">
        <f>ROUND(I116*H116,2)</f>
        <v>0</v>
      </c>
      <c r="K116" s="204"/>
      <c r="L116" s="44"/>
      <c r="M116" s="205" t="s">
        <v>19</v>
      </c>
      <c r="N116" s="206" t="s">
        <v>40</v>
      </c>
      <c r="O116" s="84"/>
      <c r="P116" s="207">
        <f>O116*H116</f>
        <v>0</v>
      </c>
      <c r="Q116" s="207">
        <v>0</v>
      </c>
      <c r="R116" s="207">
        <f>Q116*H116</f>
        <v>0</v>
      </c>
      <c r="S116" s="207">
        <v>0</v>
      </c>
      <c r="T116" s="208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09" t="s">
        <v>142</v>
      </c>
      <c r="AT116" s="209" t="s">
        <v>144</v>
      </c>
      <c r="AU116" s="209" t="s">
        <v>79</v>
      </c>
      <c r="AY116" s="17" t="s">
        <v>143</v>
      </c>
      <c r="BE116" s="210">
        <f>IF(N116="základní",J116,0)</f>
        <v>0</v>
      </c>
      <c r="BF116" s="210">
        <f>IF(N116="snížená",J116,0)</f>
        <v>0</v>
      </c>
      <c r="BG116" s="210">
        <f>IF(N116="zákl. přenesená",J116,0)</f>
        <v>0</v>
      </c>
      <c r="BH116" s="210">
        <f>IF(N116="sníž. přenesená",J116,0)</f>
        <v>0</v>
      </c>
      <c r="BI116" s="210">
        <f>IF(N116="nulová",J116,0)</f>
        <v>0</v>
      </c>
      <c r="BJ116" s="17" t="s">
        <v>77</v>
      </c>
      <c r="BK116" s="210">
        <f>ROUND(I116*H116,2)</f>
        <v>0</v>
      </c>
      <c r="BL116" s="17" t="s">
        <v>142</v>
      </c>
      <c r="BM116" s="209" t="s">
        <v>1052</v>
      </c>
    </row>
    <row r="117" spans="1:51" s="13" customFormat="1" ht="12">
      <c r="A117" s="13"/>
      <c r="B117" s="235"/>
      <c r="C117" s="236"/>
      <c r="D117" s="237" t="s">
        <v>236</v>
      </c>
      <c r="E117" s="238" t="s">
        <v>19</v>
      </c>
      <c r="F117" s="239" t="s">
        <v>1044</v>
      </c>
      <c r="G117" s="236"/>
      <c r="H117" s="240">
        <v>1323.6</v>
      </c>
      <c r="I117" s="241"/>
      <c r="J117" s="236"/>
      <c r="K117" s="236"/>
      <c r="L117" s="242"/>
      <c r="M117" s="243"/>
      <c r="N117" s="244"/>
      <c r="O117" s="244"/>
      <c r="P117" s="244"/>
      <c r="Q117" s="244"/>
      <c r="R117" s="244"/>
      <c r="S117" s="244"/>
      <c r="T117" s="245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6" t="s">
        <v>236</v>
      </c>
      <c r="AU117" s="246" t="s">
        <v>79</v>
      </c>
      <c r="AV117" s="13" t="s">
        <v>79</v>
      </c>
      <c r="AW117" s="13" t="s">
        <v>31</v>
      </c>
      <c r="AX117" s="13" t="s">
        <v>69</v>
      </c>
      <c r="AY117" s="246" t="s">
        <v>143</v>
      </c>
    </row>
    <row r="118" spans="1:51" s="13" customFormat="1" ht="12">
      <c r="A118" s="13"/>
      <c r="B118" s="235"/>
      <c r="C118" s="236"/>
      <c r="D118" s="237" t="s">
        <v>236</v>
      </c>
      <c r="E118" s="238" t="s">
        <v>19</v>
      </c>
      <c r="F118" s="239" t="s">
        <v>1045</v>
      </c>
      <c r="G118" s="236"/>
      <c r="H118" s="240">
        <v>85.2</v>
      </c>
      <c r="I118" s="241"/>
      <c r="J118" s="236"/>
      <c r="K118" s="236"/>
      <c r="L118" s="242"/>
      <c r="M118" s="243"/>
      <c r="N118" s="244"/>
      <c r="O118" s="244"/>
      <c r="P118" s="244"/>
      <c r="Q118" s="244"/>
      <c r="R118" s="244"/>
      <c r="S118" s="244"/>
      <c r="T118" s="245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6" t="s">
        <v>236</v>
      </c>
      <c r="AU118" s="246" t="s">
        <v>79</v>
      </c>
      <c r="AV118" s="13" t="s">
        <v>79</v>
      </c>
      <c r="AW118" s="13" t="s">
        <v>31</v>
      </c>
      <c r="AX118" s="13" t="s">
        <v>69</v>
      </c>
      <c r="AY118" s="246" t="s">
        <v>143</v>
      </c>
    </row>
    <row r="119" spans="1:51" s="14" customFormat="1" ht="12">
      <c r="A119" s="14"/>
      <c r="B119" s="247"/>
      <c r="C119" s="248"/>
      <c r="D119" s="237" t="s">
        <v>236</v>
      </c>
      <c r="E119" s="249" t="s">
        <v>19</v>
      </c>
      <c r="F119" s="250" t="s">
        <v>302</v>
      </c>
      <c r="G119" s="248"/>
      <c r="H119" s="251">
        <v>1408.8</v>
      </c>
      <c r="I119" s="252"/>
      <c r="J119" s="248"/>
      <c r="K119" s="248"/>
      <c r="L119" s="253"/>
      <c r="M119" s="254"/>
      <c r="N119" s="255"/>
      <c r="O119" s="255"/>
      <c r="P119" s="255"/>
      <c r="Q119" s="255"/>
      <c r="R119" s="255"/>
      <c r="S119" s="255"/>
      <c r="T119" s="256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7" t="s">
        <v>236</v>
      </c>
      <c r="AU119" s="257" t="s">
        <v>79</v>
      </c>
      <c r="AV119" s="14" t="s">
        <v>142</v>
      </c>
      <c r="AW119" s="14" t="s">
        <v>31</v>
      </c>
      <c r="AX119" s="14" t="s">
        <v>77</v>
      </c>
      <c r="AY119" s="257" t="s">
        <v>143</v>
      </c>
    </row>
    <row r="120" spans="1:65" s="2" customFormat="1" ht="21.75" customHeight="1">
      <c r="A120" s="38"/>
      <c r="B120" s="39"/>
      <c r="C120" s="197" t="s">
        <v>183</v>
      </c>
      <c r="D120" s="197" t="s">
        <v>144</v>
      </c>
      <c r="E120" s="198" t="s">
        <v>1053</v>
      </c>
      <c r="F120" s="199" t="s">
        <v>1054</v>
      </c>
      <c r="G120" s="200" t="s">
        <v>251</v>
      </c>
      <c r="H120" s="201">
        <v>96</v>
      </c>
      <c r="I120" s="202"/>
      <c r="J120" s="203">
        <f>ROUND(I120*H120,2)</f>
        <v>0</v>
      </c>
      <c r="K120" s="204"/>
      <c r="L120" s="44"/>
      <c r="M120" s="205" t="s">
        <v>19</v>
      </c>
      <c r="N120" s="206" t="s">
        <v>40</v>
      </c>
      <c r="O120" s="84"/>
      <c r="P120" s="207">
        <f>O120*H120</f>
        <v>0</v>
      </c>
      <c r="Q120" s="207">
        <v>0</v>
      </c>
      <c r="R120" s="207">
        <f>Q120*H120</f>
        <v>0</v>
      </c>
      <c r="S120" s="207">
        <v>0</v>
      </c>
      <c r="T120" s="208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09" t="s">
        <v>142</v>
      </c>
      <c r="AT120" s="209" t="s">
        <v>144</v>
      </c>
      <c r="AU120" s="209" t="s">
        <v>79</v>
      </c>
      <c r="AY120" s="17" t="s">
        <v>143</v>
      </c>
      <c r="BE120" s="210">
        <f>IF(N120="základní",J120,0)</f>
        <v>0</v>
      </c>
      <c r="BF120" s="210">
        <f>IF(N120="snížená",J120,0)</f>
        <v>0</v>
      </c>
      <c r="BG120" s="210">
        <f>IF(N120="zákl. přenesená",J120,0)</f>
        <v>0</v>
      </c>
      <c r="BH120" s="210">
        <f>IF(N120="sníž. přenesená",J120,0)</f>
        <v>0</v>
      </c>
      <c r="BI120" s="210">
        <f>IF(N120="nulová",J120,0)</f>
        <v>0</v>
      </c>
      <c r="BJ120" s="17" t="s">
        <v>77</v>
      </c>
      <c r="BK120" s="210">
        <f>ROUND(I120*H120,2)</f>
        <v>0</v>
      </c>
      <c r="BL120" s="17" t="s">
        <v>142</v>
      </c>
      <c r="BM120" s="209" t="s">
        <v>1055</v>
      </c>
    </row>
    <row r="121" spans="1:51" s="13" customFormat="1" ht="12">
      <c r="A121" s="13"/>
      <c r="B121" s="235"/>
      <c r="C121" s="236"/>
      <c r="D121" s="237" t="s">
        <v>236</v>
      </c>
      <c r="E121" s="238" t="s">
        <v>19</v>
      </c>
      <c r="F121" s="239" t="s">
        <v>1049</v>
      </c>
      <c r="G121" s="236"/>
      <c r="H121" s="240">
        <v>96</v>
      </c>
      <c r="I121" s="241"/>
      <c r="J121" s="236"/>
      <c r="K121" s="236"/>
      <c r="L121" s="242"/>
      <c r="M121" s="243"/>
      <c r="N121" s="244"/>
      <c r="O121" s="244"/>
      <c r="P121" s="244"/>
      <c r="Q121" s="244"/>
      <c r="R121" s="244"/>
      <c r="S121" s="244"/>
      <c r="T121" s="24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6" t="s">
        <v>236</v>
      </c>
      <c r="AU121" s="246" t="s">
        <v>79</v>
      </c>
      <c r="AV121" s="13" t="s">
        <v>79</v>
      </c>
      <c r="AW121" s="13" t="s">
        <v>31</v>
      </c>
      <c r="AX121" s="13" t="s">
        <v>77</v>
      </c>
      <c r="AY121" s="246" t="s">
        <v>143</v>
      </c>
    </row>
    <row r="122" spans="1:65" s="2" customFormat="1" ht="33" customHeight="1">
      <c r="A122" s="38"/>
      <c r="B122" s="39"/>
      <c r="C122" s="197" t="s">
        <v>187</v>
      </c>
      <c r="D122" s="197" t="s">
        <v>144</v>
      </c>
      <c r="E122" s="198" t="s">
        <v>463</v>
      </c>
      <c r="F122" s="199" t="s">
        <v>464</v>
      </c>
      <c r="G122" s="200" t="s">
        <v>287</v>
      </c>
      <c r="H122" s="201">
        <v>275.46</v>
      </c>
      <c r="I122" s="202"/>
      <c r="J122" s="203">
        <f>ROUND(I122*H122,2)</f>
        <v>0</v>
      </c>
      <c r="K122" s="204"/>
      <c r="L122" s="44"/>
      <c r="M122" s="205" t="s">
        <v>19</v>
      </c>
      <c r="N122" s="206" t="s">
        <v>40</v>
      </c>
      <c r="O122" s="84"/>
      <c r="P122" s="207">
        <f>O122*H122</f>
        <v>0</v>
      </c>
      <c r="Q122" s="207">
        <v>0</v>
      </c>
      <c r="R122" s="207">
        <f>Q122*H122</f>
        <v>0</v>
      </c>
      <c r="S122" s="207">
        <v>0</v>
      </c>
      <c r="T122" s="208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09" t="s">
        <v>142</v>
      </c>
      <c r="AT122" s="209" t="s">
        <v>144</v>
      </c>
      <c r="AU122" s="209" t="s">
        <v>79</v>
      </c>
      <c r="AY122" s="17" t="s">
        <v>143</v>
      </c>
      <c r="BE122" s="210">
        <f>IF(N122="základní",J122,0)</f>
        <v>0</v>
      </c>
      <c r="BF122" s="210">
        <f>IF(N122="snížená",J122,0)</f>
        <v>0</v>
      </c>
      <c r="BG122" s="210">
        <f>IF(N122="zákl. přenesená",J122,0)</f>
        <v>0</v>
      </c>
      <c r="BH122" s="210">
        <f>IF(N122="sníž. přenesená",J122,0)</f>
        <v>0</v>
      </c>
      <c r="BI122" s="210">
        <f>IF(N122="nulová",J122,0)</f>
        <v>0</v>
      </c>
      <c r="BJ122" s="17" t="s">
        <v>77</v>
      </c>
      <c r="BK122" s="210">
        <f>ROUND(I122*H122,2)</f>
        <v>0</v>
      </c>
      <c r="BL122" s="17" t="s">
        <v>142</v>
      </c>
      <c r="BM122" s="209" t="s">
        <v>1056</v>
      </c>
    </row>
    <row r="123" spans="1:51" s="13" customFormat="1" ht="12">
      <c r="A123" s="13"/>
      <c r="B123" s="235"/>
      <c r="C123" s="236"/>
      <c r="D123" s="237" t="s">
        <v>236</v>
      </c>
      <c r="E123" s="238" t="s">
        <v>19</v>
      </c>
      <c r="F123" s="239" t="s">
        <v>1057</v>
      </c>
      <c r="G123" s="236"/>
      <c r="H123" s="240">
        <v>242.16</v>
      </c>
      <c r="I123" s="241"/>
      <c r="J123" s="236"/>
      <c r="K123" s="236"/>
      <c r="L123" s="242"/>
      <c r="M123" s="243"/>
      <c r="N123" s="244"/>
      <c r="O123" s="244"/>
      <c r="P123" s="244"/>
      <c r="Q123" s="244"/>
      <c r="R123" s="244"/>
      <c r="S123" s="244"/>
      <c r="T123" s="24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6" t="s">
        <v>236</v>
      </c>
      <c r="AU123" s="246" t="s">
        <v>79</v>
      </c>
      <c r="AV123" s="13" t="s">
        <v>79</v>
      </c>
      <c r="AW123" s="13" t="s">
        <v>31</v>
      </c>
      <c r="AX123" s="13" t="s">
        <v>69</v>
      </c>
      <c r="AY123" s="246" t="s">
        <v>143</v>
      </c>
    </row>
    <row r="124" spans="1:51" s="13" customFormat="1" ht="12">
      <c r="A124" s="13"/>
      <c r="B124" s="235"/>
      <c r="C124" s="236"/>
      <c r="D124" s="237" t="s">
        <v>236</v>
      </c>
      <c r="E124" s="238" t="s">
        <v>19</v>
      </c>
      <c r="F124" s="239" t="s">
        <v>1058</v>
      </c>
      <c r="G124" s="236"/>
      <c r="H124" s="240">
        <v>33.3</v>
      </c>
      <c r="I124" s="241"/>
      <c r="J124" s="236"/>
      <c r="K124" s="236"/>
      <c r="L124" s="242"/>
      <c r="M124" s="243"/>
      <c r="N124" s="244"/>
      <c r="O124" s="244"/>
      <c r="P124" s="244"/>
      <c r="Q124" s="244"/>
      <c r="R124" s="244"/>
      <c r="S124" s="244"/>
      <c r="T124" s="24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6" t="s">
        <v>236</v>
      </c>
      <c r="AU124" s="246" t="s">
        <v>79</v>
      </c>
      <c r="AV124" s="13" t="s">
        <v>79</v>
      </c>
      <c r="AW124" s="13" t="s">
        <v>31</v>
      </c>
      <c r="AX124" s="13" t="s">
        <v>69</v>
      </c>
      <c r="AY124" s="246" t="s">
        <v>143</v>
      </c>
    </row>
    <row r="125" spans="1:51" s="14" customFormat="1" ht="12">
      <c r="A125" s="14"/>
      <c r="B125" s="247"/>
      <c r="C125" s="248"/>
      <c r="D125" s="237" t="s">
        <v>236</v>
      </c>
      <c r="E125" s="249" t="s">
        <v>19</v>
      </c>
      <c r="F125" s="250" t="s">
        <v>302</v>
      </c>
      <c r="G125" s="248"/>
      <c r="H125" s="251">
        <v>275.46</v>
      </c>
      <c r="I125" s="252"/>
      <c r="J125" s="248"/>
      <c r="K125" s="248"/>
      <c r="L125" s="253"/>
      <c r="M125" s="254"/>
      <c r="N125" s="255"/>
      <c r="O125" s="255"/>
      <c r="P125" s="255"/>
      <c r="Q125" s="255"/>
      <c r="R125" s="255"/>
      <c r="S125" s="255"/>
      <c r="T125" s="256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7" t="s">
        <v>236</v>
      </c>
      <c r="AU125" s="257" t="s">
        <v>79</v>
      </c>
      <c r="AV125" s="14" t="s">
        <v>142</v>
      </c>
      <c r="AW125" s="14" t="s">
        <v>31</v>
      </c>
      <c r="AX125" s="14" t="s">
        <v>77</v>
      </c>
      <c r="AY125" s="257" t="s">
        <v>143</v>
      </c>
    </row>
    <row r="126" spans="1:65" s="2" customFormat="1" ht="21.75" customHeight="1">
      <c r="A126" s="38"/>
      <c r="B126" s="39"/>
      <c r="C126" s="197" t="s">
        <v>191</v>
      </c>
      <c r="D126" s="197" t="s">
        <v>144</v>
      </c>
      <c r="E126" s="198" t="s">
        <v>317</v>
      </c>
      <c r="F126" s="199" t="s">
        <v>318</v>
      </c>
      <c r="G126" s="200" t="s">
        <v>287</v>
      </c>
      <c r="H126" s="201">
        <v>275.46</v>
      </c>
      <c r="I126" s="202"/>
      <c r="J126" s="203">
        <f>ROUND(I126*H126,2)</f>
        <v>0</v>
      </c>
      <c r="K126" s="204"/>
      <c r="L126" s="44"/>
      <c r="M126" s="205" t="s">
        <v>19</v>
      </c>
      <c r="N126" s="206" t="s">
        <v>40</v>
      </c>
      <c r="O126" s="84"/>
      <c r="P126" s="207">
        <f>O126*H126</f>
        <v>0</v>
      </c>
      <c r="Q126" s="207">
        <v>0</v>
      </c>
      <c r="R126" s="207">
        <f>Q126*H126</f>
        <v>0</v>
      </c>
      <c r="S126" s="207">
        <v>0</v>
      </c>
      <c r="T126" s="208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09" t="s">
        <v>142</v>
      </c>
      <c r="AT126" s="209" t="s">
        <v>144</v>
      </c>
      <c r="AU126" s="209" t="s">
        <v>79</v>
      </c>
      <c r="AY126" s="17" t="s">
        <v>143</v>
      </c>
      <c r="BE126" s="210">
        <f>IF(N126="základní",J126,0)</f>
        <v>0</v>
      </c>
      <c r="BF126" s="210">
        <f>IF(N126="snížená",J126,0)</f>
        <v>0</v>
      </c>
      <c r="BG126" s="210">
        <f>IF(N126="zákl. přenesená",J126,0)</f>
        <v>0</v>
      </c>
      <c r="BH126" s="210">
        <f>IF(N126="sníž. přenesená",J126,0)</f>
        <v>0</v>
      </c>
      <c r="BI126" s="210">
        <f>IF(N126="nulová",J126,0)</f>
        <v>0</v>
      </c>
      <c r="BJ126" s="17" t="s">
        <v>77</v>
      </c>
      <c r="BK126" s="210">
        <f>ROUND(I126*H126,2)</f>
        <v>0</v>
      </c>
      <c r="BL126" s="17" t="s">
        <v>142</v>
      </c>
      <c r="BM126" s="209" t="s">
        <v>1059</v>
      </c>
    </row>
    <row r="127" spans="1:51" s="13" customFormat="1" ht="12">
      <c r="A127" s="13"/>
      <c r="B127" s="235"/>
      <c r="C127" s="236"/>
      <c r="D127" s="237" t="s">
        <v>236</v>
      </c>
      <c r="E127" s="238" t="s">
        <v>19</v>
      </c>
      <c r="F127" s="239" t="s">
        <v>1057</v>
      </c>
      <c r="G127" s="236"/>
      <c r="H127" s="240">
        <v>242.16</v>
      </c>
      <c r="I127" s="241"/>
      <c r="J127" s="236"/>
      <c r="K127" s="236"/>
      <c r="L127" s="242"/>
      <c r="M127" s="243"/>
      <c r="N127" s="244"/>
      <c r="O127" s="244"/>
      <c r="P127" s="244"/>
      <c r="Q127" s="244"/>
      <c r="R127" s="244"/>
      <c r="S127" s="244"/>
      <c r="T127" s="24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6" t="s">
        <v>236</v>
      </c>
      <c r="AU127" s="246" t="s">
        <v>79</v>
      </c>
      <c r="AV127" s="13" t="s">
        <v>79</v>
      </c>
      <c r="AW127" s="13" t="s">
        <v>31</v>
      </c>
      <c r="AX127" s="13" t="s">
        <v>69</v>
      </c>
      <c r="AY127" s="246" t="s">
        <v>143</v>
      </c>
    </row>
    <row r="128" spans="1:51" s="13" customFormat="1" ht="12">
      <c r="A128" s="13"/>
      <c r="B128" s="235"/>
      <c r="C128" s="236"/>
      <c r="D128" s="237" t="s">
        <v>236</v>
      </c>
      <c r="E128" s="238" t="s">
        <v>19</v>
      </c>
      <c r="F128" s="239" t="s">
        <v>1058</v>
      </c>
      <c r="G128" s="236"/>
      <c r="H128" s="240">
        <v>33.3</v>
      </c>
      <c r="I128" s="241"/>
      <c r="J128" s="236"/>
      <c r="K128" s="236"/>
      <c r="L128" s="242"/>
      <c r="M128" s="243"/>
      <c r="N128" s="244"/>
      <c r="O128" s="244"/>
      <c r="P128" s="244"/>
      <c r="Q128" s="244"/>
      <c r="R128" s="244"/>
      <c r="S128" s="244"/>
      <c r="T128" s="24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6" t="s">
        <v>236</v>
      </c>
      <c r="AU128" s="246" t="s">
        <v>79</v>
      </c>
      <c r="AV128" s="13" t="s">
        <v>79</v>
      </c>
      <c r="AW128" s="13" t="s">
        <v>31</v>
      </c>
      <c r="AX128" s="13" t="s">
        <v>69</v>
      </c>
      <c r="AY128" s="246" t="s">
        <v>143</v>
      </c>
    </row>
    <row r="129" spans="1:51" s="14" customFormat="1" ht="12">
      <c r="A129" s="14"/>
      <c r="B129" s="247"/>
      <c r="C129" s="248"/>
      <c r="D129" s="237" t="s">
        <v>236</v>
      </c>
      <c r="E129" s="249" t="s">
        <v>19</v>
      </c>
      <c r="F129" s="250" t="s">
        <v>302</v>
      </c>
      <c r="G129" s="248"/>
      <c r="H129" s="251">
        <v>275.46</v>
      </c>
      <c r="I129" s="252"/>
      <c r="J129" s="248"/>
      <c r="K129" s="248"/>
      <c r="L129" s="253"/>
      <c r="M129" s="254"/>
      <c r="N129" s="255"/>
      <c r="O129" s="255"/>
      <c r="P129" s="255"/>
      <c r="Q129" s="255"/>
      <c r="R129" s="255"/>
      <c r="S129" s="255"/>
      <c r="T129" s="256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7" t="s">
        <v>236</v>
      </c>
      <c r="AU129" s="257" t="s">
        <v>79</v>
      </c>
      <c r="AV129" s="14" t="s">
        <v>142</v>
      </c>
      <c r="AW129" s="14" t="s">
        <v>31</v>
      </c>
      <c r="AX129" s="14" t="s">
        <v>77</v>
      </c>
      <c r="AY129" s="257" t="s">
        <v>143</v>
      </c>
    </row>
    <row r="130" spans="1:65" s="2" customFormat="1" ht="21.75" customHeight="1">
      <c r="A130" s="38"/>
      <c r="B130" s="39"/>
      <c r="C130" s="197" t="s">
        <v>195</v>
      </c>
      <c r="D130" s="197" t="s">
        <v>144</v>
      </c>
      <c r="E130" s="198" t="s">
        <v>321</v>
      </c>
      <c r="F130" s="199" t="s">
        <v>322</v>
      </c>
      <c r="G130" s="200" t="s">
        <v>287</v>
      </c>
      <c r="H130" s="201">
        <v>371.87</v>
      </c>
      <c r="I130" s="202"/>
      <c r="J130" s="203">
        <f>ROUND(I130*H130,2)</f>
        <v>0</v>
      </c>
      <c r="K130" s="204"/>
      <c r="L130" s="44"/>
      <c r="M130" s="205" t="s">
        <v>19</v>
      </c>
      <c r="N130" s="206" t="s">
        <v>40</v>
      </c>
      <c r="O130" s="84"/>
      <c r="P130" s="207">
        <f>O130*H130</f>
        <v>0</v>
      </c>
      <c r="Q130" s="207">
        <v>0</v>
      </c>
      <c r="R130" s="207">
        <f>Q130*H130</f>
        <v>0</v>
      </c>
      <c r="S130" s="207">
        <v>0</v>
      </c>
      <c r="T130" s="208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09" t="s">
        <v>142</v>
      </c>
      <c r="AT130" s="209" t="s">
        <v>144</v>
      </c>
      <c r="AU130" s="209" t="s">
        <v>79</v>
      </c>
      <c r="AY130" s="17" t="s">
        <v>143</v>
      </c>
      <c r="BE130" s="210">
        <f>IF(N130="základní",J130,0)</f>
        <v>0</v>
      </c>
      <c r="BF130" s="210">
        <f>IF(N130="snížená",J130,0)</f>
        <v>0</v>
      </c>
      <c r="BG130" s="210">
        <f>IF(N130="zákl. přenesená",J130,0)</f>
        <v>0</v>
      </c>
      <c r="BH130" s="210">
        <f>IF(N130="sníž. přenesená",J130,0)</f>
        <v>0</v>
      </c>
      <c r="BI130" s="210">
        <f>IF(N130="nulová",J130,0)</f>
        <v>0</v>
      </c>
      <c r="BJ130" s="17" t="s">
        <v>77</v>
      </c>
      <c r="BK130" s="210">
        <f>ROUND(I130*H130,2)</f>
        <v>0</v>
      </c>
      <c r="BL130" s="17" t="s">
        <v>142</v>
      </c>
      <c r="BM130" s="209" t="s">
        <v>1060</v>
      </c>
    </row>
    <row r="131" spans="1:51" s="13" customFormat="1" ht="12">
      <c r="A131" s="13"/>
      <c r="B131" s="235"/>
      <c r="C131" s="236"/>
      <c r="D131" s="237" t="s">
        <v>236</v>
      </c>
      <c r="E131" s="238" t="s">
        <v>19</v>
      </c>
      <c r="F131" s="239" t="s">
        <v>1061</v>
      </c>
      <c r="G131" s="236"/>
      <c r="H131" s="240">
        <v>331.17</v>
      </c>
      <c r="I131" s="241"/>
      <c r="J131" s="236"/>
      <c r="K131" s="236"/>
      <c r="L131" s="242"/>
      <c r="M131" s="243"/>
      <c r="N131" s="244"/>
      <c r="O131" s="244"/>
      <c r="P131" s="244"/>
      <c r="Q131" s="244"/>
      <c r="R131" s="244"/>
      <c r="S131" s="244"/>
      <c r="T131" s="24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6" t="s">
        <v>236</v>
      </c>
      <c r="AU131" s="246" t="s">
        <v>79</v>
      </c>
      <c r="AV131" s="13" t="s">
        <v>79</v>
      </c>
      <c r="AW131" s="13" t="s">
        <v>31</v>
      </c>
      <c r="AX131" s="13" t="s">
        <v>69</v>
      </c>
      <c r="AY131" s="246" t="s">
        <v>143</v>
      </c>
    </row>
    <row r="132" spans="1:51" s="13" customFormat="1" ht="12">
      <c r="A132" s="13"/>
      <c r="B132" s="235"/>
      <c r="C132" s="236"/>
      <c r="D132" s="237" t="s">
        <v>236</v>
      </c>
      <c r="E132" s="238" t="s">
        <v>19</v>
      </c>
      <c r="F132" s="239" t="s">
        <v>1062</v>
      </c>
      <c r="G132" s="236"/>
      <c r="H132" s="240">
        <v>40.7</v>
      </c>
      <c r="I132" s="241"/>
      <c r="J132" s="236"/>
      <c r="K132" s="236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236</v>
      </c>
      <c r="AU132" s="246" t="s">
        <v>79</v>
      </c>
      <c r="AV132" s="13" t="s">
        <v>79</v>
      </c>
      <c r="AW132" s="13" t="s">
        <v>31</v>
      </c>
      <c r="AX132" s="13" t="s">
        <v>69</v>
      </c>
      <c r="AY132" s="246" t="s">
        <v>143</v>
      </c>
    </row>
    <row r="133" spans="1:51" s="14" customFormat="1" ht="12">
      <c r="A133" s="14"/>
      <c r="B133" s="247"/>
      <c r="C133" s="248"/>
      <c r="D133" s="237" t="s">
        <v>236</v>
      </c>
      <c r="E133" s="249" t="s">
        <v>19</v>
      </c>
      <c r="F133" s="250" t="s">
        <v>302</v>
      </c>
      <c r="G133" s="248"/>
      <c r="H133" s="251">
        <v>371.87</v>
      </c>
      <c r="I133" s="252"/>
      <c r="J133" s="248"/>
      <c r="K133" s="248"/>
      <c r="L133" s="253"/>
      <c r="M133" s="254"/>
      <c r="N133" s="255"/>
      <c r="O133" s="255"/>
      <c r="P133" s="255"/>
      <c r="Q133" s="255"/>
      <c r="R133" s="255"/>
      <c r="S133" s="255"/>
      <c r="T133" s="256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7" t="s">
        <v>236</v>
      </c>
      <c r="AU133" s="257" t="s">
        <v>79</v>
      </c>
      <c r="AV133" s="14" t="s">
        <v>142</v>
      </c>
      <c r="AW133" s="14" t="s">
        <v>31</v>
      </c>
      <c r="AX133" s="14" t="s">
        <v>77</v>
      </c>
      <c r="AY133" s="257" t="s">
        <v>143</v>
      </c>
    </row>
    <row r="134" spans="1:65" s="2" customFormat="1" ht="33" customHeight="1">
      <c r="A134" s="38"/>
      <c r="B134" s="39"/>
      <c r="C134" s="197" t="s">
        <v>8</v>
      </c>
      <c r="D134" s="197" t="s">
        <v>144</v>
      </c>
      <c r="E134" s="198" t="s">
        <v>1063</v>
      </c>
      <c r="F134" s="199" t="s">
        <v>1064</v>
      </c>
      <c r="G134" s="200" t="s">
        <v>287</v>
      </c>
      <c r="H134" s="201">
        <v>226.29</v>
      </c>
      <c r="I134" s="202"/>
      <c r="J134" s="203">
        <f>ROUND(I134*H134,2)</f>
        <v>0</v>
      </c>
      <c r="K134" s="204"/>
      <c r="L134" s="44"/>
      <c r="M134" s="205" t="s">
        <v>19</v>
      </c>
      <c r="N134" s="206" t="s">
        <v>40</v>
      </c>
      <c r="O134" s="84"/>
      <c r="P134" s="207">
        <f>O134*H134</f>
        <v>0</v>
      </c>
      <c r="Q134" s="207">
        <v>0</v>
      </c>
      <c r="R134" s="207">
        <f>Q134*H134</f>
        <v>0</v>
      </c>
      <c r="S134" s="207">
        <v>0</v>
      </c>
      <c r="T134" s="208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09" t="s">
        <v>142</v>
      </c>
      <c r="AT134" s="209" t="s">
        <v>144</v>
      </c>
      <c r="AU134" s="209" t="s">
        <v>79</v>
      </c>
      <c r="AY134" s="17" t="s">
        <v>143</v>
      </c>
      <c r="BE134" s="210">
        <f>IF(N134="základní",J134,0)</f>
        <v>0</v>
      </c>
      <c r="BF134" s="210">
        <f>IF(N134="snížená",J134,0)</f>
        <v>0</v>
      </c>
      <c r="BG134" s="210">
        <f>IF(N134="zákl. přenesená",J134,0)</f>
        <v>0</v>
      </c>
      <c r="BH134" s="210">
        <f>IF(N134="sníž. přenesená",J134,0)</f>
        <v>0</v>
      </c>
      <c r="BI134" s="210">
        <f>IF(N134="nulová",J134,0)</f>
        <v>0</v>
      </c>
      <c r="BJ134" s="17" t="s">
        <v>77</v>
      </c>
      <c r="BK134" s="210">
        <f>ROUND(I134*H134,2)</f>
        <v>0</v>
      </c>
      <c r="BL134" s="17" t="s">
        <v>142</v>
      </c>
      <c r="BM134" s="209" t="s">
        <v>1065</v>
      </c>
    </row>
    <row r="135" spans="1:51" s="13" customFormat="1" ht="12">
      <c r="A135" s="13"/>
      <c r="B135" s="235"/>
      <c r="C135" s="236"/>
      <c r="D135" s="237" t="s">
        <v>236</v>
      </c>
      <c r="E135" s="238" t="s">
        <v>19</v>
      </c>
      <c r="F135" s="239" t="s">
        <v>1066</v>
      </c>
      <c r="G135" s="236"/>
      <c r="H135" s="240">
        <v>198.54</v>
      </c>
      <c r="I135" s="241"/>
      <c r="J135" s="236"/>
      <c r="K135" s="236"/>
      <c r="L135" s="242"/>
      <c r="M135" s="243"/>
      <c r="N135" s="244"/>
      <c r="O135" s="244"/>
      <c r="P135" s="244"/>
      <c r="Q135" s="244"/>
      <c r="R135" s="244"/>
      <c r="S135" s="244"/>
      <c r="T135" s="24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6" t="s">
        <v>236</v>
      </c>
      <c r="AU135" s="246" t="s">
        <v>79</v>
      </c>
      <c r="AV135" s="13" t="s">
        <v>79</v>
      </c>
      <c r="AW135" s="13" t="s">
        <v>31</v>
      </c>
      <c r="AX135" s="13" t="s">
        <v>69</v>
      </c>
      <c r="AY135" s="246" t="s">
        <v>143</v>
      </c>
    </row>
    <row r="136" spans="1:51" s="13" customFormat="1" ht="12">
      <c r="A136" s="13"/>
      <c r="B136" s="235"/>
      <c r="C136" s="236"/>
      <c r="D136" s="237" t="s">
        <v>236</v>
      </c>
      <c r="E136" s="238" t="s">
        <v>19</v>
      </c>
      <c r="F136" s="239" t="s">
        <v>1067</v>
      </c>
      <c r="G136" s="236"/>
      <c r="H136" s="240">
        <v>27.75</v>
      </c>
      <c r="I136" s="241"/>
      <c r="J136" s="236"/>
      <c r="K136" s="236"/>
      <c r="L136" s="242"/>
      <c r="M136" s="243"/>
      <c r="N136" s="244"/>
      <c r="O136" s="244"/>
      <c r="P136" s="244"/>
      <c r="Q136" s="244"/>
      <c r="R136" s="244"/>
      <c r="S136" s="244"/>
      <c r="T136" s="24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6" t="s">
        <v>236</v>
      </c>
      <c r="AU136" s="246" t="s">
        <v>79</v>
      </c>
      <c r="AV136" s="13" t="s">
        <v>79</v>
      </c>
      <c r="AW136" s="13" t="s">
        <v>31</v>
      </c>
      <c r="AX136" s="13" t="s">
        <v>69</v>
      </c>
      <c r="AY136" s="246" t="s">
        <v>143</v>
      </c>
    </row>
    <row r="137" spans="1:51" s="14" customFormat="1" ht="12">
      <c r="A137" s="14"/>
      <c r="B137" s="247"/>
      <c r="C137" s="248"/>
      <c r="D137" s="237" t="s">
        <v>236</v>
      </c>
      <c r="E137" s="249" t="s">
        <v>19</v>
      </c>
      <c r="F137" s="250" t="s">
        <v>302</v>
      </c>
      <c r="G137" s="248"/>
      <c r="H137" s="251">
        <v>226.29</v>
      </c>
      <c r="I137" s="252"/>
      <c r="J137" s="248"/>
      <c r="K137" s="248"/>
      <c r="L137" s="253"/>
      <c r="M137" s="254"/>
      <c r="N137" s="255"/>
      <c r="O137" s="255"/>
      <c r="P137" s="255"/>
      <c r="Q137" s="255"/>
      <c r="R137" s="255"/>
      <c r="S137" s="255"/>
      <c r="T137" s="256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7" t="s">
        <v>236</v>
      </c>
      <c r="AU137" s="257" t="s">
        <v>79</v>
      </c>
      <c r="AV137" s="14" t="s">
        <v>142</v>
      </c>
      <c r="AW137" s="14" t="s">
        <v>31</v>
      </c>
      <c r="AX137" s="14" t="s">
        <v>77</v>
      </c>
      <c r="AY137" s="257" t="s">
        <v>143</v>
      </c>
    </row>
    <row r="138" spans="1:65" s="2" customFormat="1" ht="21.75" customHeight="1">
      <c r="A138" s="38"/>
      <c r="B138" s="39"/>
      <c r="C138" s="197" t="s">
        <v>203</v>
      </c>
      <c r="D138" s="197" t="s">
        <v>144</v>
      </c>
      <c r="E138" s="198" t="s">
        <v>1068</v>
      </c>
      <c r="F138" s="199" t="s">
        <v>1069</v>
      </c>
      <c r="G138" s="200" t="s">
        <v>251</v>
      </c>
      <c r="H138" s="201">
        <v>374.7</v>
      </c>
      <c r="I138" s="202"/>
      <c r="J138" s="203">
        <f>ROUND(I138*H138,2)</f>
        <v>0</v>
      </c>
      <c r="K138" s="204"/>
      <c r="L138" s="44"/>
      <c r="M138" s="205" t="s">
        <v>19</v>
      </c>
      <c r="N138" s="206" t="s">
        <v>40</v>
      </c>
      <c r="O138" s="84"/>
      <c r="P138" s="207">
        <f>O138*H138</f>
        <v>0</v>
      </c>
      <c r="Q138" s="207">
        <v>0</v>
      </c>
      <c r="R138" s="207">
        <f>Q138*H138</f>
        <v>0</v>
      </c>
      <c r="S138" s="207">
        <v>0</v>
      </c>
      <c r="T138" s="208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09" t="s">
        <v>142</v>
      </c>
      <c r="AT138" s="209" t="s">
        <v>144</v>
      </c>
      <c r="AU138" s="209" t="s">
        <v>79</v>
      </c>
      <c r="AY138" s="17" t="s">
        <v>143</v>
      </c>
      <c r="BE138" s="210">
        <f>IF(N138="základní",J138,0)</f>
        <v>0</v>
      </c>
      <c r="BF138" s="210">
        <f>IF(N138="snížená",J138,0)</f>
        <v>0</v>
      </c>
      <c r="BG138" s="210">
        <f>IF(N138="zákl. přenesená",J138,0)</f>
        <v>0</v>
      </c>
      <c r="BH138" s="210">
        <f>IF(N138="sníž. přenesená",J138,0)</f>
        <v>0</v>
      </c>
      <c r="BI138" s="210">
        <f>IF(N138="nulová",J138,0)</f>
        <v>0</v>
      </c>
      <c r="BJ138" s="17" t="s">
        <v>77</v>
      </c>
      <c r="BK138" s="210">
        <f>ROUND(I138*H138,2)</f>
        <v>0</v>
      </c>
      <c r="BL138" s="17" t="s">
        <v>142</v>
      </c>
      <c r="BM138" s="209" t="s">
        <v>1070</v>
      </c>
    </row>
    <row r="139" spans="1:51" s="13" customFormat="1" ht="12">
      <c r="A139" s="13"/>
      <c r="B139" s="235"/>
      <c r="C139" s="236"/>
      <c r="D139" s="237" t="s">
        <v>236</v>
      </c>
      <c r="E139" s="238" t="s">
        <v>19</v>
      </c>
      <c r="F139" s="239" t="s">
        <v>1031</v>
      </c>
      <c r="G139" s="236"/>
      <c r="H139" s="240">
        <v>319.2</v>
      </c>
      <c r="I139" s="241"/>
      <c r="J139" s="236"/>
      <c r="K139" s="236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236</v>
      </c>
      <c r="AU139" s="246" t="s">
        <v>79</v>
      </c>
      <c r="AV139" s="13" t="s">
        <v>79</v>
      </c>
      <c r="AW139" s="13" t="s">
        <v>31</v>
      </c>
      <c r="AX139" s="13" t="s">
        <v>69</v>
      </c>
      <c r="AY139" s="246" t="s">
        <v>143</v>
      </c>
    </row>
    <row r="140" spans="1:51" s="13" customFormat="1" ht="12">
      <c r="A140" s="13"/>
      <c r="B140" s="235"/>
      <c r="C140" s="236"/>
      <c r="D140" s="237" t="s">
        <v>236</v>
      </c>
      <c r="E140" s="238" t="s">
        <v>19</v>
      </c>
      <c r="F140" s="239" t="s">
        <v>1071</v>
      </c>
      <c r="G140" s="236"/>
      <c r="H140" s="240">
        <v>55.5</v>
      </c>
      <c r="I140" s="241"/>
      <c r="J140" s="236"/>
      <c r="K140" s="236"/>
      <c r="L140" s="242"/>
      <c r="M140" s="243"/>
      <c r="N140" s="244"/>
      <c r="O140" s="244"/>
      <c r="P140" s="244"/>
      <c r="Q140" s="244"/>
      <c r="R140" s="244"/>
      <c r="S140" s="244"/>
      <c r="T140" s="24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6" t="s">
        <v>236</v>
      </c>
      <c r="AU140" s="246" t="s">
        <v>79</v>
      </c>
      <c r="AV140" s="13" t="s">
        <v>79</v>
      </c>
      <c r="AW140" s="13" t="s">
        <v>31</v>
      </c>
      <c r="AX140" s="13" t="s">
        <v>69</v>
      </c>
      <c r="AY140" s="246" t="s">
        <v>143</v>
      </c>
    </row>
    <row r="141" spans="1:51" s="14" customFormat="1" ht="12">
      <c r="A141" s="14"/>
      <c r="B141" s="247"/>
      <c r="C141" s="248"/>
      <c r="D141" s="237" t="s">
        <v>236</v>
      </c>
      <c r="E141" s="249" t="s">
        <v>19</v>
      </c>
      <c r="F141" s="250" t="s">
        <v>302</v>
      </c>
      <c r="G141" s="248"/>
      <c r="H141" s="251">
        <v>374.7</v>
      </c>
      <c r="I141" s="252"/>
      <c r="J141" s="248"/>
      <c r="K141" s="248"/>
      <c r="L141" s="253"/>
      <c r="M141" s="254"/>
      <c r="N141" s="255"/>
      <c r="O141" s="255"/>
      <c r="P141" s="255"/>
      <c r="Q141" s="255"/>
      <c r="R141" s="255"/>
      <c r="S141" s="255"/>
      <c r="T141" s="256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7" t="s">
        <v>236</v>
      </c>
      <c r="AU141" s="257" t="s">
        <v>79</v>
      </c>
      <c r="AV141" s="14" t="s">
        <v>142</v>
      </c>
      <c r="AW141" s="14" t="s">
        <v>31</v>
      </c>
      <c r="AX141" s="14" t="s">
        <v>77</v>
      </c>
      <c r="AY141" s="257" t="s">
        <v>143</v>
      </c>
    </row>
    <row r="142" spans="1:65" s="2" customFormat="1" ht="16.5" customHeight="1">
      <c r="A142" s="38"/>
      <c r="B142" s="39"/>
      <c r="C142" s="224" t="s">
        <v>207</v>
      </c>
      <c r="D142" s="224" t="s">
        <v>231</v>
      </c>
      <c r="E142" s="225" t="s">
        <v>1072</v>
      </c>
      <c r="F142" s="226" t="s">
        <v>1073</v>
      </c>
      <c r="G142" s="227" t="s">
        <v>418</v>
      </c>
      <c r="H142" s="228">
        <v>21.06</v>
      </c>
      <c r="I142" s="229"/>
      <c r="J142" s="230">
        <f>ROUND(I142*H142,2)</f>
        <v>0</v>
      </c>
      <c r="K142" s="231"/>
      <c r="L142" s="232"/>
      <c r="M142" s="233" t="s">
        <v>19</v>
      </c>
      <c r="N142" s="234" t="s">
        <v>40</v>
      </c>
      <c r="O142" s="84"/>
      <c r="P142" s="207">
        <f>O142*H142</f>
        <v>0</v>
      </c>
      <c r="Q142" s="207">
        <v>1</v>
      </c>
      <c r="R142" s="207">
        <f>Q142*H142</f>
        <v>21.06</v>
      </c>
      <c r="S142" s="207">
        <v>0</v>
      </c>
      <c r="T142" s="208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09" t="s">
        <v>171</v>
      </c>
      <c r="AT142" s="209" t="s">
        <v>231</v>
      </c>
      <c r="AU142" s="209" t="s">
        <v>79</v>
      </c>
      <c r="AY142" s="17" t="s">
        <v>143</v>
      </c>
      <c r="BE142" s="210">
        <f>IF(N142="základní",J142,0)</f>
        <v>0</v>
      </c>
      <c r="BF142" s="210">
        <f>IF(N142="snížená",J142,0)</f>
        <v>0</v>
      </c>
      <c r="BG142" s="210">
        <f>IF(N142="zákl. přenesená",J142,0)</f>
        <v>0</v>
      </c>
      <c r="BH142" s="210">
        <f>IF(N142="sníž. přenesená",J142,0)</f>
        <v>0</v>
      </c>
      <c r="BI142" s="210">
        <f>IF(N142="nulová",J142,0)</f>
        <v>0</v>
      </c>
      <c r="BJ142" s="17" t="s">
        <v>77</v>
      </c>
      <c r="BK142" s="210">
        <f>ROUND(I142*H142,2)</f>
        <v>0</v>
      </c>
      <c r="BL142" s="17" t="s">
        <v>142</v>
      </c>
      <c r="BM142" s="209" t="s">
        <v>1074</v>
      </c>
    </row>
    <row r="143" spans="1:51" s="13" customFormat="1" ht="12">
      <c r="A143" s="13"/>
      <c r="B143" s="235"/>
      <c r="C143" s="236"/>
      <c r="D143" s="237" t="s">
        <v>236</v>
      </c>
      <c r="E143" s="238" t="s">
        <v>19</v>
      </c>
      <c r="F143" s="239" t="s">
        <v>1075</v>
      </c>
      <c r="G143" s="236"/>
      <c r="H143" s="240">
        <v>21.06</v>
      </c>
      <c r="I143" s="241"/>
      <c r="J143" s="236"/>
      <c r="K143" s="236"/>
      <c r="L143" s="242"/>
      <c r="M143" s="243"/>
      <c r="N143" s="244"/>
      <c r="O143" s="244"/>
      <c r="P143" s="244"/>
      <c r="Q143" s="244"/>
      <c r="R143" s="244"/>
      <c r="S143" s="244"/>
      <c r="T143" s="24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6" t="s">
        <v>236</v>
      </c>
      <c r="AU143" s="246" t="s">
        <v>79</v>
      </c>
      <c r="AV143" s="13" t="s">
        <v>79</v>
      </c>
      <c r="AW143" s="13" t="s">
        <v>31</v>
      </c>
      <c r="AX143" s="13" t="s">
        <v>77</v>
      </c>
      <c r="AY143" s="246" t="s">
        <v>143</v>
      </c>
    </row>
    <row r="144" spans="1:65" s="2" customFormat="1" ht="16.5" customHeight="1">
      <c r="A144" s="38"/>
      <c r="B144" s="39"/>
      <c r="C144" s="224" t="s">
        <v>211</v>
      </c>
      <c r="D144" s="224" t="s">
        <v>231</v>
      </c>
      <c r="E144" s="225" t="s">
        <v>1076</v>
      </c>
      <c r="F144" s="226" t="s">
        <v>1077</v>
      </c>
      <c r="G144" s="227" t="s">
        <v>418</v>
      </c>
      <c r="H144" s="228">
        <v>452.58</v>
      </c>
      <c r="I144" s="229"/>
      <c r="J144" s="230">
        <f>ROUND(I144*H144,2)</f>
        <v>0</v>
      </c>
      <c r="K144" s="231"/>
      <c r="L144" s="232"/>
      <c r="M144" s="233" t="s">
        <v>19</v>
      </c>
      <c r="N144" s="234" t="s">
        <v>40</v>
      </c>
      <c r="O144" s="84"/>
      <c r="P144" s="207">
        <f>O144*H144</f>
        <v>0</v>
      </c>
      <c r="Q144" s="207">
        <v>1</v>
      </c>
      <c r="R144" s="207">
        <f>Q144*H144</f>
        <v>452.58</v>
      </c>
      <c r="S144" s="207">
        <v>0</v>
      </c>
      <c r="T144" s="208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09" t="s">
        <v>171</v>
      </c>
      <c r="AT144" s="209" t="s">
        <v>231</v>
      </c>
      <c r="AU144" s="209" t="s">
        <v>79</v>
      </c>
      <c r="AY144" s="17" t="s">
        <v>143</v>
      </c>
      <c r="BE144" s="210">
        <f>IF(N144="základní",J144,0)</f>
        <v>0</v>
      </c>
      <c r="BF144" s="210">
        <f>IF(N144="snížená",J144,0)</f>
        <v>0</v>
      </c>
      <c r="BG144" s="210">
        <f>IF(N144="zákl. přenesená",J144,0)</f>
        <v>0</v>
      </c>
      <c r="BH144" s="210">
        <f>IF(N144="sníž. přenesená",J144,0)</f>
        <v>0</v>
      </c>
      <c r="BI144" s="210">
        <f>IF(N144="nulová",J144,0)</f>
        <v>0</v>
      </c>
      <c r="BJ144" s="17" t="s">
        <v>77</v>
      </c>
      <c r="BK144" s="210">
        <f>ROUND(I144*H144,2)</f>
        <v>0</v>
      </c>
      <c r="BL144" s="17" t="s">
        <v>142</v>
      </c>
      <c r="BM144" s="209" t="s">
        <v>1078</v>
      </c>
    </row>
    <row r="145" spans="1:51" s="13" customFormat="1" ht="12">
      <c r="A145" s="13"/>
      <c r="B145" s="235"/>
      <c r="C145" s="236"/>
      <c r="D145" s="237" t="s">
        <v>236</v>
      </c>
      <c r="E145" s="238" t="s">
        <v>19</v>
      </c>
      <c r="F145" s="239" t="s">
        <v>1066</v>
      </c>
      <c r="G145" s="236"/>
      <c r="H145" s="240">
        <v>198.54</v>
      </c>
      <c r="I145" s="241"/>
      <c r="J145" s="236"/>
      <c r="K145" s="236"/>
      <c r="L145" s="242"/>
      <c r="M145" s="243"/>
      <c r="N145" s="244"/>
      <c r="O145" s="244"/>
      <c r="P145" s="244"/>
      <c r="Q145" s="244"/>
      <c r="R145" s="244"/>
      <c r="S145" s="244"/>
      <c r="T145" s="24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6" t="s">
        <v>236</v>
      </c>
      <c r="AU145" s="246" t="s">
        <v>79</v>
      </c>
      <c r="AV145" s="13" t="s">
        <v>79</v>
      </c>
      <c r="AW145" s="13" t="s">
        <v>31</v>
      </c>
      <c r="AX145" s="13" t="s">
        <v>69</v>
      </c>
      <c r="AY145" s="246" t="s">
        <v>143</v>
      </c>
    </row>
    <row r="146" spans="1:51" s="13" customFormat="1" ht="12">
      <c r="A146" s="13"/>
      <c r="B146" s="235"/>
      <c r="C146" s="236"/>
      <c r="D146" s="237" t="s">
        <v>236</v>
      </c>
      <c r="E146" s="238" t="s">
        <v>19</v>
      </c>
      <c r="F146" s="239" t="s">
        <v>1067</v>
      </c>
      <c r="G146" s="236"/>
      <c r="H146" s="240">
        <v>27.75</v>
      </c>
      <c r="I146" s="241"/>
      <c r="J146" s="236"/>
      <c r="K146" s="236"/>
      <c r="L146" s="242"/>
      <c r="M146" s="243"/>
      <c r="N146" s="244"/>
      <c r="O146" s="244"/>
      <c r="P146" s="244"/>
      <c r="Q146" s="244"/>
      <c r="R146" s="244"/>
      <c r="S146" s="244"/>
      <c r="T146" s="24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6" t="s">
        <v>236</v>
      </c>
      <c r="AU146" s="246" t="s">
        <v>79</v>
      </c>
      <c r="AV146" s="13" t="s">
        <v>79</v>
      </c>
      <c r="AW146" s="13" t="s">
        <v>31</v>
      </c>
      <c r="AX146" s="13" t="s">
        <v>69</v>
      </c>
      <c r="AY146" s="246" t="s">
        <v>143</v>
      </c>
    </row>
    <row r="147" spans="1:51" s="14" customFormat="1" ht="12">
      <c r="A147" s="14"/>
      <c r="B147" s="247"/>
      <c r="C147" s="248"/>
      <c r="D147" s="237" t="s">
        <v>236</v>
      </c>
      <c r="E147" s="249" t="s">
        <v>19</v>
      </c>
      <c r="F147" s="250" t="s">
        <v>302</v>
      </c>
      <c r="G147" s="248"/>
      <c r="H147" s="251">
        <v>226.29</v>
      </c>
      <c r="I147" s="252"/>
      <c r="J147" s="248"/>
      <c r="K147" s="248"/>
      <c r="L147" s="253"/>
      <c r="M147" s="254"/>
      <c r="N147" s="255"/>
      <c r="O147" s="255"/>
      <c r="P147" s="255"/>
      <c r="Q147" s="255"/>
      <c r="R147" s="255"/>
      <c r="S147" s="255"/>
      <c r="T147" s="256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7" t="s">
        <v>236</v>
      </c>
      <c r="AU147" s="257" t="s">
        <v>79</v>
      </c>
      <c r="AV147" s="14" t="s">
        <v>142</v>
      </c>
      <c r="AW147" s="14" t="s">
        <v>31</v>
      </c>
      <c r="AX147" s="14" t="s">
        <v>77</v>
      </c>
      <c r="AY147" s="257" t="s">
        <v>143</v>
      </c>
    </row>
    <row r="148" spans="1:51" s="13" customFormat="1" ht="12">
      <c r="A148" s="13"/>
      <c r="B148" s="235"/>
      <c r="C148" s="236"/>
      <c r="D148" s="237" t="s">
        <v>236</v>
      </c>
      <c r="E148" s="236"/>
      <c r="F148" s="239" t="s">
        <v>1079</v>
      </c>
      <c r="G148" s="236"/>
      <c r="H148" s="240">
        <v>452.58</v>
      </c>
      <c r="I148" s="241"/>
      <c r="J148" s="236"/>
      <c r="K148" s="236"/>
      <c r="L148" s="242"/>
      <c r="M148" s="243"/>
      <c r="N148" s="244"/>
      <c r="O148" s="244"/>
      <c r="P148" s="244"/>
      <c r="Q148" s="244"/>
      <c r="R148" s="244"/>
      <c r="S148" s="244"/>
      <c r="T148" s="24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6" t="s">
        <v>236</v>
      </c>
      <c r="AU148" s="246" t="s">
        <v>79</v>
      </c>
      <c r="AV148" s="13" t="s">
        <v>79</v>
      </c>
      <c r="AW148" s="13" t="s">
        <v>4</v>
      </c>
      <c r="AX148" s="13" t="s">
        <v>77</v>
      </c>
      <c r="AY148" s="246" t="s">
        <v>143</v>
      </c>
    </row>
    <row r="149" spans="1:63" s="11" customFormat="1" ht="22.8" customHeight="1">
      <c r="A149" s="11"/>
      <c r="B149" s="183"/>
      <c r="C149" s="184"/>
      <c r="D149" s="185" t="s">
        <v>68</v>
      </c>
      <c r="E149" s="222" t="s">
        <v>142</v>
      </c>
      <c r="F149" s="222" t="s">
        <v>366</v>
      </c>
      <c r="G149" s="184"/>
      <c r="H149" s="184"/>
      <c r="I149" s="187"/>
      <c r="J149" s="223">
        <f>BK149</f>
        <v>0</v>
      </c>
      <c r="K149" s="184"/>
      <c r="L149" s="189"/>
      <c r="M149" s="190"/>
      <c r="N149" s="191"/>
      <c r="O149" s="191"/>
      <c r="P149" s="192">
        <f>SUM(P150:P164)</f>
        <v>0</v>
      </c>
      <c r="Q149" s="191"/>
      <c r="R149" s="192">
        <f>SUM(R150:R164)</f>
        <v>1.051985</v>
      </c>
      <c r="S149" s="191"/>
      <c r="T149" s="193">
        <f>SUM(T150:T164)</f>
        <v>0</v>
      </c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R149" s="194" t="s">
        <v>77</v>
      </c>
      <c r="AT149" s="195" t="s">
        <v>68</v>
      </c>
      <c r="AU149" s="195" t="s">
        <v>77</v>
      </c>
      <c r="AY149" s="194" t="s">
        <v>143</v>
      </c>
      <c r="BK149" s="196">
        <f>SUM(BK150:BK164)</f>
        <v>0</v>
      </c>
    </row>
    <row r="150" spans="1:65" s="2" customFormat="1" ht="21.75" customHeight="1">
      <c r="A150" s="38"/>
      <c r="B150" s="39"/>
      <c r="C150" s="197" t="s">
        <v>215</v>
      </c>
      <c r="D150" s="197" t="s">
        <v>144</v>
      </c>
      <c r="E150" s="198" t="s">
        <v>1080</v>
      </c>
      <c r="F150" s="199" t="s">
        <v>1081</v>
      </c>
      <c r="G150" s="200" t="s">
        <v>251</v>
      </c>
      <c r="H150" s="201">
        <v>8</v>
      </c>
      <c r="I150" s="202"/>
      <c r="J150" s="203">
        <f>ROUND(I150*H150,2)</f>
        <v>0</v>
      </c>
      <c r="K150" s="204"/>
      <c r="L150" s="44"/>
      <c r="M150" s="205" t="s">
        <v>19</v>
      </c>
      <c r="N150" s="206" t="s">
        <v>40</v>
      </c>
      <c r="O150" s="84"/>
      <c r="P150" s="207">
        <f>O150*H150</f>
        <v>0</v>
      </c>
      <c r="Q150" s="207">
        <v>0</v>
      </c>
      <c r="R150" s="207">
        <f>Q150*H150</f>
        <v>0</v>
      </c>
      <c r="S150" s="207">
        <v>0</v>
      </c>
      <c r="T150" s="208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09" t="s">
        <v>142</v>
      </c>
      <c r="AT150" s="209" t="s">
        <v>144</v>
      </c>
      <c r="AU150" s="209" t="s">
        <v>79</v>
      </c>
      <c r="AY150" s="17" t="s">
        <v>143</v>
      </c>
      <c r="BE150" s="210">
        <f>IF(N150="základní",J150,0)</f>
        <v>0</v>
      </c>
      <c r="BF150" s="210">
        <f>IF(N150="snížená",J150,0)</f>
        <v>0</v>
      </c>
      <c r="BG150" s="210">
        <f>IF(N150="zákl. přenesená",J150,0)</f>
        <v>0</v>
      </c>
      <c r="BH150" s="210">
        <f>IF(N150="sníž. přenesená",J150,0)</f>
        <v>0</v>
      </c>
      <c r="BI150" s="210">
        <f>IF(N150="nulová",J150,0)</f>
        <v>0</v>
      </c>
      <c r="BJ150" s="17" t="s">
        <v>77</v>
      </c>
      <c r="BK150" s="210">
        <f>ROUND(I150*H150,2)</f>
        <v>0</v>
      </c>
      <c r="BL150" s="17" t="s">
        <v>142</v>
      </c>
      <c r="BM150" s="209" t="s">
        <v>1082</v>
      </c>
    </row>
    <row r="151" spans="1:51" s="13" customFormat="1" ht="12">
      <c r="A151" s="13"/>
      <c r="B151" s="235"/>
      <c r="C151" s="236"/>
      <c r="D151" s="237" t="s">
        <v>236</v>
      </c>
      <c r="E151" s="238" t="s">
        <v>19</v>
      </c>
      <c r="F151" s="239" t="s">
        <v>171</v>
      </c>
      <c r="G151" s="236"/>
      <c r="H151" s="240">
        <v>8</v>
      </c>
      <c r="I151" s="241"/>
      <c r="J151" s="236"/>
      <c r="K151" s="236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236</v>
      </c>
      <c r="AU151" s="246" t="s">
        <v>79</v>
      </c>
      <c r="AV151" s="13" t="s">
        <v>79</v>
      </c>
      <c r="AW151" s="13" t="s">
        <v>31</v>
      </c>
      <c r="AX151" s="13" t="s">
        <v>77</v>
      </c>
      <c r="AY151" s="246" t="s">
        <v>143</v>
      </c>
    </row>
    <row r="152" spans="1:65" s="2" customFormat="1" ht="16.5" customHeight="1">
      <c r="A152" s="38"/>
      <c r="B152" s="39"/>
      <c r="C152" s="197" t="s">
        <v>303</v>
      </c>
      <c r="D152" s="197" t="s">
        <v>144</v>
      </c>
      <c r="E152" s="198" t="s">
        <v>1083</v>
      </c>
      <c r="F152" s="199" t="s">
        <v>1084</v>
      </c>
      <c r="G152" s="200" t="s">
        <v>287</v>
      </c>
      <c r="H152" s="201">
        <v>38.64</v>
      </c>
      <c r="I152" s="202"/>
      <c r="J152" s="203">
        <f>ROUND(I152*H152,2)</f>
        <v>0</v>
      </c>
      <c r="K152" s="204"/>
      <c r="L152" s="44"/>
      <c r="M152" s="205" t="s">
        <v>19</v>
      </c>
      <c r="N152" s="206" t="s">
        <v>40</v>
      </c>
      <c r="O152" s="84"/>
      <c r="P152" s="207">
        <f>O152*H152</f>
        <v>0</v>
      </c>
      <c r="Q152" s="207">
        <v>0</v>
      </c>
      <c r="R152" s="207">
        <f>Q152*H152</f>
        <v>0</v>
      </c>
      <c r="S152" s="207">
        <v>0</v>
      </c>
      <c r="T152" s="208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09" t="s">
        <v>142</v>
      </c>
      <c r="AT152" s="209" t="s">
        <v>144</v>
      </c>
      <c r="AU152" s="209" t="s">
        <v>79</v>
      </c>
      <c r="AY152" s="17" t="s">
        <v>143</v>
      </c>
      <c r="BE152" s="210">
        <f>IF(N152="základní",J152,0)</f>
        <v>0</v>
      </c>
      <c r="BF152" s="210">
        <f>IF(N152="snížená",J152,0)</f>
        <v>0</v>
      </c>
      <c r="BG152" s="210">
        <f>IF(N152="zákl. přenesená",J152,0)</f>
        <v>0</v>
      </c>
      <c r="BH152" s="210">
        <f>IF(N152="sníž. přenesená",J152,0)</f>
        <v>0</v>
      </c>
      <c r="BI152" s="210">
        <f>IF(N152="nulová",J152,0)</f>
        <v>0</v>
      </c>
      <c r="BJ152" s="17" t="s">
        <v>77</v>
      </c>
      <c r="BK152" s="210">
        <f>ROUND(I152*H152,2)</f>
        <v>0</v>
      </c>
      <c r="BL152" s="17" t="s">
        <v>142</v>
      </c>
      <c r="BM152" s="209" t="s">
        <v>1085</v>
      </c>
    </row>
    <row r="153" spans="1:51" s="13" customFormat="1" ht="12">
      <c r="A153" s="13"/>
      <c r="B153" s="235"/>
      <c r="C153" s="236"/>
      <c r="D153" s="237" t="s">
        <v>236</v>
      </c>
      <c r="E153" s="238" t="s">
        <v>19</v>
      </c>
      <c r="F153" s="239" t="s">
        <v>1086</v>
      </c>
      <c r="G153" s="236"/>
      <c r="H153" s="240">
        <v>33.09</v>
      </c>
      <c r="I153" s="241"/>
      <c r="J153" s="236"/>
      <c r="K153" s="236"/>
      <c r="L153" s="242"/>
      <c r="M153" s="243"/>
      <c r="N153" s="244"/>
      <c r="O153" s="244"/>
      <c r="P153" s="244"/>
      <c r="Q153" s="244"/>
      <c r="R153" s="244"/>
      <c r="S153" s="244"/>
      <c r="T153" s="24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6" t="s">
        <v>236</v>
      </c>
      <c r="AU153" s="246" t="s">
        <v>79</v>
      </c>
      <c r="AV153" s="13" t="s">
        <v>79</v>
      </c>
      <c r="AW153" s="13" t="s">
        <v>31</v>
      </c>
      <c r="AX153" s="13" t="s">
        <v>69</v>
      </c>
      <c r="AY153" s="246" t="s">
        <v>143</v>
      </c>
    </row>
    <row r="154" spans="1:51" s="13" customFormat="1" ht="12">
      <c r="A154" s="13"/>
      <c r="B154" s="235"/>
      <c r="C154" s="236"/>
      <c r="D154" s="237" t="s">
        <v>236</v>
      </c>
      <c r="E154" s="238" t="s">
        <v>19</v>
      </c>
      <c r="F154" s="239" t="s">
        <v>1087</v>
      </c>
      <c r="G154" s="236"/>
      <c r="H154" s="240">
        <v>5.55</v>
      </c>
      <c r="I154" s="241"/>
      <c r="J154" s="236"/>
      <c r="K154" s="236"/>
      <c r="L154" s="242"/>
      <c r="M154" s="243"/>
      <c r="N154" s="244"/>
      <c r="O154" s="244"/>
      <c r="P154" s="244"/>
      <c r="Q154" s="244"/>
      <c r="R154" s="244"/>
      <c r="S154" s="244"/>
      <c r="T154" s="24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6" t="s">
        <v>236</v>
      </c>
      <c r="AU154" s="246" t="s">
        <v>79</v>
      </c>
      <c r="AV154" s="13" t="s">
        <v>79</v>
      </c>
      <c r="AW154" s="13" t="s">
        <v>31</v>
      </c>
      <c r="AX154" s="13" t="s">
        <v>69</v>
      </c>
      <c r="AY154" s="246" t="s">
        <v>143</v>
      </c>
    </row>
    <row r="155" spans="1:51" s="14" customFormat="1" ht="12">
      <c r="A155" s="14"/>
      <c r="B155" s="247"/>
      <c r="C155" s="248"/>
      <c r="D155" s="237" t="s">
        <v>236</v>
      </c>
      <c r="E155" s="249" t="s">
        <v>19</v>
      </c>
      <c r="F155" s="250" t="s">
        <v>302</v>
      </c>
      <c r="G155" s="248"/>
      <c r="H155" s="251">
        <v>38.64</v>
      </c>
      <c r="I155" s="252"/>
      <c r="J155" s="248"/>
      <c r="K155" s="248"/>
      <c r="L155" s="253"/>
      <c r="M155" s="254"/>
      <c r="N155" s="255"/>
      <c r="O155" s="255"/>
      <c r="P155" s="255"/>
      <c r="Q155" s="255"/>
      <c r="R155" s="255"/>
      <c r="S155" s="255"/>
      <c r="T155" s="256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7" t="s">
        <v>236</v>
      </c>
      <c r="AU155" s="257" t="s">
        <v>79</v>
      </c>
      <c r="AV155" s="14" t="s">
        <v>142</v>
      </c>
      <c r="AW155" s="14" t="s">
        <v>31</v>
      </c>
      <c r="AX155" s="14" t="s">
        <v>77</v>
      </c>
      <c r="AY155" s="257" t="s">
        <v>143</v>
      </c>
    </row>
    <row r="156" spans="1:65" s="2" customFormat="1" ht="21.75" customHeight="1">
      <c r="A156" s="38"/>
      <c r="B156" s="39"/>
      <c r="C156" s="197" t="s">
        <v>7</v>
      </c>
      <c r="D156" s="197" t="s">
        <v>144</v>
      </c>
      <c r="E156" s="198" t="s">
        <v>1088</v>
      </c>
      <c r="F156" s="199" t="s">
        <v>1089</v>
      </c>
      <c r="G156" s="200" t="s">
        <v>287</v>
      </c>
      <c r="H156" s="201">
        <v>0.15</v>
      </c>
      <c r="I156" s="202"/>
      <c r="J156" s="203">
        <f>ROUND(I156*H156,2)</f>
        <v>0</v>
      </c>
      <c r="K156" s="204"/>
      <c r="L156" s="44"/>
      <c r="M156" s="205" t="s">
        <v>19</v>
      </c>
      <c r="N156" s="206" t="s">
        <v>40</v>
      </c>
      <c r="O156" s="84"/>
      <c r="P156" s="207">
        <f>O156*H156</f>
        <v>0</v>
      </c>
      <c r="Q156" s="207">
        <v>0</v>
      </c>
      <c r="R156" s="207">
        <f>Q156*H156</f>
        <v>0</v>
      </c>
      <c r="S156" s="207">
        <v>0</v>
      </c>
      <c r="T156" s="208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09" t="s">
        <v>142</v>
      </c>
      <c r="AT156" s="209" t="s">
        <v>144</v>
      </c>
      <c r="AU156" s="209" t="s">
        <v>79</v>
      </c>
      <c r="AY156" s="17" t="s">
        <v>143</v>
      </c>
      <c r="BE156" s="210">
        <f>IF(N156="základní",J156,0)</f>
        <v>0</v>
      </c>
      <c r="BF156" s="210">
        <f>IF(N156="snížená",J156,0)</f>
        <v>0</v>
      </c>
      <c r="BG156" s="210">
        <f>IF(N156="zákl. přenesená",J156,0)</f>
        <v>0</v>
      </c>
      <c r="BH156" s="210">
        <f>IF(N156="sníž. přenesená",J156,0)</f>
        <v>0</v>
      </c>
      <c r="BI156" s="210">
        <f>IF(N156="nulová",J156,0)</f>
        <v>0</v>
      </c>
      <c r="BJ156" s="17" t="s">
        <v>77</v>
      </c>
      <c r="BK156" s="210">
        <f>ROUND(I156*H156,2)</f>
        <v>0</v>
      </c>
      <c r="BL156" s="17" t="s">
        <v>142</v>
      </c>
      <c r="BM156" s="209" t="s">
        <v>1090</v>
      </c>
    </row>
    <row r="157" spans="1:51" s="13" customFormat="1" ht="12">
      <c r="A157" s="13"/>
      <c r="B157" s="235"/>
      <c r="C157" s="236"/>
      <c r="D157" s="237" t="s">
        <v>236</v>
      </c>
      <c r="E157" s="238" t="s">
        <v>19</v>
      </c>
      <c r="F157" s="239" t="s">
        <v>1091</v>
      </c>
      <c r="G157" s="236"/>
      <c r="H157" s="240">
        <v>0.15</v>
      </c>
      <c r="I157" s="241"/>
      <c r="J157" s="236"/>
      <c r="K157" s="236"/>
      <c r="L157" s="242"/>
      <c r="M157" s="243"/>
      <c r="N157" s="244"/>
      <c r="O157" s="244"/>
      <c r="P157" s="244"/>
      <c r="Q157" s="244"/>
      <c r="R157" s="244"/>
      <c r="S157" s="244"/>
      <c r="T157" s="24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6" t="s">
        <v>236</v>
      </c>
      <c r="AU157" s="246" t="s">
        <v>79</v>
      </c>
      <c r="AV157" s="13" t="s">
        <v>79</v>
      </c>
      <c r="AW157" s="13" t="s">
        <v>31</v>
      </c>
      <c r="AX157" s="13" t="s">
        <v>77</v>
      </c>
      <c r="AY157" s="246" t="s">
        <v>143</v>
      </c>
    </row>
    <row r="158" spans="1:65" s="2" customFormat="1" ht="16.5" customHeight="1">
      <c r="A158" s="38"/>
      <c r="B158" s="39"/>
      <c r="C158" s="197" t="s">
        <v>312</v>
      </c>
      <c r="D158" s="197" t="s">
        <v>144</v>
      </c>
      <c r="E158" s="198" t="s">
        <v>1092</v>
      </c>
      <c r="F158" s="199" t="s">
        <v>1093</v>
      </c>
      <c r="G158" s="200" t="s">
        <v>251</v>
      </c>
      <c r="H158" s="201">
        <v>1.5</v>
      </c>
      <c r="I158" s="202"/>
      <c r="J158" s="203">
        <f>ROUND(I158*H158,2)</f>
        <v>0</v>
      </c>
      <c r="K158" s="204"/>
      <c r="L158" s="44"/>
      <c r="M158" s="205" t="s">
        <v>19</v>
      </c>
      <c r="N158" s="206" t="s">
        <v>40</v>
      </c>
      <c r="O158" s="84"/>
      <c r="P158" s="207">
        <f>O158*H158</f>
        <v>0</v>
      </c>
      <c r="Q158" s="207">
        <v>0.00639</v>
      </c>
      <c r="R158" s="207">
        <f>Q158*H158</f>
        <v>0.009585</v>
      </c>
      <c r="S158" s="207">
        <v>0</v>
      </c>
      <c r="T158" s="208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09" t="s">
        <v>142</v>
      </c>
      <c r="AT158" s="209" t="s">
        <v>144</v>
      </c>
      <c r="AU158" s="209" t="s">
        <v>79</v>
      </c>
      <c r="AY158" s="17" t="s">
        <v>143</v>
      </c>
      <c r="BE158" s="210">
        <f>IF(N158="základní",J158,0)</f>
        <v>0</v>
      </c>
      <c r="BF158" s="210">
        <f>IF(N158="snížená",J158,0)</f>
        <v>0</v>
      </c>
      <c r="BG158" s="210">
        <f>IF(N158="zákl. přenesená",J158,0)</f>
        <v>0</v>
      </c>
      <c r="BH158" s="210">
        <f>IF(N158="sníž. přenesená",J158,0)</f>
        <v>0</v>
      </c>
      <c r="BI158" s="210">
        <f>IF(N158="nulová",J158,0)</f>
        <v>0</v>
      </c>
      <c r="BJ158" s="17" t="s">
        <v>77</v>
      </c>
      <c r="BK158" s="210">
        <f>ROUND(I158*H158,2)</f>
        <v>0</v>
      </c>
      <c r="BL158" s="17" t="s">
        <v>142</v>
      </c>
      <c r="BM158" s="209" t="s">
        <v>1094</v>
      </c>
    </row>
    <row r="159" spans="1:51" s="13" customFormat="1" ht="12">
      <c r="A159" s="13"/>
      <c r="B159" s="235"/>
      <c r="C159" s="236"/>
      <c r="D159" s="237" t="s">
        <v>236</v>
      </c>
      <c r="E159" s="238" t="s">
        <v>19</v>
      </c>
      <c r="F159" s="239" t="s">
        <v>1095</v>
      </c>
      <c r="G159" s="236"/>
      <c r="H159" s="240">
        <v>1.5</v>
      </c>
      <c r="I159" s="241"/>
      <c r="J159" s="236"/>
      <c r="K159" s="236"/>
      <c r="L159" s="242"/>
      <c r="M159" s="243"/>
      <c r="N159" s="244"/>
      <c r="O159" s="244"/>
      <c r="P159" s="244"/>
      <c r="Q159" s="244"/>
      <c r="R159" s="244"/>
      <c r="S159" s="244"/>
      <c r="T159" s="24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6" t="s">
        <v>236</v>
      </c>
      <c r="AU159" s="246" t="s">
        <v>79</v>
      </c>
      <c r="AV159" s="13" t="s">
        <v>79</v>
      </c>
      <c r="AW159" s="13" t="s">
        <v>31</v>
      </c>
      <c r="AX159" s="13" t="s">
        <v>77</v>
      </c>
      <c r="AY159" s="246" t="s">
        <v>143</v>
      </c>
    </row>
    <row r="160" spans="1:65" s="2" customFormat="1" ht="21.75" customHeight="1">
      <c r="A160" s="38"/>
      <c r="B160" s="39"/>
      <c r="C160" s="197" t="s">
        <v>316</v>
      </c>
      <c r="D160" s="197" t="s">
        <v>144</v>
      </c>
      <c r="E160" s="198" t="s">
        <v>1096</v>
      </c>
      <c r="F160" s="199" t="s">
        <v>1097</v>
      </c>
      <c r="G160" s="200" t="s">
        <v>251</v>
      </c>
      <c r="H160" s="201">
        <v>8</v>
      </c>
      <c r="I160" s="202"/>
      <c r="J160" s="203">
        <f>ROUND(I160*H160,2)</f>
        <v>0</v>
      </c>
      <c r="K160" s="204"/>
      <c r="L160" s="44"/>
      <c r="M160" s="205" t="s">
        <v>19</v>
      </c>
      <c r="N160" s="206" t="s">
        <v>40</v>
      </c>
      <c r="O160" s="84"/>
      <c r="P160" s="207">
        <f>O160*H160</f>
        <v>0</v>
      </c>
      <c r="Q160" s="207">
        <v>0.02122</v>
      </c>
      <c r="R160" s="207">
        <f>Q160*H160</f>
        <v>0.16976</v>
      </c>
      <c r="S160" s="207">
        <v>0</v>
      </c>
      <c r="T160" s="208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09" t="s">
        <v>142</v>
      </c>
      <c r="AT160" s="209" t="s">
        <v>144</v>
      </c>
      <c r="AU160" s="209" t="s">
        <v>79</v>
      </c>
      <c r="AY160" s="17" t="s">
        <v>143</v>
      </c>
      <c r="BE160" s="210">
        <f>IF(N160="základní",J160,0)</f>
        <v>0</v>
      </c>
      <c r="BF160" s="210">
        <f>IF(N160="snížená",J160,0)</f>
        <v>0</v>
      </c>
      <c r="BG160" s="210">
        <f>IF(N160="zákl. přenesená",J160,0)</f>
        <v>0</v>
      </c>
      <c r="BH160" s="210">
        <f>IF(N160="sníž. přenesená",J160,0)</f>
        <v>0</v>
      </c>
      <c r="BI160" s="210">
        <f>IF(N160="nulová",J160,0)</f>
        <v>0</v>
      </c>
      <c r="BJ160" s="17" t="s">
        <v>77</v>
      </c>
      <c r="BK160" s="210">
        <f>ROUND(I160*H160,2)</f>
        <v>0</v>
      </c>
      <c r="BL160" s="17" t="s">
        <v>142</v>
      </c>
      <c r="BM160" s="209" t="s">
        <v>1098</v>
      </c>
    </row>
    <row r="161" spans="1:51" s="13" customFormat="1" ht="12">
      <c r="A161" s="13"/>
      <c r="B161" s="235"/>
      <c r="C161" s="236"/>
      <c r="D161" s="237" t="s">
        <v>236</v>
      </c>
      <c r="E161" s="238" t="s">
        <v>19</v>
      </c>
      <c r="F161" s="239" t="s">
        <v>171</v>
      </c>
      <c r="G161" s="236"/>
      <c r="H161" s="240">
        <v>8</v>
      </c>
      <c r="I161" s="241"/>
      <c r="J161" s="236"/>
      <c r="K161" s="236"/>
      <c r="L161" s="242"/>
      <c r="M161" s="243"/>
      <c r="N161" s="244"/>
      <c r="O161" s="244"/>
      <c r="P161" s="244"/>
      <c r="Q161" s="244"/>
      <c r="R161" s="244"/>
      <c r="S161" s="244"/>
      <c r="T161" s="24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6" t="s">
        <v>236</v>
      </c>
      <c r="AU161" s="246" t="s">
        <v>79</v>
      </c>
      <c r="AV161" s="13" t="s">
        <v>79</v>
      </c>
      <c r="AW161" s="13" t="s">
        <v>31</v>
      </c>
      <c r="AX161" s="13" t="s">
        <v>77</v>
      </c>
      <c r="AY161" s="246" t="s">
        <v>143</v>
      </c>
    </row>
    <row r="162" spans="1:65" s="2" customFormat="1" ht="16.5" customHeight="1">
      <c r="A162" s="38"/>
      <c r="B162" s="39"/>
      <c r="C162" s="224" t="s">
        <v>320</v>
      </c>
      <c r="D162" s="224" t="s">
        <v>231</v>
      </c>
      <c r="E162" s="225" t="s">
        <v>1099</v>
      </c>
      <c r="F162" s="226" t="s">
        <v>1100</v>
      </c>
      <c r="G162" s="227" t="s">
        <v>251</v>
      </c>
      <c r="H162" s="228">
        <v>8.08</v>
      </c>
      <c r="I162" s="229"/>
      <c r="J162" s="230">
        <f>ROUND(I162*H162,2)</f>
        <v>0</v>
      </c>
      <c r="K162" s="231"/>
      <c r="L162" s="232"/>
      <c r="M162" s="233" t="s">
        <v>19</v>
      </c>
      <c r="N162" s="234" t="s">
        <v>40</v>
      </c>
      <c r="O162" s="84"/>
      <c r="P162" s="207">
        <f>O162*H162</f>
        <v>0</v>
      </c>
      <c r="Q162" s="207">
        <v>0.108</v>
      </c>
      <c r="R162" s="207">
        <f>Q162*H162</f>
        <v>0.87264</v>
      </c>
      <c r="S162" s="207">
        <v>0</v>
      </c>
      <c r="T162" s="208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09" t="s">
        <v>171</v>
      </c>
      <c r="AT162" s="209" t="s">
        <v>231</v>
      </c>
      <c r="AU162" s="209" t="s">
        <v>79</v>
      </c>
      <c r="AY162" s="17" t="s">
        <v>143</v>
      </c>
      <c r="BE162" s="210">
        <f>IF(N162="základní",J162,0)</f>
        <v>0</v>
      </c>
      <c r="BF162" s="210">
        <f>IF(N162="snížená",J162,0)</f>
        <v>0</v>
      </c>
      <c r="BG162" s="210">
        <f>IF(N162="zákl. přenesená",J162,0)</f>
        <v>0</v>
      </c>
      <c r="BH162" s="210">
        <f>IF(N162="sníž. přenesená",J162,0)</f>
        <v>0</v>
      </c>
      <c r="BI162" s="210">
        <f>IF(N162="nulová",J162,0)</f>
        <v>0</v>
      </c>
      <c r="BJ162" s="17" t="s">
        <v>77</v>
      </c>
      <c r="BK162" s="210">
        <f>ROUND(I162*H162,2)</f>
        <v>0</v>
      </c>
      <c r="BL162" s="17" t="s">
        <v>142</v>
      </c>
      <c r="BM162" s="209" t="s">
        <v>1101</v>
      </c>
    </row>
    <row r="163" spans="1:51" s="13" customFormat="1" ht="12">
      <c r="A163" s="13"/>
      <c r="B163" s="235"/>
      <c r="C163" s="236"/>
      <c r="D163" s="237" t="s">
        <v>236</v>
      </c>
      <c r="E163" s="238" t="s">
        <v>19</v>
      </c>
      <c r="F163" s="239" t="s">
        <v>171</v>
      </c>
      <c r="G163" s="236"/>
      <c r="H163" s="240">
        <v>8</v>
      </c>
      <c r="I163" s="241"/>
      <c r="J163" s="236"/>
      <c r="K163" s="236"/>
      <c r="L163" s="242"/>
      <c r="M163" s="243"/>
      <c r="N163" s="244"/>
      <c r="O163" s="244"/>
      <c r="P163" s="244"/>
      <c r="Q163" s="244"/>
      <c r="R163" s="244"/>
      <c r="S163" s="244"/>
      <c r="T163" s="24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6" t="s">
        <v>236</v>
      </c>
      <c r="AU163" s="246" t="s">
        <v>79</v>
      </c>
      <c r="AV163" s="13" t="s">
        <v>79</v>
      </c>
      <c r="AW163" s="13" t="s">
        <v>31</v>
      </c>
      <c r="AX163" s="13" t="s">
        <v>77</v>
      </c>
      <c r="AY163" s="246" t="s">
        <v>143</v>
      </c>
    </row>
    <row r="164" spans="1:51" s="13" customFormat="1" ht="12">
      <c r="A164" s="13"/>
      <c r="B164" s="235"/>
      <c r="C164" s="236"/>
      <c r="D164" s="237" t="s">
        <v>236</v>
      </c>
      <c r="E164" s="236"/>
      <c r="F164" s="239" t="s">
        <v>1102</v>
      </c>
      <c r="G164" s="236"/>
      <c r="H164" s="240">
        <v>8.08</v>
      </c>
      <c r="I164" s="241"/>
      <c r="J164" s="236"/>
      <c r="K164" s="236"/>
      <c r="L164" s="242"/>
      <c r="M164" s="243"/>
      <c r="N164" s="244"/>
      <c r="O164" s="244"/>
      <c r="P164" s="244"/>
      <c r="Q164" s="244"/>
      <c r="R164" s="244"/>
      <c r="S164" s="244"/>
      <c r="T164" s="24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6" t="s">
        <v>236</v>
      </c>
      <c r="AU164" s="246" t="s">
        <v>79</v>
      </c>
      <c r="AV164" s="13" t="s">
        <v>79</v>
      </c>
      <c r="AW164" s="13" t="s">
        <v>4</v>
      </c>
      <c r="AX164" s="13" t="s">
        <v>77</v>
      </c>
      <c r="AY164" s="246" t="s">
        <v>143</v>
      </c>
    </row>
    <row r="165" spans="1:63" s="11" customFormat="1" ht="22.8" customHeight="1">
      <c r="A165" s="11"/>
      <c r="B165" s="183"/>
      <c r="C165" s="184"/>
      <c r="D165" s="185" t="s">
        <v>68</v>
      </c>
      <c r="E165" s="222" t="s">
        <v>159</v>
      </c>
      <c r="F165" s="222" t="s">
        <v>937</v>
      </c>
      <c r="G165" s="184"/>
      <c r="H165" s="184"/>
      <c r="I165" s="187"/>
      <c r="J165" s="223">
        <f>BK165</f>
        <v>0</v>
      </c>
      <c r="K165" s="184"/>
      <c r="L165" s="189"/>
      <c r="M165" s="190"/>
      <c r="N165" s="191"/>
      <c r="O165" s="191"/>
      <c r="P165" s="192">
        <f>SUM(P166:P184)</f>
        <v>0</v>
      </c>
      <c r="Q165" s="191"/>
      <c r="R165" s="192">
        <f>SUM(R166:R184)</f>
        <v>1.3507199</v>
      </c>
      <c r="S165" s="191"/>
      <c r="T165" s="193">
        <f>SUM(T166:T184)</f>
        <v>0</v>
      </c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R165" s="194" t="s">
        <v>77</v>
      </c>
      <c r="AT165" s="195" t="s">
        <v>68</v>
      </c>
      <c r="AU165" s="195" t="s">
        <v>77</v>
      </c>
      <c r="AY165" s="194" t="s">
        <v>143</v>
      </c>
      <c r="BK165" s="196">
        <f>SUM(BK166:BK184)</f>
        <v>0</v>
      </c>
    </row>
    <row r="166" spans="1:65" s="2" customFormat="1" ht="16.5" customHeight="1">
      <c r="A166" s="38"/>
      <c r="B166" s="39"/>
      <c r="C166" s="197" t="s">
        <v>326</v>
      </c>
      <c r="D166" s="197" t="s">
        <v>144</v>
      </c>
      <c r="E166" s="198" t="s">
        <v>947</v>
      </c>
      <c r="F166" s="199" t="s">
        <v>948</v>
      </c>
      <c r="G166" s="200" t="s">
        <v>251</v>
      </c>
      <c r="H166" s="201">
        <v>23.4</v>
      </c>
      <c r="I166" s="202"/>
      <c r="J166" s="203">
        <f>ROUND(I166*H166,2)</f>
        <v>0</v>
      </c>
      <c r="K166" s="204"/>
      <c r="L166" s="44"/>
      <c r="M166" s="205" t="s">
        <v>19</v>
      </c>
      <c r="N166" s="206" t="s">
        <v>40</v>
      </c>
      <c r="O166" s="84"/>
      <c r="P166" s="207">
        <f>O166*H166</f>
        <v>0</v>
      </c>
      <c r="Q166" s="207">
        <v>0</v>
      </c>
      <c r="R166" s="207">
        <f>Q166*H166</f>
        <v>0</v>
      </c>
      <c r="S166" s="207">
        <v>0</v>
      </c>
      <c r="T166" s="208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09" t="s">
        <v>142</v>
      </c>
      <c r="AT166" s="209" t="s">
        <v>144</v>
      </c>
      <c r="AU166" s="209" t="s">
        <v>79</v>
      </c>
      <c r="AY166" s="17" t="s">
        <v>143</v>
      </c>
      <c r="BE166" s="210">
        <f>IF(N166="základní",J166,0)</f>
        <v>0</v>
      </c>
      <c r="BF166" s="210">
        <f>IF(N166="snížená",J166,0)</f>
        <v>0</v>
      </c>
      <c r="BG166" s="210">
        <f>IF(N166="zákl. přenesená",J166,0)</f>
        <v>0</v>
      </c>
      <c r="BH166" s="210">
        <f>IF(N166="sníž. přenesená",J166,0)</f>
        <v>0</v>
      </c>
      <c r="BI166" s="210">
        <f>IF(N166="nulová",J166,0)</f>
        <v>0</v>
      </c>
      <c r="BJ166" s="17" t="s">
        <v>77</v>
      </c>
      <c r="BK166" s="210">
        <f>ROUND(I166*H166,2)</f>
        <v>0</v>
      </c>
      <c r="BL166" s="17" t="s">
        <v>142</v>
      </c>
      <c r="BM166" s="209" t="s">
        <v>1103</v>
      </c>
    </row>
    <row r="167" spans="1:51" s="13" customFormat="1" ht="12">
      <c r="A167" s="13"/>
      <c r="B167" s="235"/>
      <c r="C167" s="236"/>
      <c r="D167" s="237" t="s">
        <v>236</v>
      </c>
      <c r="E167" s="238" t="s">
        <v>19</v>
      </c>
      <c r="F167" s="239" t="s">
        <v>1104</v>
      </c>
      <c r="G167" s="236"/>
      <c r="H167" s="240">
        <v>11.7</v>
      </c>
      <c r="I167" s="241"/>
      <c r="J167" s="236"/>
      <c r="K167" s="236"/>
      <c r="L167" s="242"/>
      <c r="M167" s="243"/>
      <c r="N167" s="244"/>
      <c r="O167" s="244"/>
      <c r="P167" s="244"/>
      <c r="Q167" s="244"/>
      <c r="R167" s="244"/>
      <c r="S167" s="244"/>
      <c r="T167" s="24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6" t="s">
        <v>236</v>
      </c>
      <c r="AU167" s="246" t="s">
        <v>79</v>
      </c>
      <c r="AV167" s="13" t="s">
        <v>79</v>
      </c>
      <c r="AW167" s="13" t="s">
        <v>31</v>
      </c>
      <c r="AX167" s="13" t="s">
        <v>69</v>
      </c>
      <c r="AY167" s="246" t="s">
        <v>143</v>
      </c>
    </row>
    <row r="168" spans="1:51" s="13" customFormat="1" ht="12">
      <c r="A168" s="13"/>
      <c r="B168" s="235"/>
      <c r="C168" s="236"/>
      <c r="D168" s="237" t="s">
        <v>236</v>
      </c>
      <c r="E168" s="238" t="s">
        <v>19</v>
      </c>
      <c r="F168" s="239" t="s">
        <v>1105</v>
      </c>
      <c r="G168" s="236"/>
      <c r="H168" s="240">
        <v>11.7</v>
      </c>
      <c r="I168" s="241"/>
      <c r="J168" s="236"/>
      <c r="K168" s="236"/>
      <c r="L168" s="242"/>
      <c r="M168" s="243"/>
      <c r="N168" s="244"/>
      <c r="O168" s="244"/>
      <c r="P168" s="244"/>
      <c r="Q168" s="244"/>
      <c r="R168" s="244"/>
      <c r="S168" s="244"/>
      <c r="T168" s="24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6" t="s">
        <v>236</v>
      </c>
      <c r="AU168" s="246" t="s">
        <v>79</v>
      </c>
      <c r="AV168" s="13" t="s">
        <v>79</v>
      </c>
      <c r="AW168" s="13" t="s">
        <v>31</v>
      </c>
      <c r="AX168" s="13" t="s">
        <v>69</v>
      </c>
      <c r="AY168" s="246" t="s">
        <v>143</v>
      </c>
    </row>
    <row r="169" spans="1:51" s="14" customFormat="1" ht="12">
      <c r="A169" s="14"/>
      <c r="B169" s="247"/>
      <c r="C169" s="248"/>
      <c r="D169" s="237" t="s">
        <v>236</v>
      </c>
      <c r="E169" s="249" t="s">
        <v>19</v>
      </c>
      <c r="F169" s="250" t="s">
        <v>302</v>
      </c>
      <c r="G169" s="248"/>
      <c r="H169" s="251">
        <v>23.4</v>
      </c>
      <c r="I169" s="252"/>
      <c r="J169" s="248"/>
      <c r="K169" s="248"/>
      <c r="L169" s="253"/>
      <c r="M169" s="254"/>
      <c r="N169" s="255"/>
      <c r="O169" s="255"/>
      <c r="P169" s="255"/>
      <c r="Q169" s="255"/>
      <c r="R169" s="255"/>
      <c r="S169" s="255"/>
      <c r="T169" s="256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7" t="s">
        <v>236</v>
      </c>
      <c r="AU169" s="257" t="s">
        <v>79</v>
      </c>
      <c r="AV169" s="14" t="s">
        <v>142</v>
      </c>
      <c r="AW169" s="14" t="s">
        <v>31</v>
      </c>
      <c r="AX169" s="14" t="s">
        <v>77</v>
      </c>
      <c r="AY169" s="257" t="s">
        <v>143</v>
      </c>
    </row>
    <row r="170" spans="1:65" s="2" customFormat="1" ht="21.75" customHeight="1">
      <c r="A170" s="38"/>
      <c r="B170" s="39"/>
      <c r="C170" s="197" t="s">
        <v>331</v>
      </c>
      <c r="D170" s="197" t="s">
        <v>144</v>
      </c>
      <c r="E170" s="198" t="s">
        <v>1106</v>
      </c>
      <c r="F170" s="199" t="s">
        <v>1107</v>
      </c>
      <c r="G170" s="200" t="s">
        <v>251</v>
      </c>
      <c r="H170" s="201">
        <v>11.7</v>
      </c>
      <c r="I170" s="202"/>
      <c r="J170" s="203">
        <f>ROUND(I170*H170,2)</f>
        <v>0</v>
      </c>
      <c r="K170" s="204"/>
      <c r="L170" s="44"/>
      <c r="M170" s="205" t="s">
        <v>19</v>
      </c>
      <c r="N170" s="206" t="s">
        <v>40</v>
      </c>
      <c r="O170" s="84"/>
      <c r="P170" s="207">
        <f>O170*H170</f>
        <v>0</v>
      </c>
      <c r="Q170" s="207">
        <v>0</v>
      </c>
      <c r="R170" s="207">
        <f>Q170*H170</f>
        <v>0</v>
      </c>
      <c r="S170" s="207">
        <v>0</v>
      </c>
      <c r="T170" s="208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09" t="s">
        <v>142</v>
      </c>
      <c r="AT170" s="209" t="s">
        <v>144</v>
      </c>
      <c r="AU170" s="209" t="s">
        <v>79</v>
      </c>
      <c r="AY170" s="17" t="s">
        <v>143</v>
      </c>
      <c r="BE170" s="210">
        <f>IF(N170="základní",J170,0)</f>
        <v>0</v>
      </c>
      <c r="BF170" s="210">
        <f>IF(N170="snížená",J170,0)</f>
        <v>0</v>
      </c>
      <c r="BG170" s="210">
        <f>IF(N170="zákl. přenesená",J170,0)</f>
        <v>0</v>
      </c>
      <c r="BH170" s="210">
        <f>IF(N170="sníž. přenesená",J170,0)</f>
        <v>0</v>
      </c>
      <c r="BI170" s="210">
        <f>IF(N170="nulová",J170,0)</f>
        <v>0</v>
      </c>
      <c r="BJ170" s="17" t="s">
        <v>77</v>
      </c>
      <c r="BK170" s="210">
        <f>ROUND(I170*H170,2)</f>
        <v>0</v>
      </c>
      <c r="BL170" s="17" t="s">
        <v>142</v>
      </c>
      <c r="BM170" s="209" t="s">
        <v>1108</v>
      </c>
    </row>
    <row r="171" spans="1:51" s="13" customFormat="1" ht="12">
      <c r="A171" s="13"/>
      <c r="B171" s="235"/>
      <c r="C171" s="236"/>
      <c r="D171" s="237" t="s">
        <v>236</v>
      </c>
      <c r="E171" s="238" t="s">
        <v>19</v>
      </c>
      <c r="F171" s="239" t="s">
        <v>1019</v>
      </c>
      <c r="G171" s="236"/>
      <c r="H171" s="240">
        <v>11.7</v>
      </c>
      <c r="I171" s="241"/>
      <c r="J171" s="236"/>
      <c r="K171" s="236"/>
      <c r="L171" s="242"/>
      <c r="M171" s="243"/>
      <c r="N171" s="244"/>
      <c r="O171" s="244"/>
      <c r="P171" s="244"/>
      <c r="Q171" s="244"/>
      <c r="R171" s="244"/>
      <c r="S171" s="244"/>
      <c r="T171" s="24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6" t="s">
        <v>236</v>
      </c>
      <c r="AU171" s="246" t="s">
        <v>79</v>
      </c>
      <c r="AV171" s="13" t="s">
        <v>79</v>
      </c>
      <c r="AW171" s="13" t="s">
        <v>31</v>
      </c>
      <c r="AX171" s="13" t="s">
        <v>77</v>
      </c>
      <c r="AY171" s="246" t="s">
        <v>143</v>
      </c>
    </row>
    <row r="172" spans="1:65" s="2" customFormat="1" ht="21.75" customHeight="1">
      <c r="A172" s="38"/>
      <c r="B172" s="39"/>
      <c r="C172" s="197" t="s">
        <v>336</v>
      </c>
      <c r="D172" s="197" t="s">
        <v>144</v>
      </c>
      <c r="E172" s="198" t="s">
        <v>959</v>
      </c>
      <c r="F172" s="199" t="s">
        <v>960</v>
      </c>
      <c r="G172" s="200" t="s">
        <v>251</v>
      </c>
      <c r="H172" s="201">
        <v>3.2</v>
      </c>
      <c r="I172" s="202"/>
      <c r="J172" s="203">
        <f>ROUND(I172*H172,2)</f>
        <v>0</v>
      </c>
      <c r="K172" s="204"/>
      <c r="L172" s="44"/>
      <c r="M172" s="205" t="s">
        <v>19</v>
      </c>
      <c r="N172" s="206" t="s">
        <v>40</v>
      </c>
      <c r="O172" s="84"/>
      <c r="P172" s="207">
        <f>O172*H172</f>
        <v>0</v>
      </c>
      <c r="Q172" s="207">
        <v>0.23</v>
      </c>
      <c r="R172" s="207">
        <f>Q172*H172</f>
        <v>0.7360000000000001</v>
      </c>
      <c r="S172" s="207">
        <v>0</v>
      </c>
      <c r="T172" s="208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09" t="s">
        <v>142</v>
      </c>
      <c r="AT172" s="209" t="s">
        <v>144</v>
      </c>
      <c r="AU172" s="209" t="s">
        <v>79</v>
      </c>
      <c r="AY172" s="17" t="s">
        <v>143</v>
      </c>
      <c r="BE172" s="210">
        <f>IF(N172="základní",J172,0)</f>
        <v>0</v>
      </c>
      <c r="BF172" s="210">
        <f>IF(N172="snížená",J172,0)</f>
        <v>0</v>
      </c>
      <c r="BG172" s="210">
        <f>IF(N172="zákl. přenesená",J172,0)</f>
        <v>0</v>
      </c>
      <c r="BH172" s="210">
        <f>IF(N172="sníž. přenesená",J172,0)</f>
        <v>0</v>
      </c>
      <c r="BI172" s="210">
        <f>IF(N172="nulová",J172,0)</f>
        <v>0</v>
      </c>
      <c r="BJ172" s="17" t="s">
        <v>77</v>
      </c>
      <c r="BK172" s="210">
        <f>ROUND(I172*H172,2)</f>
        <v>0</v>
      </c>
      <c r="BL172" s="17" t="s">
        <v>142</v>
      </c>
      <c r="BM172" s="209" t="s">
        <v>1109</v>
      </c>
    </row>
    <row r="173" spans="1:51" s="13" customFormat="1" ht="12">
      <c r="A173" s="13"/>
      <c r="B173" s="235"/>
      <c r="C173" s="236"/>
      <c r="D173" s="237" t="s">
        <v>236</v>
      </c>
      <c r="E173" s="238" t="s">
        <v>19</v>
      </c>
      <c r="F173" s="239" t="s">
        <v>1110</v>
      </c>
      <c r="G173" s="236"/>
      <c r="H173" s="240">
        <v>3.2</v>
      </c>
      <c r="I173" s="241"/>
      <c r="J173" s="236"/>
      <c r="K173" s="236"/>
      <c r="L173" s="242"/>
      <c r="M173" s="243"/>
      <c r="N173" s="244"/>
      <c r="O173" s="244"/>
      <c r="P173" s="244"/>
      <c r="Q173" s="244"/>
      <c r="R173" s="244"/>
      <c r="S173" s="244"/>
      <c r="T173" s="24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6" t="s">
        <v>236</v>
      </c>
      <c r="AU173" s="246" t="s">
        <v>79</v>
      </c>
      <c r="AV173" s="13" t="s">
        <v>79</v>
      </c>
      <c r="AW173" s="13" t="s">
        <v>31</v>
      </c>
      <c r="AX173" s="13" t="s">
        <v>77</v>
      </c>
      <c r="AY173" s="246" t="s">
        <v>143</v>
      </c>
    </row>
    <row r="174" spans="1:65" s="2" customFormat="1" ht="16.5" customHeight="1">
      <c r="A174" s="38"/>
      <c r="B174" s="39"/>
      <c r="C174" s="197" t="s">
        <v>340</v>
      </c>
      <c r="D174" s="197" t="s">
        <v>144</v>
      </c>
      <c r="E174" s="198" t="s">
        <v>963</v>
      </c>
      <c r="F174" s="199" t="s">
        <v>964</v>
      </c>
      <c r="G174" s="200" t="s">
        <v>251</v>
      </c>
      <c r="H174" s="201">
        <v>11.7</v>
      </c>
      <c r="I174" s="202"/>
      <c r="J174" s="203">
        <f>ROUND(I174*H174,2)</f>
        <v>0</v>
      </c>
      <c r="K174" s="204"/>
      <c r="L174" s="44"/>
      <c r="M174" s="205" t="s">
        <v>19</v>
      </c>
      <c r="N174" s="206" t="s">
        <v>40</v>
      </c>
      <c r="O174" s="84"/>
      <c r="P174" s="207">
        <f>O174*H174</f>
        <v>0</v>
      </c>
      <c r="Q174" s="207">
        <v>0</v>
      </c>
      <c r="R174" s="207">
        <f>Q174*H174</f>
        <v>0</v>
      </c>
      <c r="S174" s="207">
        <v>0</v>
      </c>
      <c r="T174" s="208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09" t="s">
        <v>142</v>
      </c>
      <c r="AT174" s="209" t="s">
        <v>144</v>
      </c>
      <c r="AU174" s="209" t="s">
        <v>79</v>
      </c>
      <c r="AY174" s="17" t="s">
        <v>143</v>
      </c>
      <c r="BE174" s="210">
        <f>IF(N174="základní",J174,0)</f>
        <v>0</v>
      </c>
      <c r="BF174" s="210">
        <f>IF(N174="snížená",J174,0)</f>
        <v>0</v>
      </c>
      <c r="BG174" s="210">
        <f>IF(N174="zákl. přenesená",J174,0)</f>
        <v>0</v>
      </c>
      <c r="BH174" s="210">
        <f>IF(N174="sníž. přenesená",J174,0)</f>
        <v>0</v>
      </c>
      <c r="BI174" s="210">
        <f>IF(N174="nulová",J174,0)</f>
        <v>0</v>
      </c>
      <c r="BJ174" s="17" t="s">
        <v>77</v>
      </c>
      <c r="BK174" s="210">
        <f>ROUND(I174*H174,2)</f>
        <v>0</v>
      </c>
      <c r="BL174" s="17" t="s">
        <v>142</v>
      </c>
      <c r="BM174" s="209" t="s">
        <v>1111</v>
      </c>
    </row>
    <row r="175" spans="1:51" s="13" customFormat="1" ht="12">
      <c r="A175" s="13"/>
      <c r="B175" s="235"/>
      <c r="C175" s="236"/>
      <c r="D175" s="237" t="s">
        <v>236</v>
      </c>
      <c r="E175" s="238" t="s">
        <v>19</v>
      </c>
      <c r="F175" s="239" t="s">
        <v>1019</v>
      </c>
      <c r="G175" s="236"/>
      <c r="H175" s="240">
        <v>11.7</v>
      </c>
      <c r="I175" s="241"/>
      <c r="J175" s="236"/>
      <c r="K175" s="236"/>
      <c r="L175" s="242"/>
      <c r="M175" s="243"/>
      <c r="N175" s="244"/>
      <c r="O175" s="244"/>
      <c r="P175" s="244"/>
      <c r="Q175" s="244"/>
      <c r="R175" s="244"/>
      <c r="S175" s="244"/>
      <c r="T175" s="24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6" t="s">
        <v>236</v>
      </c>
      <c r="AU175" s="246" t="s">
        <v>79</v>
      </c>
      <c r="AV175" s="13" t="s">
        <v>79</v>
      </c>
      <c r="AW175" s="13" t="s">
        <v>31</v>
      </c>
      <c r="AX175" s="13" t="s">
        <v>77</v>
      </c>
      <c r="AY175" s="246" t="s">
        <v>143</v>
      </c>
    </row>
    <row r="176" spans="1:65" s="2" customFormat="1" ht="16.5" customHeight="1">
      <c r="A176" s="38"/>
      <c r="B176" s="39"/>
      <c r="C176" s="197" t="s">
        <v>344</v>
      </c>
      <c r="D176" s="197" t="s">
        <v>144</v>
      </c>
      <c r="E176" s="198" t="s">
        <v>966</v>
      </c>
      <c r="F176" s="199" t="s">
        <v>967</v>
      </c>
      <c r="G176" s="200" t="s">
        <v>251</v>
      </c>
      <c r="H176" s="201">
        <v>11.7</v>
      </c>
      <c r="I176" s="202"/>
      <c r="J176" s="203">
        <f>ROUND(I176*H176,2)</f>
        <v>0</v>
      </c>
      <c r="K176" s="204"/>
      <c r="L176" s="44"/>
      <c r="M176" s="205" t="s">
        <v>19</v>
      </c>
      <c r="N176" s="206" t="s">
        <v>40</v>
      </c>
      <c r="O176" s="84"/>
      <c r="P176" s="207">
        <f>O176*H176</f>
        <v>0</v>
      </c>
      <c r="Q176" s="207">
        <v>0</v>
      </c>
      <c r="R176" s="207">
        <f>Q176*H176</f>
        <v>0</v>
      </c>
      <c r="S176" s="207">
        <v>0</v>
      </c>
      <c r="T176" s="208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09" t="s">
        <v>142</v>
      </c>
      <c r="AT176" s="209" t="s">
        <v>144</v>
      </c>
      <c r="AU176" s="209" t="s">
        <v>79</v>
      </c>
      <c r="AY176" s="17" t="s">
        <v>143</v>
      </c>
      <c r="BE176" s="210">
        <f>IF(N176="základní",J176,0)</f>
        <v>0</v>
      </c>
      <c r="BF176" s="210">
        <f>IF(N176="snížená",J176,0)</f>
        <v>0</v>
      </c>
      <c r="BG176" s="210">
        <f>IF(N176="zákl. přenesená",J176,0)</f>
        <v>0</v>
      </c>
      <c r="BH176" s="210">
        <f>IF(N176="sníž. přenesená",J176,0)</f>
        <v>0</v>
      </c>
      <c r="BI176" s="210">
        <f>IF(N176="nulová",J176,0)</f>
        <v>0</v>
      </c>
      <c r="BJ176" s="17" t="s">
        <v>77</v>
      </c>
      <c r="BK176" s="210">
        <f>ROUND(I176*H176,2)</f>
        <v>0</v>
      </c>
      <c r="BL176" s="17" t="s">
        <v>142</v>
      </c>
      <c r="BM176" s="209" t="s">
        <v>1112</v>
      </c>
    </row>
    <row r="177" spans="1:51" s="13" customFormat="1" ht="12">
      <c r="A177" s="13"/>
      <c r="B177" s="235"/>
      <c r="C177" s="236"/>
      <c r="D177" s="237" t="s">
        <v>236</v>
      </c>
      <c r="E177" s="238" t="s">
        <v>19</v>
      </c>
      <c r="F177" s="239" t="s">
        <v>1019</v>
      </c>
      <c r="G177" s="236"/>
      <c r="H177" s="240">
        <v>11.7</v>
      </c>
      <c r="I177" s="241"/>
      <c r="J177" s="236"/>
      <c r="K177" s="236"/>
      <c r="L177" s="242"/>
      <c r="M177" s="243"/>
      <c r="N177" s="244"/>
      <c r="O177" s="244"/>
      <c r="P177" s="244"/>
      <c r="Q177" s="244"/>
      <c r="R177" s="244"/>
      <c r="S177" s="244"/>
      <c r="T177" s="24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6" t="s">
        <v>236</v>
      </c>
      <c r="AU177" s="246" t="s">
        <v>79</v>
      </c>
      <c r="AV177" s="13" t="s">
        <v>79</v>
      </c>
      <c r="AW177" s="13" t="s">
        <v>31</v>
      </c>
      <c r="AX177" s="13" t="s">
        <v>77</v>
      </c>
      <c r="AY177" s="246" t="s">
        <v>143</v>
      </c>
    </row>
    <row r="178" spans="1:65" s="2" customFormat="1" ht="21.75" customHeight="1">
      <c r="A178" s="38"/>
      <c r="B178" s="39"/>
      <c r="C178" s="197" t="s">
        <v>349</v>
      </c>
      <c r="D178" s="197" t="s">
        <v>144</v>
      </c>
      <c r="E178" s="198" t="s">
        <v>970</v>
      </c>
      <c r="F178" s="199" t="s">
        <v>971</v>
      </c>
      <c r="G178" s="200" t="s">
        <v>251</v>
      </c>
      <c r="H178" s="201">
        <v>11.7</v>
      </c>
      <c r="I178" s="202"/>
      <c r="J178" s="203">
        <f>ROUND(I178*H178,2)</f>
        <v>0</v>
      </c>
      <c r="K178" s="204"/>
      <c r="L178" s="44"/>
      <c r="M178" s="205" t="s">
        <v>19</v>
      </c>
      <c r="N178" s="206" t="s">
        <v>40</v>
      </c>
      <c r="O178" s="84"/>
      <c r="P178" s="207">
        <f>O178*H178</f>
        <v>0</v>
      </c>
      <c r="Q178" s="207">
        <v>0</v>
      </c>
      <c r="R178" s="207">
        <f>Q178*H178</f>
        <v>0</v>
      </c>
      <c r="S178" s="207">
        <v>0</v>
      </c>
      <c r="T178" s="208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09" t="s">
        <v>142</v>
      </c>
      <c r="AT178" s="209" t="s">
        <v>144</v>
      </c>
      <c r="AU178" s="209" t="s">
        <v>79</v>
      </c>
      <c r="AY178" s="17" t="s">
        <v>143</v>
      </c>
      <c r="BE178" s="210">
        <f>IF(N178="základní",J178,0)</f>
        <v>0</v>
      </c>
      <c r="BF178" s="210">
        <f>IF(N178="snížená",J178,0)</f>
        <v>0</v>
      </c>
      <c r="BG178" s="210">
        <f>IF(N178="zákl. přenesená",J178,0)</f>
        <v>0</v>
      </c>
      <c r="BH178" s="210">
        <f>IF(N178="sníž. přenesená",J178,0)</f>
        <v>0</v>
      </c>
      <c r="BI178" s="210">
        <f>IF(N178="nulová",J178,0)</f>
        <v>0</v>
      </c>
      <c r="BJ178" s="17" t="s">
        <v>77</v>
      </c>
      <c r="BK178" s="210">
        <f>ROUND(I178*H178,2)</f>
        <v>0</v>
      </c>
      <c r="BL178" s="17" t="s">
        <v>142</v>
      </c>
      <c r="BM178" s="209" t="s">
        <v>1113</v>
      </c>
    </row>
    <row r="179" spans="1:51" s="13" customFormat="1" ht="12">
      <c r="A179" s="13"/>
      <c r="B179" s="235"/>
      <c r="C179" s="236"/>
      <c r="D179" s="237" t="s">
        <v>236</v>
      </c>
      <c r="E179" s="238" t="s">
        <v>19</v>
      </c>
      <c r="F179" s="239" t="s">
        <v>1019</v>
      </c>
      <c r="G179" s="236"/>
      <c r="H179" s="240">
        <v>11.7</v>
      </c>
      <c r="I179" s="241"/>
      <c r="J179" s="236"/>
      <c r="K179" s="236"/>
      <c r="L179" s="242"/>
      <c r="M179" s="243"/>
      <c r="N179" s="244"/>
      <c r="O179" s="244"/>
      <c r="P179" s="244"/>
      <c r="Q179" s="244"/>
      <c r="R179" s="244"/>
      <c r="S179" s="244"/>
      <c r="T179" s="24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6" t="s">
        <v>236</v>
      </c>
      <c r="AU179" s="246" t="s">
        <v>79</v>
      </c>
      <c r="AV179" s="13" t="s">
        <v>79</v>
      </c>
      <c r="AW179" s="13" t="s">
        <v>31</v>
      </c>
      <c r="AX179" s="13" t="s">
        <v>77</v>
      </c>
      <c r="AY179" s="246" t="s">
        <v>143</v>
      </c>
    </row>
    <row r="180" spans="1:65" s="2" customFormat="1" ht="16.5" customHeight="1">
      <c r="A180" s="38"/>
      <c r="B180" s="39"/>
      <c r="C180" s="224" t="s">
        <v>353</v>
      </c>
      <c r="D180" s="224" t="s">
        <v>231</v>
      </c>
      <c r="E180" s="225" t="s">
        <v>1114</v>
      </c>
      <c r="F180" s="226" t="s">
        <v>1115</v>
      </c>
      <c r="G180" s="227" t="s">
        <v>251</v>
      </c>
      <c r="H180" s="228">
        <v>1.522</v>
      </c>
      <c r="I180" s="229"/>
      <c r="J180" s="230">
        <f>ROUND(I180*H180,2)</f>
        <v>0</v>
      </c>
      <c r="K180" s="231"/>
      <c r="L180" s="232"/>
      <c r="M180" s="233" t="s">
        <v>19</v>
      </c>
      <c r="N180" s="234" t="s">
        <v>40</v>
      </c>
      <c r="O180" s="84"/>
      <c r="P180" s="207">
        <f>O180*H180</f>
        <v>0</v>
      </c>
      <c r="Q180" s="207">
        <v>0.222</v>
      </c>
      <c r="R180" s="207">
        <f>Q180*H180</f>
        <v>0.337884</v>
      </c>
      <c r="S180" s="207">
        <v>0</v>
      </c>
      <c r="T180" s="208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09" t="s">
        <v>171</v>
      </c>
      <c r="AT180" s="209" t="s">
        <v>231</v>
      </c>
      <c r="AU180" s="209" t="s">
        <v>79</v>
      </c>
      <c r="AY180" s="17" t="s">
        <v>143</v>
      </c>
      <c r="BE180" s="210">
        <f>IF(N180="základní",J180,0)</f>
        <v>0</v>
      </c>
      <c r="BF180" s="210">
        <f>IF(N180="snížená",J180,0)</f>
        <v>0</v>
      </c>
      <c r="BG180" s="210">
        <f>IF(N180="zákl. přenesená",J180,0)</f>
        <v>0</v>
      </c>
      <c r="BH180" s="210">
        <f>IF(N180="sníž. přenesená",J180,0)</f>
        <v>0</v>
      </c>
      <c r="BI180" s="210">
        <f>IF(N180="nulová",J180,0)</f>
        <v>0</v>
      </c>
      <c r="BJ180" s="17" t="s">
        <v>77</v>
      </c>
      <c r="BK180" s="210">
        <f>ROUND(I180*H180,2)</f>
        <v>0</v>
      </c>
      <c r="BL180" s="17" t="s">
        <v>142</v>
      </c>
      <c r="BM180" s="209" t="s">
        <v>1116</v>
      </c>
    </row>
    <row r="181" spans="1:51" s="13" customFormat="1" ht="12">
      <c r="A181" s="13"/>
      <c r="B181" s="235"/>
      <c r="C181" s="236"/>
      <c r="D181" s="237" t="s">
        <v>236</v>
      </c>
      <c r="E181" s="238" t="s">
        <v>19</v>
      </c>
      <c r="F181" s="239" t="s">
        <v>1117</v>
      </c>
      <c r="G181" s="236"/>
      <c r="H181" s="240">
        <v>1.507</v>
      </c>
      <c r="I181" s="241"/>
      <c r="J181" s="236"/>
      <c r="K181" s="236"/>
      <c r="L181" s="242"/>
      <c r="M181" s="243"/>
      <c r="N181" s="244"/>
      <c r="O181" s="244"/>
      <c r="P181" s="244"/>
      <c r="Q181" s="244"/>
      <c r="R181" s="244"/>
      <c r="S181" s="244"/>
      <c r="T181" s="24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6" t="s">
        <v>236</v>
      </c>
      <c r="AU181" s="246" t="s">
        <v>79</v>
      </c>
      <c r="AV181" s="13" t="s">
        <v>79</v>
      </c>
      <c r="AW181" s="13" t="s">
        <v>31</v>
      </c>
      <c r="AX181" s="13" t="s">
        <v>77</v>
      </c>
      <c r="AY181" s="246" t="s">
        <v>143</v>
      </c>
    </row>
    <row r="182" spans="1:51" s="13" customFormat="1" ht="12">
      <c r="A182" s="13"/>
      <c r="B182" s="235"/>
      <c r="C182" s="236"/>
      <c r="D182" s="237" t="s">
        <v>236</v>
      </c>
      <c r="E182" s="236"/>
      <c r="F182" s="239" t="s">
        <v>1118</v>
      </c>
      <c r="G182" s="236"/>
      <c r="H182" s="240">
        <v>1.522</v>
      </c>
      <c r="I182" s="241"/>
      <c r="J182" s="236"/>
      <c r="K182" s="236"/>
      <c r="L182" s="242"/>
      <c r="M182" s="243"/>
      <c r="N182" s="244"/>
      <c r="O182" s="244"/>
      <c r="P182" s="244"/>
      <c r="Q182" s="244"/>
      <c r="R182" s="244"/>
      <c r="S182" s="244"/>
      <c r="T182" s="24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6" t="s">
        <v>236</v>
      </c>
      <c r="AU182" s="246" t="s">
        <v>79</v>
      </c>
      <c r="AV182" s="13" t="s">
        <v>79</v>
      </c>
      <c r="AW182" s="13" t="s">
        <v>4</v>
      </c>
      <c r="AX182" s="13" t="s">
        <v>77</v>
      </c>
      <c r="AY182" s="246" t="s">
        <v>143</v>
      </c>
    </row>
    <row r="183" spans="1:65" s="2" customFormat="1" ht="33" customHeight="1">
      <c r="A183" s="38"/>
      <c r="B183" s="39"/>
      <c r="C183" s="197" t="s">
        <v>357</v>
      </c>
      <c r="D183" s="197" t="s">
        <v>144</v>
      </c>
      <c r="E183" s="198" t="s">
        <v>1119</v>
      </c>
      <c r="F183" s="199" t="s">
        <v>1120</v>
      </c>
      <c r="G183" s="200" t="s">
        <v>251</v>
      </c>
      <c r="H183" s="201">
        <v>1.507</v>
      </c>
      <c r="I183" s="202"/>
      <c r="J183" s="203">
        <f>ROUND(I183*H183,2)</f>
        <v>0</v>
      </c>
      <c r="K183" s="204"/>
      <c r="L183" s="44"/>
      <c r="M183" s="205" t="s">
        <v>19</v>
      </c>
      <c r="N183" s="206" t="s">
        <v>40</v>
      </c>
      <c r="O183" s="84"/>
      <c r="P183" s="207">
        <f>O183*H183</f>
        <v>0</v>
      </c>
      <c r="Q183" s="207">
        <v>0.1837</v>
      </c>
      <c r="R183" s="207">
        <f>Q183*H183</f>
        <v>0.27683589999999997</v>
      </c>
      <c r="S183" s="207">
        <v>0</v>
      </c>
      <c r="T183" s="208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09" t="s">
        <v>142</v>
      </c>
      <c r="AT183" s="209" t="s">
        <v>144</v>
      </c>
      <c r="AU183" s="209" t="s">
        <v>79</v>
      </c>
      <c r="AY183" s="17" t="s">
        <v>143</v>
      </c>
      <c r="BE183" s="210">
        <f>IF(N183="základní",J183,0)</f>
        <v>0</v>
      </c>
      <c r="BF183" s="210">
        <f>IF(N183="snížená",J183,0)</f>
        <v>0</v>
      </c>
      <c r="BG183" s="210">
        <f>IF(N183="zákl. přenesená",J183,0)</f>
        <v>0</v>
      </c>
      <c r="BH183" s="210">
        <f>IF(N183="sníž. přenesená",J183,0)</f>
        <v>0</v>
      </c>
      <c r="BI183" s="210">
        <f>IF(N183="nulová",J183,0)</f>
        <v>0</v>
      </c>
      <c r="BJ183" s="17" t="s">
        <v>77</v>
      </c>
      <c r="BK183" s="210">
        <f>ROUND(I183*H183,2)</f>
        <v>0</v>
      </c>
      <c r="BL183" s="17" t="s">
        <v>142</v>
      </c>
      <c r="BM183" s="209" t="s">
        <v>1121</v>
      </c>
    </row>
    <row r="184" spans="1:51" s="13" customFormat="1" ht="12">
      <c r="A184" s="13"/>
      <c r="B184" s="235"/>
      <c r="C184" s="236"/>
      <c r="D184" s="237" t="s">
        <v>236</v>
      </c>
      <c r="E184" s="238" t="s">
        <v>19</v>
      </c>
      <c r="F184" s="239" t="s">
        <v>1117</v>
      </c>
      <c r="G184" s="236"/>
      <c r="H184" s="240">
        <v>1.507</v>
      </c>
      <c r="I184" s="241"/>
      <c r="J184" s="236"/>
      <c r="K184" s="236"/>
      <c r="L184" s="242"/>
      <c r="M184" s="243"/>
      <c r="N184" s="244"/>
      <c r="O184" s="244"/>
      <c r="P184" s="244"/>
      <c r="Q184" s="244"/>
      <c r="R184" s="244"/>
      <c r="S184" s="244"/>
      <c r="T184" s="24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6" t="s">
        <v>236</v>
      </c>
      <c r="AU184" s="246" t="s">
        <v>79</v>
      </c>
      <c r="AV184" s="13" t="s">
        <v>79</v>
      </c>
      <c r="AW184" s="13" t="s">
        <v>31</v>
      </c>
      <c r="AX184" s="13" t="s">
        <v>77</v>
      </c>
      <c r="AY184" s="246" t="s">
        <v>143</v>
      </c>
    </row>
    <row r="185" spans="1:63" s="11" customFormat="1" ht="22.8" customHeight="1">
      <c r="A185" s="11"/>
      <c r="B185" s="183"/>
      <c r="C185" s="184"/>
      <c r="D185" s="185" t="s">
        <v>68</v>
      </c>
      <c r="E185" s="222" t="s">
        <v>171</v>
      </c>
      <c r="F185" s="222" t="s">
        <v>392</v>
      </c>
      <c r="G185" s="184"/>
      <c r="H185" s="184"/>
      <c r="I185" s="187"/>
      <c r="J185" s="223">
        <f>BK185</f>
        <v>0</v>
      </c>
      <c r="K185" s="184"/>
      <c r="L185" s="189"/>
      <c r="M185" s="190"/>
      <c r="N185" s="191"/>
      <c r="O185" s="191"/>
      <c r="P185" s="192">
        <f>SUM(P186:P231)</f>
        <v>0</v>
      </c>
      <c r="Q185" s="191"/>
      <c r="R185" s="192">
        <f>SUM(R186:R231)</f>
        <v>41.21009947999999</v>
      </c>
      <c r="S185" s="191"/>
      <c r="T185" s="193">
        <f>SUM(T186:T231)</f>
        <v>0</v>
      </c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R185" s="194" t="s">
        <v>77</v>
      </c>
      <c r="AT185" s="195" t="s">
        <v>68</v>
      </c>
      <c r="AU185" s="195" t="s">
        <v>77</v>
      </c>
      <c r="AY185" s="194" t="s">
        <v>143</v>
      </c>
      <c r="BK185" s="196">
        <f>SUM(BK186:BK231)</f>
        <v>0</v>
      </c>
    </row>
    <row r="186" spans="1:65" s="2" customFormat="1" ht="16.5" customHeight="1">
      <c r="A186" s="38"/>
      <c r="B186" s="39"/>
      <c r="C186" s="224" t="s">
        <v>361</v>
      </c>
      <c r="D186" s="224" t="s">
        <v>231</v>
      </c>
      <c r="E186" s="225" t="s">
        <v>1122</v>
      </c>
      <c r="F186" s="226" t="s">
        <v>1123</v>
      </c>
      <c r="G186" s="227" t="s">
        <v>396</v>
      </c>
      <c r="H186" s="228">
        <v>60.648</v>
      </c>
      <c r="I186" s="229"/>
      <c r="J186" s="230">
        <f>ROUND(I186*H186,2)</f>
        <v>0</v>
      </c>
      <c r="K186" s="231"/>
      <c r="L186" s="232"/>
      <c r="M186" s="233" t="s">
        <v>19</v>
      </c>
      <c r="N186" s="234" t="s">
        <v>40</v>
      </c>
      <c r="O186" s="84"/>
      <c r="P186" s="207">
        <f>O186*H186</f>
        <v>0</v>
      </c>
      <c r="Q186" s="207">
        <v>0.02576</v>
      </c>
      <c r="R186" s="207">
        <f>Q186*H186</f>
        <v>1.5622924800000002</v>
      </c>
      <c r="S186" s="207">
        <v>0</v>
      </c>
      <c r="T186" s="208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09" t="s">
        <v>171</v>
      </c>
      <c r="AT186" s="209" t="s">
        <v>231</v>
      </c>
      <c r="AU186" s="209" t="s">
        <v>79</v>
      </c>
      <c r="AY186" s="17" t="s">
        <v>143</v>
      </c>
      <c r="BE186" s="210">
        <f>IF(N186="základní",J186,0)</f>
        <v>0</v>
      </c>
      <c r="BF186" s="210">
        <f>IF(N186="snížená",J186,0)</f>
        <v>0</v>
      </c>
      <c r="BG186" s="210">
        <f>IF(N186="zákl. přenesená",J186,0)</f>
        <v>0</v>
      </c>
      <c r="BH186" s="210">
        <f>IF(N186="sníž. přenesená",J186,0)</f>
        <v>0</v>
      </c>
      <c r="BI186" s="210">
        <f>IF(N186="nulová",J186,0)</f>
        <v>0</v>
      </c>
      <c r="BJ186" s="17" t="s">
        <v>77</v>
      </c>
      <c r="BK186" s="210">
        <f>ROUND(I186*H186,2)</f>
        <v>0</v>
      </c>
      <c r="BL186" s="17" t="s">
        <v>142</v>
      </c>
      <c r="BM186" s="209" t="s">
        <v>1124</v>
      </c>
    </row>
    <row r="187" spans="1:51" s="13" customFormat="1" ht="12">
      <c r="A187" s="13"/>
      <c r="B187" s="235"/>
      <c r="C187" s="236"/>
      <c r="D187" s="237" t="s">
        <v>236</v>
      </c>
      <c r="E187" s="238" t="s">
        <v>19</v>
      </c>
      <c r="F187" s="239" t="s">
        <v>1125</v>
      </c>
      <c r="G187" s="236"/>
      <c r="H187" s="240">
        <v>60.648</v>
      </c>
      <c r="I187" s="241"/>
      <c r="J187" s="236"/>
      <c r="K187" s="236"/>
      <c r="L187" s="242"/>
      <c r="M187" s="243"/>
      <c r="N187" s="244"/>
      <c r="O187" s="244"/>
      <c r="P187" s="244"/>
      <c r="Q187" s="244"/>
      <c r="R187" s="244"/>
      <c r="S187" s="244"/>
      <c r="T187" s="24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6" t="s">
        <v>236</v>
      </c>
      <c r="AU187" s="246" t="s">
        <v>79</v>
      </c>
      <c r="AV187" s="13" t="s">
        <v>79</v>
      </c>
      <c r="AW187" s="13" t="s">
        <v>31</v>
      </c>
      <c r="AX187" s="13" t="s">
        <v>77</v>
      </c>
      <c r="AY187" s="246" t="s">
        <v>143</v>
      </c>
    </row>
    <row r="188" spans="1:65" s="2" customFormat="1" ht="16.5" customHeight="1">
      <c r="A188" s="38"/>
      <c r="B188" s="39"/>
      <c r="C188" s="224" t="s">
        <v>367</v>
      </c>
      <c r="D188" s="224" t="s">
        <v>231</v>
      </c>
      <c r="E188" s="225" t="s">
        <v>1126</v>
      </c>
      <c r="F188" s="226" t="s">
        <v>1127</v>
      </c>
      <c r="G188" s="227" t="s">
        <v>244</v>
      </c>
      <c r="H188" s="228">
        <v>3</v>
      </c>
      <c r="I188" s="229"/>
      <c r="J188" s="230">
        <f>ROUND(I188*H188,2)</f>
        <v>0</v>
      </c>
      <c r="K188" s="231"/>
      <c r="L188" s="232"/>
      <c r="M188" s="233" t="s">
        <v>19</v>
      </c>
      <c r="N188" s="234" t="s">
        <v>40</v>
      </c>
      <c r="O188" s="84"/>
      <c r="P188" s="207">
        <f>O188*H188</f>
        <v>0</v>
      </c>
      <c r="Q188" s="207">
        <v>0.196</v>
      </c>
      <c r="R188" s="207">
        <f>Q188*H188</f>
        <v>0.5880000000000001</v>
      </c>
      <c r="S188" s="207">
        <v>0</v>
      </c>
      <c r="T188" s="208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09" t="s">
        <v>171</v>
      </c>
      <c r="AT188" s="209" t="s">
        <v>231</v>
      </c>
      <c r="AU188" s="209" t="s">
        <v>79</v>
      </c>
      <c r="AY188" s="17" t="s">
        <v>143</v>
      </c>
      <c r="BE188" s="210">
        <f>IF(N188="základní",J188,0)</f>
        <v>0</v>
      </c>
      <c r="BF188" s="210">
        <f>IF(N188="snížená",J188,0)</f>
        <v>0</v>
      </c>
      <c r="BG188" s="210">
        <f>IF(N188="zákl. přenesená",J188,0)</f>
        <v>0</v>
      </c>
      <c r="BH188" s="210">
        <f>IF(N188="sníž. přenesená",J188,0)</f>
        <v>0</v>
      </c>
      <c r="BI188" s="210">
        <f>IF(N188="nulová",J188,0)</f>
        <v>0</v>
      </c>
      <c r="BJ188" s="17" t="s">
        <v>77</v>
      </c>
      <c r="BK188" s="210">
        <f>ROUND(I188*H188,2)</f>
        <v>0</v>
      </c>
      <c r="BL188" s="17" t="s">
        <v>142</v>
      </c>
      <c r="BM188" s="209" t="s">
        <v>1128</v>
      </c>
    </row>
    <row r="189" spans="1:51" s="13" customFormat="1" ht="12">
      <c r="A189" s="13"/>
      <c r="B189" s="235"/>
      <c r="C189" s="236"/>
      <c r="D189" s="237" t="s">
        <v>236</v>
      </c>
      <c r="E189" s="238" t="s">
        <v>19</v>
      </c>
      <c r="F189" s="239" t="s">
        <v>1129</v>
      </c>
      <c r="G189" s="236"/>
      <c r="H189" s="240">
        <v>3</v>
      </c>
      <c r="I189" s="241"/>
      <c r="J189" s="236"/>
      <c r="K189" s="236"/>
      <c r="L189" s="242"/>
      <c r="M189" s="243"/>
      <c r="N189" s="244"/>
      <c r="O189" s="244"/>
      <c r="P189" s="244"/>
      <c r="Q189" s="244"/>
      <c r="R189" s="244"/>
      <c r="S189" s="244"/>
      <c r="T189" s="24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6" t="s">
        <v>236</v>
      </c>
      <c r="AU189" s="246" t="s">
        <v>79</v>
      </c>
      <c r="AV189" s="13" t="s">
        <v>79</v>
      </c>
      <c r="AW189" s="13" t="s">
        <v>31</v>
      </c>
      <c r="AX189" s="13" t="s">
        <v>77</v>
      </c>
      <c r="AY189" s="246" t="s">
        <v>143</v>
      </c>
    </row>
    <row r="190" spans="1:65" s="2" customFormat="1" ht="16.5" customHeight="1">
      <c r="A190" s="38"/>
      <c r="B190" s="39"/>
      <c r="C190" s="224" t="s">
        <v>372</v>
      </c>
      <c r="D190" s="224" t="s">
        <v>231</v>
      </c>
      <c r="E190" s="225" t="s">
        <v>1130</v>
      </c>
      <c r="F190" s="226" t="s">
        <v>1131</v>
      </c>
      <c r="G190" s="227" t="s">
        <v>396</v>
      </c>
      <c r="H190" s="228">
        <v>361.674</v>
      </c>
      <c r="I190" s="229"/>
      <c r="J190" s="230">
        <f>ROUND(I190*H190,2)</f>
        <v>0</v>
      </c>
      <c r="K190" s="231"/>
      <c r="L190" s="232"/>
      <c r="M190" s="233" t="s">
        <v>19</v>
      </c>
      <c r="N190" s="234" t="s">
        <v>40</v>
      </c>
      <c r="O190" s="84"/>
      <c r="P190" s="207">
        <f>O190*H190</f>
        <v>0</v>
      </c>
      <c r="Q190" s="207">
        <v>0.0605</v>
      </c>
      <c r="R190" s="207">
        <f>Q190*H190</f>
        <v>21.881276999999997</v>
      </c>
      <c r="S190" s="207">
        <v>0</v>
      </c>
      <c r="T190" s="208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09" t="s">
        <v>171</v>
      </c>
      <c r="AT190" s="209" t="s">
        <v>231</v>
      </c>
      <c r="AU190" s="209" t="s">
        <v>79</v>
      </c>
      <c r="AY190" s="17" t="s">
        <v>143</v>
      </c>
      <c r="BE190" s="210">
        <f>IF(N190="základní",J190,0)</f>
        <v>0</v>
      </c>
      <c r="BF190" s="210">
        <f>IF(N190="snížená",J190,0)</f>
        <v>0</v>
      </c>
      <c r="BG190" s="210">
        <f>IF(N190="zákl. přenesená",J190,0)</f>
        <v>0</v>
      </c>
      <c r="BH190" s="210">
        <f>IF(N190="sníž. přenesená",J190,0)</f>
        <v>0</v>
      </c>
      <c r="BI190" s="210">
        <f>IF(N190="nulová",J190,0)</f>
        <v>0</v>
      </c>
      <c r="BJ190" s="17" t="s">
        <v>77</v>
      </c>
      <c r="BK190" s="210">
        <f>ROUND(I190*H190,2)</f>
        <v>0</v>
      </c>
      <c r="BL190" s="17" t="s">
        <v>142</v>
      </c>
      <c r="BM190" s="209" t="s">
        <v>1132</v>
      </c>
    </row>
    <row r="191" spans="1:51" s="13" customFormat="1" ht="12">
      <c r="A191" s="13"/>
      <c r="B191" s="235"/>
      <c r="C191" s="236"/>
      <c r="D191" s="237" t="s">
        <v>236</v>
      </c>
      <c r="E191" s="238" t="s">
        <v>19</v>
      </c>
      <c r="F191" s="239" t="s">
        <v>1133</v>
      </c>
      <c r="G191" s="236"/>
      <c r="H191" s="240">
        <v>361.674</v>
      </c>
      <c r="I191" s="241"/>
      <c r="J191" s="236"/>
      <c r="K191" s="236"/>
      <c r="L191" s="242"/>
      <c r="M191" s="243"/>
      <c r="N191" s="244"/>
      <c r="O191" s="244"/>
      <c r="P191" s="244"/>
      <c r="Q191" s="244"/>
      <c r="R191" s="244"/>
      <c r="S191" s="244"/>
      <c r="T191" s="24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6" t="s">
        <v>236</v>
      </c>
      <c r="AU191" s="246" t="s">
        <v>79</v>
      </c>
      <c r="AV191" s="13" t="s">
        <v>79</v>
      </c>
      <c r="AW191" s="13" t="s">
        <v>31</v>
      </c>
      <c r="AX191" s="13" t="s">
        <v>77</v>
      </c>
      <c r="AY191" s="246" t="s">
        <v>143</v>
      </c>
    </row>
    <row r="192" spans="1:65" s="2" customFormat="1" ht="16.5" customHeight="1">
      <c r="A192" s="38"/>
      <c r="B192" s="39"/>
      <c r="C192" s="224" t="s">
        <v>377</v>
      </c>
      <c r="D192" s="224" t="s">
        <v>231</v>
      </c>
      <c r="E192" s="225" t="s">
        <v>1134</v>
      </c>
      <c r="F192" s="226" t="s">
        <v>1135</v>
      </c>
      <c r="G192" s="227" t="s">
        <v>244</v>
      </c>
      <c r="H192" s="228">
        <v>1</v>
      </c>
      <c r="I192" s="229"/>
      <c r="J192" s="230">
        <f>ROUND(I192*H192,2)</f>
        <v>0</v>
      </c>
      <c r="K192" s="231"/>
      <c r="L192" s="232"/>
      <c r="M192" s="233" t="s">
        <v>19</v>
      </c>
      <c r="N192" s="234" t="s">
        <v>40</v>
      </c>
      <c r="O192" s="84"/>
      <c r="P192" s="207">
        <f>O192*H192</f>
        <v>0</v>
      </c>
      <c r="Q192" s="207">
        <v>0.0365</v>
      </c>
      <c r="R192" s="207">
        <f>Q192*H192</f>
        <v>0.0365</v>
      </c>
      <c r="S192" s="207">
        <v>0</v>
      </c>
      <c r="T192" s="208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09" t="s">
        <v>171</v>
      </c>
      <c r="AT192" s="209" t="s">
        <v>231</v>
      </c>
      <c r="AU192" s="209" t="s">
        <v>79</v>
      </c>
      <c r="AY192" s="17" t="s">
        <v>143</v>
      </c>
      <c r="BE192" s="210">
        <f>IF(N192="základní",J192,0)</f>
        <v>0</v>
      </c>
      <c r="BF192" s="210">
        <f>IF(N192="snížená",J192,0)</f>
        <v>0</v>
      </c>
      <c r="BG192" s="210">
        <f>IF(N192="zákl. přenesená",J192,0)</f>
        <v>0</v>
      </c>
      <c r="BH192" s="210">
        <f>IF(N192="sníž. přenesená",J192,0)</f>
        <v>0</v>
      </c>
      <c r="BI192" s="210">
        <f>IF(N192="nulová",J192,0)</f>
        <v>0</v>
      </c>
      <c r="BJ192" s="17" t="s">
        <v>77</v>
      </c>
      <c r="BK192" s="210">
        <f>ROUND(I192*H192,2)</f>
        <v>0</v>
      </c>
      <c r="BL192" s="17" t="s">
        <v>142</v>
      </c>
      <c r="BM192" s="209" t="s">
        <v>1136</v>
      </c>
    </row>
    <row r="193" spans="1:51" s="13" customFormat="1" ht="12">
      <c r="A193" s="13"/>
      <c r="B193" s="235"/>
      <c r="C193" s="236"/>
      <c r="D193" s="237" t="s">
        <v>236</v>
      </c>
      <c r="E193" s="238" t="s">
        <v>19</v>
      </c>
      <c r="F193" s="239" t="s">
        <v>77</v>
      </c>
      <c r="G193" s="236"/>
      <c r="H193" s="240">
        <v>1</v>
      </c>
      <c r="I193" s="241"/>
      <c r="J193" s="236"/>
      <c r="K193" s="236"/>
      <c r="L193" s="242"/>
      <c r="M193" s="243"/>
      <c r="N193" s="244"/>
      <c r="O193" s="244"/>
      <c r="P193" s="244"/>
      <c r="Q193" s="244"/>
      <c r="R193" s="244"/>
      <c r="S193" s="244"/>
      <c r="T193" s="24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6" t="s">
        <v>236</v>
      </c>
      <c r="AU193" s="246" t="s">
        <v>79</v>
      </c>
      <c r="AV193" s="13" t="s">
        <v>79</v>
      </c>
      <c r="AW193" s="13" t="s">
        <v>31</v>
      </c>
      <c r="AX193" s="13" t="s">
        <v>77</v>
      </c>
      <c r="AY193" s="246" t="s">
        <v>143</v>
      </c>
    </row>
    <row r="194" spans="1:65" s="2" customFormat="1" ht="16.5" customHeight="1">
      <c r="A194" s="38"/>
      <c r="B194" s="39"/>
      <c r="C194" s="224" t="s">
        <v>382</v>
      </c>
      <c r="D194" s="224" t="s">
        <v>231</v>
      </c>
      <c r="E194" s="225" t="s">
        <v>1137</v>
      </c>
      <c r="F194" s="226" t="s">
        <v>1138</v>
      </c>
      <c r="G194" s="227" t="s">
        <v>244</v>
      </c>
      <c r="H194" s="228">
        <v>2</v>
      </c>
      <c r="I194" s="229"/>
      <c r="J194" s="230">
        <f>ROUND(I194*H194,2)</f>
        <v>0</v>
      </c>
      <c r="K194" s="231"/>
      <c r="L194" s="232"/>
      <c r="M194" s="233" t="s">
        <v>19</v>
      </c>
      <c r="N194" s="234" t="s">
        <v>40</v>
      </c>
      <c r="O194" s="84"/>
      <c r="P194" s="207">
        <f>O194*H194</f>
        <v>0</v>
      </c>
      <c r="Q194" s="207">
        <v>0.0067</v>
      </c>
      <c r="R194" s="207">
        <f>Q194*H194</f>
        <v>0.0134</v>
      </c>
      <c r="S194" s="207">
        <v>0</v>
      </c>
      <c r="T194" s="208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09" t="s">
        <v>171</v>
      </c>
      <c r="AT194" s="209" t="s">
        <v>231</v>
      </c>
      <c r="AU194" s="209" t="s">
        <v>79</v>
      </c>
      <c r="AY194" s="17" t="s">
        <v>143</v>
      </c>
      <c r="BE194" s="210">
        <f>IF(N194="základní",J194,0)</f>
        <v>0</v>
      </c>
      <c r="BF194" s="210">
        <f>IF(N194="snížená",J194,0)</f>
        <v>0</v>
      </c>
      <c r="BG194" s="210">
        <f>IF(N194="zákl. přenesená",J194,0)</f>
        <v>0</v>
      </c>
      <c r="BH194" s="210">
        <f>IF(N194="sníž. přenesená",J194,0)</f>
        <v>0</v>
      </c>
      <c r="BI194" s="210">
        <f>IF(N194="nulová",J194,0)</f>
        <v>0</v>
      </c>
      <c r="BJ194" s="17" t="s">
        <v>77</v>
      </c>
      <c r="BK194" s="210">
        <f>ROUND(I194*H194,2)</f>
        <v>0</v>
      </c>
      <c r="BL194" s="17" t="s">
        <v>142</v>
      </c>
      <c r="BM194" s="209" t="s">
        <v>1139</v>
      </c>
    </row>
    <row r="195" spans="1:51" s="13" customFormat="1" ht="12">
      <c r="A195" s="13"/>
      <c r="B195" s="235"/>
      <c r="C195" s="236"/>
      <c r="D195" s="237" t="s">
        <v>236</v>
      </c>
      <c r="E195" s="238" t="s">
        <v>19</v>
      </c>
      <c r="F195" s="239" t="s">
        <v>79</v>
      </c>
      <c r="G195" s="236"/>
      <c r="H195" s="240">
        <v>2</v>
      </c>
      <c r="I195" s="241"/>
      <c r="J195" s="236"/>
      <c r="K195" s="236"/>
      <c r="L195" s="242"/>
      <c r="M195" s="243"/>
      <c r="N195" s="244"/>
      <c r="O195" s="244"/>
      <c r="P195" s="244"/>
      <c r="Q195" s="244"/>
      <c r="R195" s="244"/>
      <c r="S195" s="244"/>
      <c r="T195" s="24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6" t="s">
        <v>236</v>
      </c>
      <c r="AU195" s="246" t="s">
        <v>79</v>
      </c>
      <c r="AV195" s="13" t="s">
        <v>79</v>
      </c>
      <c r="AW195" s="13" t="s">
        <v>31</v>
      </c>
      <c r="AX195" s="13" t="s">
        <v>77</v>
      </c>
      <c r="AY195" s="246" t="s">
        <v>143</v>
      </c>
    </row>
    <row r="196" spans="1:65" s="2" customFormat="1" ht="16.5" customHeight="1">
      <c r="A196" s="38"/>
      <c r="B196" s="39"/>
      <c r="C196" s="224" t="s">
        <v>387</v>
      </c>
      <c r="D196" s="224" t="s">
        <v>231</v>
      </c>
      <c r="E196" s="225" t="s">
        <v>1140</v>
      </c>
      <c r="F196" s="226" t="s">
        <v>1141</v>
      </c>
      <c r="G196" s="227" t="s">
        <v>244</v>
      </c>
      <c r="H196" s="228">
        <v>3</v>
      </c>
      <c r="I196" s="229"/>
      <c r="J196" s="230">
        <f>ROUND(I196*H196,2)</f>
        <v>0</v>
      </c>
      <c r="K196" s="231"/>
      <c r="L196" s="232"/>
      <c r="M196" s="233" t="s">
        <v>19</v>
      </c>
      <c r="N196" s="234" t="s">
        <v>40</v>
      </c>
      <c r="O196" s="84"/>
      <c r="P196" s="207">
        <f>O196*H196</f>
        <v>0</v>
      </c>
      <c r="Q196" s="207">
        <v>1.013</v>
      </c>
      <c r="R196" s="207">
        <f>Q196*H196</f>
        <v>3.0389999999999997</v>
      </c>
      <c r="S196" s="207">
        <v>0</v>
      </c>
      <c r="T196" s="208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09" t="s">
        <v>171</v>
      </c>
      <c r="AT196" s="209" t="s">
        <v>231</v>
      </c>
      <c r="AU196" s="209" t="s">
        <v>79</v>
      </c>
      <c r="AY196" s="17" t="s">
        <v>143</v>
      </c>
      <c r="BE196" s="210">
        <f>IF(N196="základní",J196,0)</f>
        <v>0</v>
      </c>
      <c r="BF196" s="210">
        <f>IF(N196="snížená",J196,0)</f>
        <v>0</v>
      </c>
      <c r="BG196" s="210">
        <f>IF(N196="zákl. přenesená",J196,0)</f>
        <v>0</v>
      </c>
      <c r="BH196" s="210">
        <f>IF(N196="sníž. přenesená",J196,0)</f>
        <v>0</v>
      </c>
      <c r="BI196" s="210">
        <f>IF(N196="nulová",J196,0)</f>
        <v>0</v>
      </c>
      <c r="BJ196" s="17" t="s">
        <v>77</v>
      </c>
      <c r="BK196" s="210">
        <f>ROUND(I196*H196,2)</f>
        <v>0</v>
      </c>
      <c r="BL196" s="17" t="s">
        <v>142</v>
      </c>
      <c r="BM196" s="209" t="s">
        <v>1142</v>
      </c>
    </row>
    <row r="197" spans="1:51" s="13" customFormat="1" ht="12">
      <c r="A197" s="13"/>
      <c r="B197" s="235"/>
      <c r="C197" s="236"/>
      <c r="D197" s="237" t="s">
        <v>236</v>
      </c>
      <c r="E197" s="238" t="s">
        <v>19</v>
      </c>
      <c r="F197" s="239" t="s">
        <v>1129</v>
      </c>
      <c r="G197" s="236"/>
      <c r="H197" s="240">
        <v>3</v>
      </c>
      <c r="I197" s="241"/>
      <c r="J197" s="236"/>
      <c r="K197" s="236"/>
      <c r="L197" s="242"/>
      <c r="M197" s="243"/>
      <c r="N197" s="244"/>
      <c r="O197" s="244"/>
      <c r="P197" s="244"/>
      <c r="Q197" s="244"/>
      <c r="R197" s="244"/>
      <c r="S197" s="244"/>
      <c r="T197" s="24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6" t="s">
        <v>236</v>
      </c>
      <c r="AU197" s="246" t="s">
        <v>79</v>
      </c>
      <c r="AV197" s="13" t="s">
        <v>79</v>
      </c>
      <c r="AW197" s="13" t="s">
        <v>31</v>
      </c>
      <c r="AX197" s="13" t="s">
        <v>77</v>
      </c>
      <c r="AY197" s="246" t="s">
        <v>143</v>
      </c>
    </row>
    <row r="198" spans="1:65" s="2" customFormat="1" ht="16.5" customHeight="1">
      <c r="A198" s="38"/>
      <c r="B198" s="39"/>
      <c r="C198" s="224" t="s">
        <v>393</v>
      </c>
      <c r="D198" s="224" t="s">
        <v>231</v>
      </c>
      <c r="E198" s="225" t="s">
        <v>1143</v>
      </c>
      <c r="F198" s="226" t="s">
        <v>1144</v>
      </c>
      <c r="G198" s="227" t="s">
        <v>244</v>
      </c>
      <c r="H198" s="228">
        <v>3</v>
      </c>
      <c r="I198" s="229"/>
      <c r="J198" s="230">
        <f>ROUND(I198*H198,2)</f>
        <v>0</v>
      </c>
      <c r="K198" s="231"/>
      <c r="L198" s="232"/>
      <c r="M198" s="233" t="s">
        <v>19</v>
      </c>
      <c r="N198" s="234" t="s">
        <v>40</v>
      </c>
      <c r="O198" s="84"/>
      <c r="P198" s="207">
        <f>O198*H198</f>
        <v>0</v>
      </c>
      <c r="Q198" s="207">
        <v>0.585</v>
      </c>
      <c r="R198" s="207">
        <f>Q198*H198</f>
        <v>1.755</v>
      </c>
      <c r="S198" s="207">
        <v>0</v>
      </c>
      <c r="T198" s="208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09" t="s">
        <v>171</v>
      </c>
      <c r="AT198" s="209" t="s">
        <v>231</v>
      </c>
      <c r="AU198" s="209" t="s">
        <v>79</v>
      </c>
      <c r="AY198" s="17" t="s">
        <v>143</v>
      </c>
      <c r="BE198" s="210">
        <f>IF(N198="základní",J198,0)</f>
        <v>0</v>
      </c>
      <c r="BF198" s="210">
        <f>IF(N198="snížená",J198,0)</f>
        <v>0</v>
      </c>
      <c r="BG198" s="210">
        <f>IF(N198="zákl. přenesená",J198,0)</f>
        <v>0</v>
      </c>
      <c r="BH198" s="210">
        <f>IF(N198="sníž. přenesená",J198,0)</f>
        <v>0</v>
      </c>
      <c r="BI198" s="210">
        <f>IF(N198="nulová",J198,0)</f>
        <v>0</v>
      </c>
      <c r="BJ198" s="17" t="s">
        <v>77</v>
      </c>
      <c r="BK198" s="210">
        <f>ROUND(I198*H198,2)</f>
        <v>0</v>
      </c>
      <c r="BL198" s="17" t="s">
        <v>142</v>
      </c>
      <c r="BM198" s="209" t="s">
        <v>1145</v>
      </c>
    </row>
    <row r="199" spans="1:51" s="13" customFormat="1" ht="12">
      <c r="A199" s="13"/>
      <c r="B199" s="235"/>
      <c r="C199" s="236"/>
      <c r="D199" s="237" t="s">
        <v>236</v>
      </c>
      <c r="E199" s="238" t="s">
        <v>19</v>
      </c>
      <c r="F199" s="239" t="s">
        <v>1129</v>
      </c>
      <c r="G199" s="236"/>
      <c r="H199" s="240">
        <v>3</v>
      </c>
      <c r="I199" s="241"/>
      <c r="J199" s="236"/>
      <c r="K199" s="236"/>
      <c r="L199" s="242"/>
      <c r="M199" s="243"/>
      <c r="N199" s="244"/>
      <c r="O199" s="244"/>
      <c r="P199" s="244"/>
      <c r="Q199" s="244"/>
      <c r="R199" s="244"/>
      <c r="S199" s="244"/>
      <c r="T199" s="24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6" t="s">
        <v>236</v>
      </c>
      <c r="AU199" s="246" t="s">
        <v>79</v>
      </c>
      <c r="AV199" s="13" t="s">
        <v>79</v>
      </c>
      <c r="AW199" s="13" t="s">
        <v>31</v>
      </c>
      <c r="AX199" s="13" t="s">
        <v>77</v>
      </c>
      <c r="AY199" s="246" t="s">
        <v>143</v>
      </c>
    </row>
    <row r="200" spans="1:65" s="2" customFormat="1" ht="16.5" customHeight="1">
      <c r="A200" s="38"/>
      <c r="B200" s="39"/>
      <c r="C200" s="224" t="s">
        <v>399</v>
      </c>
      <c r="D200" s="224" t="s">
        <v>231</v>
      </c>
      <c r="E200" s="225" t="s">
        <v>1146</v>
      </c>
      <c r="F200" s="226" t="s">
        <v>1147</v>
      </c>
      <c r="G200" s="227" t="s">
        <v>244</v>
      </c>
      <c r="H200" s="228">
        <v>6</v>
      </c>
      <c r="I200" s="229"/>
      <c r="J200" s="230">
        <f>ROUND(I200*H200,2)</f>
        <v>0</v>
      </c>
      <c r="K200" s="231"/>
      <c r="L200" s="232"/>
      <c r="M200" s="233" t="s">
        <v>19</v>
      </c>
      <c r="N200" s="234" t="s">
        <v>40</v>
      </c>
      <c r="O200" s="84"/>
      <c r="P200" s="207">
        <f>O200*H200</f>
        <v>0</v>
      </c>
      <c r="Q200" s="207">
        <v>0.002</v>
      </c>
      <c r="R200" s="207">
        <f>Q200*H200</f>
        <v>0.012</v>
      </c>
      <c r="S200" s="207">
        <v>0</v>
      </c>
      <c r="T200" s="208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09" t="s">
        <v>171</v>
      </c>
      <c r="AT200" s="209" t="s">
        <v>231</v>
      </c>
      <c r="AU200" s="209" t="s">
        <v>79</v>
      </c>
      <c r="AY200" s="17" t="s">
        <v>143</v>
      </c>
      <c r="BE200" s="210">
        <f>IF(N200="základní",J200,0)</f>
        <v>0</v>
      </c>
      <c r="BF200" s="210">
        <f>IF(N200="snížená",J200,0)</f>
        <v>0</v>
      </c>
      <c r="BG200" s="210">
        <f>IF(N200="zákl. přenesená",J200,0)</f>
        <v>0</v>
      </c>
      <c r="BH200" s="210">
        <f>IF(N200="sníž. přenesená",J200,0)</f>
        <v>0</v>
      </c>
      <c r="BI200" s="210">
        <f>IF(N200="nulová",J200,0)</f>
        <v>0</v>
      </c>
      <c r="BJ200" s="17" t="s">
        <v>77</v>
      </c>
      <c r="BK200" s="210">
        <f>ROUND(I200*H200,2)</f>
        <v>0</v>
      </c>
      <c r="BL200" s="17" t="s">
        <v>142</v>
      </c>
      <c r="BM200" s="209" t="s">
        <v>1148</v>
      </c>
    </row>
    <row r="201" spans="1:51" s="13" customFormat="1" ht="12">
      <c r="A201" s="13"/>
      <c r="B201" s="235"/>
      <c r="C201" s="236"/>
      <c r="D201" s="237" t="s">
        <v>236</v>
      </c>
      <c r="E201" s="238" t="s">
        <v>19</v>
      </c>
      <c r="F201" s="239" t="s">
        <v>1149</v>
      </c>
      <c r="G201" s="236"/>
      <c r="H201" s="240">
        <v>6</v>
      </c>
      <c r="I201" s="241"/>
      <c r="J201" s="236"/>
      <c r="K201" s="236"/>
      <c r="L201" s="242"/>
      <c r="M201" s="243"/>
      <c r="N201" s="244"/>
      <c r="O201" s="244"/>
      <c r="P201" s="244"/>
      <c r="Q201" s="244"/>
      <c r="R201" s="244"/>
      <c r="S201" s="244"/>
      <c r="T201" s="24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6" t="s">
        <v>236</v>
      </c>
      <c r="AU201" s="246" t="s">
        <v>79</v>
      </c>
      <c r="AV201" s="13" t="s">
        <v>79</v>
      </c>
      <c r="AW201" s="13" t="s">
        <v>31</v>
      </c>
      <c r="AX201" s="13" t="s">
        <v>77</v>
      </c>
      <c r="AY201" s="246" t="s">
        <v>143</v>
      </c>
    </row>
    <row r="202" spans="1:65" s="2" customFormat="1" ht="21.75" customHeight="1">
      <c r="A202" s="38"/>
      <c r="B202" s="39"/>
      <c r="C202" s="197" t="s">
        <v>404</v>
      </c>
      <c r="D202" s="197" t="s">
        <v>144</v>
      </c>
      <c r="E202" s="198" t="s">
        <v>1150</v>
      </c>
      <c r="F202" s="199" t="s">
        <v>1151</v>
      </c>
      <c r="G202" s="200" t="s">
        <v>396</v>
      </c>
      <c r="H202" s="201">
        <v>330.9</v>
      </c>
      <c r="I202" s="202"/>
      <c r="J202" s="203">
        <f>ROUND(I202*H202,2)</f>
        <v>0</v>
      </c>
      <c r="K202" s="204"/>
      <c r="L202" s="44"/>
      <c r="M202" s="205" t="s">
        <v>19</v>
      </c>
      <c r="N202" s="206" t="s">
        <v>40</v>
      </c>
      <c r="O202" s="84"/>
      <c r="P202" s="207">
        <f>O202*H202</f>
        <v>0</v>
      </c>
      <c r="Q202" s="207">
        <v>0</v>
      </c>
      <c r="R202" s="207">
        <f>Q202*H202</f>
        <v>0</v>
      </c>
      <c r="S202" s="207">
        <v>0</v>
      </c>
      <c r="T202" s="208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09" t="s">
        <v>142</v>
      </c>
      <c r="AT202" s="209" t="s">
        <v>144</v>
      </c>
      <c r="AU202" s="209" t="s">
        <v>79</v>
      </c>
      <c r="AY202" s="17" t="s">
        <v>143</v>
      </c>
      <c r="BE202" s="210">
        <f>IF(N202="základní",J202,0)</f>
        <v>0</v>
      </c>
      <c r="BF202" s="210">
        <f>IF(N202="snížená",J202,0)</f>
        <v>0</v>
      </c>
      <c r="BG202" s="210">
        <f>IF(N202="zákl. přenesená",J202,0)</f>
        <v>0</v>
      </c>
      <c r="BH202" s="210">
        <f>IF(N202="sníž. přenesená",J202,0)</f>
        <v>0</v>
      </c>
      <c r="BI202" s="210">
        <f>IF(N202="nulová",J202,0)</f>
        <v>0</v>
      </c>
      <c r="BJ202" s="17" t="s">
        <v>77</v>
      </c>
      <c r="BK202" s="210">
        <f>ROUND(I202*H202,2)</f>
        <v>0</v>
      </c>
      <c r="BL202" s="17" t="s">
        <v>142</v>
      </c>
      <c r="BM202" s="209" t="s">
        <v>1152</v>
      </c>
    </row>
    <row r="203" spans="1:51" s="13" customFormat="1" ht="12">
      <c r="A203" s="13"/>
      <c r="B203" s="235"/>
      <c r="C203" s="236"/>
      <c r="D203" s="237" t="s">
        <v>236</v>
      </c>
      <c r="E203" s="238" t="s">
        <v>19</v>
      </c>
      <c r="F203" s="239" t="s">
        <v>1153</v>
      </c>
      <c r="G203" s="236"/>
      <c r="H203" s="240">
        <v>330.9</v>
      </c>
      <c r="I203" s="241"/>
      <c r="J203" s="236"/>
      <c r="K203" s="236"/>
      <c r="L203" s="242"/>
      <c r="M203" s="243"/>
      <c r="N203" s="244"/>
      <c r="O203" s="244"/>
      <c r="P203" s="244"/>
      <c r="Q203" s="244"/>
      <c r="R203" s="244"/>
      <c r="S203" s="244"/>
      <c r="T203" s="24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6" t="s">
        <v>236</v>
      </c>
      <c r="AU203" s="246" t="s">
        <v>79</v>
      </c>
      <c r="AV203" s="13" t="s">
        <v>79</v>
      </c>
      <c r="AW203" s="13" t="s">
        <v>31</v>
      </c>
      <c r="AX203" s="13" t="s">
        <v>77</v>
      </c>
      <c r="AY203" s="246" t="s">
        <v>143</v>
      </c>
    </row>
    <row r="204" spans="1:65" s="2" customFormat="1" ht="21.75" customHeight="1">
      <c r="A204" s="38"/>
      <c r="B204" s="39"/>
      <c r="C204" s="197" t="s">
        <v>409</v>
      </c>
      <c r="D204" s="197" t="s">
        <v>144</v>
      </c>
      <c r="E204" s="198" t="s">
        <v>1154</v>
      </c>
      <c r="F204" s="199" t="s">
        <v>1155</v>
      </c>
      <c r="G204" s="200" t="s">
        <v>244</v>
      </c>
      <c r="H204" s="201">
        <v>3</v>
      </c>
      <c r="I204" s="202"/>
      <c r="J204" s="203">
        <f>ROUND(I204*H204,2)</f>
        <v>0</v>
      </c>
      <c r="K204" s="204"/>
      <c r="L204" s="44"/>
      <c r="M204" s="205" t="s">
        <v>19</v>
      </c>
      <c r="N204" s="206" t="s">
        <v>40</v>
      </c>
      <c r="O204" s="84"/>
      <c r="P204" s="207">
        <f>O204*H204</f>
        <v>0</v>
      </c>
      <c r="Q204" s="207">
        <v>0</v>
      </c>
      <c r="R204" s="207">
        <f>Q204*H204</f>
        <v>0</v>
      </c>
      <c r="S204" s="207">
        <v>0</v>
      </c>
      <c r="T204" s="208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09" t="s">
        <v>142</v>
      </c>
      <c r="AT204" s="209" t="s">
        <v>144</v>
      </c>
      <c r="AU204" s="209" t="s">
        <v>79</v>
      </c>
      <c r="AY204" s="17" t="s">
        <v>143</v>
      </c>
      <c r="BE204" s="210">
        <f>IF(N204="základní",J204,0)</f>
        <v>0</v>
      </c>
      <c r="BF204" s="210">
        <f>IF(N204="snížená",J204,0)</f>
        <v>0</v>
      </c>
      <c r="BG204" s="210">
        <f>IF(N204="zákl. přenesená",J204,0)</f>
        <v>0</v>
      </c>
      <c r="BH204" s="210">
        <f>IF(N204="sníž. přenesená",J204,0)</f>
        <v>0</v>
      </c>
      <c r="BI204" s="210">
        <f>IF(N204="nulová",J204,0)</f>
        <v>0</v>
      </c>
      <c r="BJ204" s="17" t="s">
        <v>77</v>
      </c>
      <c r="BK204" s="210">
        <f>ROUND(I204*H204,2)</f>
        <v>0</v>
      </c>
      <c r="BL204" s="17" t="s">
        <v>142</v>
      </c>
      <c r="BM204" s="209" t="s">
        <v>1156</v>
      </c>
    </row>
    <row r="205" spans="1:51" s="13" customFormat="1" ht="12">
      <c r="A205" s="13"/>
      <c r="B205" s="235"/>
      <c r="C205" s="236"/>
      <c r="D205" s="237" t="s">
        <v>236</v>
      </c>
      <c r="E205" s="238" t="s">
        <v>19</v>
      </c>
      <c r="F205" s="239" t="s">
        <v>1157</v>
      </c>
      <c r="G205" s="236"/>
      <c r="H205" s="240">
        <v>3</v>
      </c>
      <c r="I205" s="241"/>
      <c r="J205" s="236"/>
      <c r="K205" s="236"/>
      <c r="L205" s="242"/>
      <c r="M205" s="243"/>
      <c r="N205" s="244"/>
      <c r="O205" s="244"/>
      <c r="P205" s="244"/>
      <c r="Q205" s="244"/>
      <c r="R205" s="244"/>
      <c r="S205" s="244"/>
      <c r="T205" s="245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6" t="s">
        <v>236</v>
      </c>
      <c r="AU205" s="246" t="s">
        <v>79</v>
      </c>
      <c r="AV205" s="13" t="s">
        <v>79</v>
      </c>
      <c r="AW205" s="13" t="s">
        <v>31</v>
      </c>
      <c r="AX205" s="13" t="s">
        <v>77</v>
      </c>
      <c r="AY205" s="246" t="s">
        <v>143</v>
      </c>
    </row>
    <row r="206" spans="1:65" s="2" customFormat="1" ht="21.75" customHeight="1">
      <c r="A206" s="38"/>
      <c r="B206" s="39"/>
      <c r="C206" s="197" t="s">
        <v>415</v>
      </c>
      <c r="D206" s="197" t="s">
        <v>144</v>
      </c>
      <c r="E206" s="198" t="s">
        <v>1158</v>
      </c>
      <c r="F206" s="199" t="s">
        <v>1159</v>
      </c>
      <c r="G206" s="200" t="s">
        <v>396</v>
      </c>
      <c r="H206" s="201">
        <v>56</v>
      </c>
      <c r="I206" s="202"/>
      <c r="J206" s="203">
        <f>ROUND(I206*H206,2)</f>
        <v>0</v>
      </c>
      <c r="K206" s="204"/>
      <c r="L206" s="44"/>
      <c r="M206" s="205" t="s">
        <v>19</v>
      </c>
      <c r="N206" s="206" t="s">
        <v>40</v>
      </c>
      <c r="O206" s="84"/>
      <c r="P206" s="207">
        <f>O206*H206</f>
        <v>0</v>
      </c>
      <c r="Q206" s="207">
        <v>3E-05</v>
      </c>
      <c r="R206" s="207">
        <f>Q206*H206</f>
        <v>0.00168</v>
      </c>
      <c r="S206" s="207">
        <v>0</v>
      </c>
      <c r="T206" s="208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09" t="s">
        <v>142</v>
      </c>
      <c r="AT206" s="209" t="s">
        <v>144</v>
      </c>
      <c r="AU206" s="209" t="s">
        <v>79</v>
      </c>
      <c r="AY206" s="17" t="s">
        <v>143</v>
      </c>
      <c r="BE206" s="210">
        <f>IF(N206="základní",J206,0)</f>
        <v>0</v>
      </c>
      <c r="BF206" s="210">
        <f>IF(N206="snížená",J206,0)</f>
        <v>0</v>
      </c>
      <c r="BG206" s="210">
        <f>IF(N206="zákl. přenesená",J206,0)</f>
        <v>0</v>
      </c>
      <c r="BH206" s="210">
        <f>IF(N206="sníž. přenesená",J206,0)</f>
        <v>0</v>
      </c>
      <c r="BI206" s="210">
        <f>IF(N206="nulová",J206,0)</f>
        <v>0</v>
      </c>
      <c r="BJ206" s="17" t="s">
        <v>77</v>
      </c>
      <c r="BK206" s="210">
        <f>ROUND(I206*H206,2)</f>
        <v>0</v>
      </c>
      <c r="BL206" s="17" t="s">
        <v>142</v>
      </c>
      <c r="BM206" s="209" t="s">
        <v>1160</v>
      </c>
    </row>
    <row r="207" spans="1:51" s="13" customFormat="1" ht="12">
      <c r="A207" s="13"/>
      <c r="B207" s="235"/>
      <c r="C207" s="236"/>
      <c r="D207" s="237" t="s">
        <v>236</v>
      </c>
      <c r="E207" s="238" t="s">
        <v>19</v>
      </c>
      <c r="F207" s="239" t="s">
        <v>1161</v>
      </c>
      <c r="G207" s="236"/>
      <c r="H207" s="240">
        <v>56</v>
      </c>
      <c r="I207" s="241"/>
      <c r="J207" s="236"/>
      <c r="K207" s="236"/>
      <c r="L207" s="242"/>
      <c r="M207" s="243"/>
      <c r="N207" s="244"/>
      <c r="O207" s="244"/>
      <c r="P207" s="244"/>
      <c r="Q207" s="244"/>
      <c r="R207" s="244"/>
      <c r="S207" s="244"/>
      <c r="T207" s="24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6" t="s">
        <v>236</v>
      </c>
      <c r="AU207" s="246" t="s">
        <v>79</v>
      </c>
      <c r="AV207" s="13" t="s">
        <v>79</v>
      </c>
      <c r="AW207" s="13" t="s">
        <v>31</v>
      </c>
      <c r="AX207" s="13" t="s">
        <v>77</v>
      </c>
      <c r="AY207" s="246" t="s">
        <v>143</v>
      </c>
    </row>
    <row r="208" spans="1:65" s="2" customFormat="1" ht="16.5" customHeight="1">
      <c r="A208" s="38"/>
      <c r="B208" s="39"/>
      <c r="C208" s="197" t="s">
        <v>420</v>
      </c>
      <c r="D208" s="197" t="s">
        <v>144</v>
      </c>
      <c r="E208" s="198" t="s">
        <v>1162</v>
      </c>
      <c r="F208" s="199" t="s">
        <v>1163</v>
      </c>
      <c r="G208" s="200" t="s">
        <v>244</v>
      </c>
      <c r="H208" s="201">
        <v>2</v>
      </c>
      <c r="I208" s="202"/>
      <c r="J208" s="203">
        <f>ROUND(I208*H208,2)</f>
        <v>0</v>
      </c>
      <c r="K208" s="204"/>
      <c r="L208" s="44"/>
      <c r="M208" s="205" t="s">
        <v>19</v>
      </c>
      <c r="N208" s="206" t="s">
        <v>40</v>
      </c>
      <c r="O208" s="84"/>
      <c r="P208" s="207">
        <f>O208*H208</f>
        <v>0</v>
      </c>
      <c r="Q208" s="207">
        <v>0.45937</v>
      </c>
      <c r="R208" s="207">
        <f>Q208*H208</f>
        <v>0.91874</v>
      </c>
      <c r="S208" s="207">
        <v>0</v>
      </c>
      <c r="T208" s="208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09" t="s">
        <v>142</v>
      </c>
      <c r="AT208" s="209" t="s">
        <v>144</v>
      </c>
      <c r="AU208" s="209" t="s">
        <v>79</v>
      </c>
      <c r="AY208" s="17" t="s">
        <v>143</v>
      </c>
      <c r="BE208" s="210">
        <f>IF(N208="základní",J208,0)</f>
        <v>0</v>
      </c>
      <c r="BF208" s="210">
        <f>IF(N208="snížená",J208,0)</f>
        <v>0</v>
      </c>
      <c r="BG208" s="210">
        <f>IF(N208="zákl. přenesená",J208,0)</f>
        <v>0</v>
      </c>
      <c r="BH208" s="210">
        <f>IF(N208="sníž. přenesená",J208,0)</f>
        <v>0</v>
      </c>
      <c r="BI208" s="210">
        <f>IF(N208="nulová",J208,0)</f>
        <v>0</v>
      </c>
      <c r="BJ208" s="17" t="s">
        <v>77</v>
      </c>
      <c r="BK208" s="210">
        <f>ROUND(I208*H208,2)</f>
        <v>0</v>
      </c>
      <c r="BL208" s="17" t="s">
        <v>142</v>
      </c>
      <c r="BM208" s="209" t="s">
        <v>1164</v>
      </c>
    </row>
    <row r="209" spans="1:51" s="13" customFormat="1" ht="12">
      <c r="A209" s="13"/>
      <c r="B209" s="235"/>
      <c r="C209" s="236"/>
      <c r="D209" s="237" t="s">
        <v>236</v>
      </c>
      <c r="E209" s="238" t="s">
        <v>19</v>
      </c>
      <c r="F209" s="239" t="s">
        <v>1165</v>
      </c>
      <c r="G209" s="236"/>
      <c r="H209" s="240">
        <v>2</v>
      </c>
      <c r="I209" s="241"/>
      <c r="J209" s="236"/>
      <c r="K209" s="236"/>
      <c r="L209" s="242"/>
      <c r="M209" s="243"/>
      <c r="N209" s="244"/>
      <c r="O209" s="244"/>
      <c r="P209" s="244"/>
      <c r="Q209" s="244"/>
      <c r="R209" s="244"/>
      <c r="S209" s="244"/>
      <c r="T209" s="24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6" t="s">
        <v>236</v>
      </c>
      <c r="AU209" s="246" t="s">
        <v>79</v>
      </c>
      <c r="AV209" s="13" t="s">
        <v>79</v>
      </c>
      <c r="AW209" s="13" t="s">
        <v>31</v>
      </c>
      <c r="AX209" s="13" t="s">
        <v>77</v>
      </c>
      <c r="AY209" s="246" t="s">
        <v>143</v>
      </c>
    </row>
    <row r="210" spans="1:65" s="2" customFormat="1" ht="16.5" customHeight="1">
      <c r="A210" s="38"/>
      <c r="B210" s="39"/>
      <c r="C210" s="197" t="s">
        <v>425</v>
      </c>
      <c r="D210" s="197" t="s">
        <v>144</v>
      </c>
      <c r="E210" s="198" t="s">
        <v>1166</v>
      </c>
      <c r="F210" s="199" t="s">
        <v>1167</v>
      </c>
      <c r="G210" s="200" t="s">
        <v>396</v>
      </c>
      <c r="H210" s="201">
        <v>330.9</v>
      </c>
      <c r="I210" s="202"/>
      <c r="J210" s="203">
        <f>ROUND(I210*H210,2)</f>
        <v>0</v>
      </c>
      <c r="K210" s="204"/>
      <c r="L210" s="44"/>
      <c r="M210" s="205" t="s">
        <v>19</v>
      </c>
      <c r="N210" s="206" t="s">
        <v>40</v>
      </c>
      <c r="O210" s="84"/>
      <c r="P210" s="207">
        <f>O210*H210</f>
        <v>0</v>
      </c>
      <c r="Q210" s="207">
        <v>0</v>
      </c>
      <c r="R210" s="207">
        <f>Q210*H210</f>
        <v>0</v>
      </c>
      <c r="S210" s="207">
        <v>0</v>
      </c>
      <c r="T210" s="208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09" t="s">
        <v>142</v>
      </c>
      <c r="AT210" s="209" t="s">
        <v>144</v>
      </c>
      <c r="AU210" s="209" t="s">
        <v>79</v>
      </c>
      <c r="AY210" s="17" t="s">
        <v>143</v>
      </c>
      <c r="BE210" s="210">
        <f>IF(N210="základní",J210,0)</f>
        <v>0</v>
      </c>
      <c r="BF210" s="210">
        <f>IF(N210="snížená",J210,0)</f>
        <v>0</v>
      </c>
      <c r="BG210" s="210">
        <f>IF(N210="zákl. přenesená",J210,0)</f>
        <v>0</v>
      </c>
      <c r="BH210" s="210">
        <f>IF(N210="sníž. přenesená",J210,0)</f>
        <v>0</v>
      </c>
      <c r="BI210" s="210">
        <f>IF(N210="nulová",J210,0)</f>
        <v>0</v>
      </c>
      <c r="BJ210" s="17" t="s">
        <v>77</v>
      </c>
      <c r="BK210" s="210">
        <f>ROUND(I210*H210,2)</f>
        <v>0</v>
      </c>
      <c r="BL210" s="17" t="s">
        <v>142</v>
      </c>
      <c r="BM210" s="209" t="s">
        <v>1168</v>
      </c>
    </row>
    <row r="211" spans="1:51" s="13" customFormat="1" ht="12">
      <c r="A211" s="13"/>
      <c r="B211" s="235"/>
      <c r="C211" s="236"/>
      <c r="D211" s="237" t="s">
        <v>236</v>
      </c>
      <c r="E211" s="238" t="s">
        <v>19</v>
      </c>
      <c r="F211" s="239" t="s">
        <v>1169</v>
      </c>
      <c r="G211" s="236"/>
      <c r="H211" s="240">
        <v>330.9</v>
      </c>
      <c r="I211" s="241"/>
      <c r="J211" s="236"/>
      <c r="K211" s="236"/>
      <c r="L211" s="242"/>
      <c r="M211" s="243"/>
      <c r="N211" s="244"/>
      <c r="O211" s="244"/>
      <c r="P211" s="244"/>
      <c r="Q211" s="244"/>
      <c r="R211" s="244"/>
      <c r="S211" s="244"/>
      <c r="T211" s="24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6" t="s">
        <v>236</v>
      </c>
      <c r="AU211" s="246" t="s">
        <v>79</v>
      </c>
      <c r="AV211" s="13" t="s">
        <v>79</v>
      </c>
      <c r="AW211" s="13" t="s">
        <v>31</v>
      </c>
      <c r="AX211" s="13" t="s">
        <v>77</v>
      </c>
      <c r="AY211" s="246" t="s">
        <v>143</v>
      </c>
    </row>
    <row r="212" spans="1:65" s="2" customFormat="1" ht="16.5" customHeight="1">
      <c r="A212" s="38"/>
      <c r="B212" s="39"/>
      <c r="C212" s="197" t="s">
        <v>431</v>
      </c>
      <c r="D212" s="197" t="s">
        <v>144</v>
      </c>
      <c r="E212" s="198" t="s">
        <v>1170</v>
      </c>
      <c r="F212" s="199" t="s">
        <v>1171</v>
      </c>
      <c r="G212" s="200" t="s">
        <v>396</v>
      </c>
      <c r="H212" s="201">
        <v>330.9</v>
      </c>
      <c r="I212" s="202"/>
      <c r="J212" s="203">
        <f>ROUND(I212*H212,2)</f>
        <v>0</v>
      </c>
      <c r="K212" s="204"/>
      <c r="L212" s="44"/>
      <c r="M212" s="205" t="s">
        <v>19</v>
      </c>
      <c r="N212" s="206" t="s">
        <v>40</v>
      </c>
      <c r="O212" s="84"/>
      <c r="P212" s="207">
        <f>O212*H212</f>
        <v>0</v>
      </c>
      <c r="Q212" s="207">
        <v>0</v>
      </c>
      <c r="R212" s="207">
        <f>Q212*H212</f>
        <v>0</v>
      </c>
      <c r="S212" s="207">
        <v>0</v>
      </c>
      <c r="T212" s="208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09" t="s">
        <v>142</v>
      </c>
      <c r="AT212" s="209" t="s">
        <v>144</v>
      </c>
      <c r="AU212" s="209" t="s">
        <v>79</v>
      </c>
      <c r="AY212" s="17" t="s">
        <v>143</v>
      </c>
      <c r="BE212" s="210">
        <f>IF(N212="základní",J212,0)</f>
        <v>0</v>
      </c>
      <c r="BF212" s="210">
        <f>IF(N212="snížená",J212,0)</f>
        <v>0</v>
      </c>
      <c r="BG212" s="210">
        <f>IF(N212="zákl. přenesená",J212,0)</f>
        <v>0</v>
      </c>
      <c r="BH212" s="210">
        <f>IF(N212="sníž. přenesená",J212,0)</f>
        <v>0</v>
      </c>
      <c r="BI212" s="210">
        <f>IF(N212="nulová",J212,0)</f>
        <v>0</v>
      </c>
      <c r="BJ212" s="17" t="s">
        <v>77</v>
      </c>
      <c r="BK212" s="210">
        <f>ROUND(I212*H212,2)</f>
        <v>0</v>
      </c>
      <c r="BL212" s="17" t="s">
        <v>142</v>
      </c>
      <c r="BM212" s="209" t="s">
        <v>1172</v>
      </c>
    </row>
    <row r="213" spans="1:51" s="13" customFormat="1" ht="12">
      <c r="A213" s="13"/>
      <c r="B213" s="235"/>
      <c r="C213" s="236"/>
      <c r="D213" s="237" t="s">
        <v>236</v>
      </c>
      <c r="E213" s="238" t="s">
        <v>19</v>
      </c>
      <c r="F213" s="239" t="s">
        <v>1153</v>
      </c>
      <c r="G213" s="236"/>
      <c r="H213" s="240">
        <v>330.9</v>
      </c>
      <c r="I213" s="241"/>
      <c r="J213" s="236"/>
      <c r="K213" s="236"/>
      <c r="L213" s="242"/>
      <c r="M213" s="243"/>
      <c r="N213" s="244"/>
      <c r="O213" s="244"/>
      <c r="P213" s="244"/>
      <c r="Q213" s="244"/>
      <c r="R213" s="244"/>
      <c r="S213" s="244"/>
      <c r="T213" s="24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6" t="s">
        <v>236</v>
      </c>
      <c r="AU213" s="246" t="s">
        <v>79</v>
      </c>
      <c r="AV213" s="13" t="s">
        <v>79</v>
      </c>
      <c r="AW213" s="13" t="s">
        <v>31</v>
      </c>
      <c r="AX213" s="13" t="s">
        <v>77</v>
      </c>
      <c r="AY213" s="246" t="s">
        <v>143</v>
      </c>
    </row>
    <row r="214" spans="1:65" s="2" customFormat="1" ht="16.5" customHeight="1">
      <c r="A214" s="38"/>
      <c r="B214" s="39"/>
      <c r="C214" s="197" t="s">
        <v>439</v>
      </c>
      <c r="D214" s="197" t="s">
        <v>144</v>
      </c>
      <c r="E214" s="198" t="s">
        <v>1173</v>
      </c>
      <c r="F214" s="199" t="s">
        <v>1174</v>
      </c>
      <c r="G214" s="200" t="s">
        <v>396</v>
      </c>
      <c r="H214" s="201">
        <v>56</v>
      </c>
      <c r="I214" s="202"/>
      <c r="J214" s="203">
        <f>ROUND(I214*H214,2)</f>
        <v>0</v>
      </c>
      <c r="K214" s="204"/>
      <c r="L214" s="44"/>
      <c r="M214" s="205" t="s">
        <v>19</v>
      </c>
      <c r="N214" s="206" t="s">
        <v>40</v>
      </c>
      <c r="O214" s="84"/>
      <c r="P214" s="207">
        <f>O214*H214</f>
        <v>0</v>
      </c>
      <c r="Q214" s="207">
        <v>0</v>
      </c>
      <c r="R214" s="207">
        <f>Q214*H214</f>
        <v>0</v>
      </c>
      <c r="S214" s="207">
        <v>0</v>
      </c>
      <c r="T214" s="208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09" t="s">
        <v>142</v>
      </c>
      <c r="AT214" s="209" t="s">
        <v>144</v>
      </c>
      <c r="AU214" s="209" t="s">
        <v>79</v>
      </c>
      <c r="AY214" s="17" t="s">
        <v>143</v>
      </c>
      <c r="BE214" s="210">
        <f>IF(N214="základní",J214,0)</f>
        <v>0</v>
      </c>
      <c r="BF214" s="210">
        <f>IF(N214="snížená",J214,0)</f>
        <v>0</v>
      </c>
      <c r="BG214" s="210">
        <f>IF(N214="zákl. přenesená",J214,0)</f>
        <v>0</v>
      </c>
      <c r="BH214" s="210">
        <f>IF(N214="sníž. přenesená",J214,0)</f>
        <v>0</v>
      </c>
      <c r="BI214" s="210">
        <f>IF(N214="nulová",J214,0)</f>
        <v>0</v>
      </c>
      <c r="BJ214" s="17" t="s">
        <v>77</v>
      </c>
      <c r="BK214" s="210">
        <f>ROUND(I214*H214,2)</f>
        <v>0</v>
      </c>
      <c r="BL214" s="17" t="s">
        <v>142</v>
      </c>
      <c r="BM214" s="209" t="s">
        <v>1175</v>
      </c>
    </row>
    <row r="215" spans="1:51" s="13" customFormat="1" ht="12">
      <c r="A215" s="13"/>
      <c r="B215" s="235"/>
      <c r="C215" s="236"/>
      <c r="D215" s="237" t="s">
        <v>236</v>
      </c>
      <c r="E215" s="238" t="s">
        <v>19</v>
      </c>
      <c r="F215" s="239" t="s">
        <v>1161</v>
      </c>
      <c r="G215" s="236"/>
      <c r="H215" s="240">
        <v>56</v>
      </c>
      <c r="I215" s="241"/>
      <c r="J215" s="236"/>
      <c r="K215" s="236"/>
      <c r="L215" s="242"/>
      <c r="M215" s="243"/>
      <c r="N215" s="244"/>
      <c r="O215" s="244"/>
      <c r="P215" s="244"/>
      <c r="Q215" s="244"/>
      <c r="R215" s="244"/>
      <c r="S215" s="244"/>
      <c r="T215" s="24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6" t="s">
        <v>236</v>
      </c>
      <c r="AU215" s="246" t="s">
        <v>79</v>
      </c>
      <c r="AV215" s="13" t="s">
        <v>79</v>
      </c>
      <c r="AW215" s="13" t="s">
        <v>31</v>
      </c>
      <c r="AX215" s="13" t="s">
        <v>77</v>
      </c>
      <c r="AY215" s="246" t="s">
        <v>143</v>
      </c>
    </row>
    <row r="216" spans="1:65" s="2" customFormat="1" ht="16.5" customHeight="1">
      <c r="A216" s="38"/>
      <c r="B216" s="39"/>
      <c r="C216" s="197" t="s">
        <v>703</v>
      </c>
      <c r="D216" s="197" t="s">
        <v>144</v>
      </c>
      <c r="E216" s="198" t="s">
        <v>1176</v>
      </c>
      <c r="F216" s="199" t="s">
        <v>1177</v>
      </c>
      <c r="G216" s="200" t="s">
        <v>244</v>
      </c>
      <c r="H216" s="201">
        <v>2</v>
      </c>
      <c r="I216" s="202"/>
      <c r="J216" s="203">
        <f>ROUND(I216*H216,2)</f>
        <v>0</v>
      </c>
      <c r="K216" s="204"/>
      <c r="L216" s="44"/>
      <c r="M216" s="205" t="s">
        <v>19</v>
      </c>
      <c r="N216" s="206" t="s">
        <v>40</v>
      </c>
      <c r="O216" s="84"/>
      <c r="P216" s="207">
        <f>O216*H216</f>
        <v>0</v>
      </c>
      <c r="Q216" s="207">
        <v>0.47094</v>
      </c>
      <c r="R216" s="207">
        <f>Q216*H216</f>
        <v>0.94188</v>
      </c>
      <c r="S216" s="207">
        <v>0</v>
      </c>
      <c r="T216" s="208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09" t="s">
        <v>142</v>
      </c>
      <c r="AT216" s="209" t="s">
        <v>144</v>
      </c>
      <c r="AU216" s="209" t="s">
        <v>79</v>
      </c>
      <c r="AY216" s="17" t="s">
        <v>143</v>
      </c>
      <c r="BE216" s="210">
        <f>IF(N216="základní",J216,0)</f>
        <v>0</v>
      </c>
      <c r="BF216" s="210">
        <f>IF(N216="snížená",J216,0)</f>
        <v>0</v>
      </c>
      <c r="BG216" s="210">
        <f>IF(N216="zákl. přenesená",J216,0)</f>
        <v>0</v>
      </c>
      <c r="BH216" s="210">
        <f>IF(N216="sníž. přenesená",J216,0)</f>
        <v>0</v>
      </c>
      <c r="BI216" s="210">
        <f>IF(N216="nulová",J216,0)</f>
        <v>0</v>
      </c>
      <c r="BJ216" s="17" t="s">
        <v>77</v>
      </c>
      <c r="BK216" s="210">
        <f>ROUND(I216*H216,2)</f>
        <v>0</v>
      </c>
      <c r="BL216" s="17" t="s">
        <v>142</v>
      </c>
      <c r="BM216" s="209" t="s">
        <v>1178</v>
      </c>
    </row>
    <row r="217" spans="1:51" s="13" customFormat="1" ht="12">
      <c r="A217" s="13"/>
      <c r="B217" s="235"/>
      <c r="C217" s="236"/>
      <c r="D217" s="237" t="s">
        <v>236</v>
      </c>
      <c r="E217" s="238" t="s">
        <v>19</v>
      </c>
      <c r="F217" s="239" t="s">
        <v>79</v>
      </c>
      <c r="G217" s="236"/>
      <c r="H217" s="240">
        <v>2</v>
      </c>
      <c r="I217" s="241"/>
      <c r="J217" s="236"/>
      <c r="K217" s="236"/>
      <c r="L217" s="242"/>
      <c r="M217" s="243"/>
      <c r="N217" s="244"/>
      <c r="O217" s="244"/>
      <c r="P217" s="244"/>
      <c r="Q217" s="244"/>
      <c r="R217" s="244"/>
      <c r="S217" s="244"/>
      <c r="T217" s="24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6" t="s">
        <v>236</v>
      </c>
      <c r="AU217" s="246" t="s">
        <v>79</v>
      </c>
      <c r="AV217" s="13" t="s">
        <v>79</v>
      </c>
      <c r="AW217" s="13" t="s">
        <v>31</v>
      </c>
      <c r="AX217" s="13" t="s">
        <v>77</v>
      </c>
      <c r="AY217" s="246" t="s">
        <v>143</v>
      </c>
    </row>
    <row r="218" spans="1:65" s="2" customFormat="1" ht="16.5" customHeight="1">
      <c r="A218" s="38"/>
      <c r="B218" s="39"/>
      <c r="C218" s="197" t="s">
        <v>708</v>
      </c>
      <c r="D218" s="197" t="s">
        <v>144</v>
      </c>
      <c r="E218" s="198" t="s">
        <v>1179</v>
      </c>
      <c r="F218" s="199" t="s">
        <v>1180</v>
      </c>
      <c r="G218" s="200" t="s">
        <v>244</v>
      </c>
      <c r="H218" s="201">
        <v>3</v>
      </c>
      <c r="I218" s="202"/>
      <c r="J218" s="203">
        <f>ROUND(I218*H218,2)</f>
        <v>0</v>
      </c>
      <c r="K218" s="204"/>
      <c r="L218" s="44"/>
      <c r="M218" s="205" t="s">
        <v>19</v>
      </c>
      <c r="N218" s="206" t="s">
        <v>40</v>
      </c>
      <c r="O218" s="84"/>
      <c r="P218" s="207">
        <f>O218*H218</f>
        <v>0</v>
      </c>
      <c r="Q218" s="207">
        <v>0.03573</v>
      </c>
      <c r="R218" s="207">
        <f>Q218*H218</f>
        <v>0.10719</v>
      </c>
      <c r="S218" s="207">
        <v>0</v>
      </c>
      <c r="T218" s="208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09" t="s">
        <v>142</v>
      </c>
      <c r="AT218" s="209" t="s">
        <v>144</v>
      </c>
      <c r="AU218" s="209" t="s">
        <v>79</v>
      </c>
      <c r="AY218" s="17" t="s">
        <v>143</v>
      </c>
      <c r="BE218" s="210">
        <f>IF(N218="základní",J218,0)</f>
        <v>0</v>
      </c>
      <c r="BF218" s="210">
        <f>IF(N218="snížená",J218,0)</f>
        <v>0</v>
      </c>
      <c r="BG218" s="210">
        <f>IF(N218="zákl. přenesená",J218,0)</f>
        <v>0</v>
      </c>
      <c r="BH218" s="210">
        <f>IF(N218="sníž. přenesená",J218,0)</f>
        <v>0</v>
      </c>
      <c r="BI218" s="210">
        <f>IF(N218="nulová",J218,0)</f>
        <v>0</v>
      </c>
      <c r="BJ218" s="17" t="s">
        <v>77</v>
      </c>
      <c r="BK218" s="210">
        <f>ROUND(I218*H218,2)</f>
        <v>0</v>
      </c>
      <c r="BL218" s="17" t="s">
        <v>142</v>
      </c>
      <c r="BM218" s="209" t="s">
        <v>1181</v>
      </c>
    </row>
    <row r="219" spans="1:51" s="13" customFormat="1" ht="12">
      <c r="A219" s="13"/>
      <c r="B219" s="235"/>
      <c r="C219" s="236"/>
      <c r="D219" s="237" t="s">
        <v>236</v>
      </c>
      <c r="E219" s="238" t="s">
        <v>19</v>
      </c>
      <c r="F219" s="239" t="s">
        <v>1129</v>
      </c>
      <c r="G219" s="236"/>
      <c r="H219" s="240">
        <v>3</v>
      </c>
      <c r="I219" s="241"/>
      <c r="J219" s="236"/>
      <c r="K219" s="236"/>
      <c r="L219" s="242"/>
      <c r="M219" s="243"/>
      <c r="N219" s="244"/>
      <c r="O219" s="244"/>
      <c r="P219" s="244"/>
      <c r="Q219" s="244"/>
      <c r="R219" s="244"/>
      <c r="S219" s="244"/>
      <c r="T219" s="245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6" t="s">
        <v>236</v>
      </c>
      <c r="AU219" s="246" t="s">
        <v>79</v>
      </c>
      <c r="AV219" s="13" t="s">
        <v>79</v>
      </c>
      <c r="AW219" s="13" t="s">
        <v>31</v>
      </c>
      <c r="AX219" s="13" t="s">
        <v>77</v>
      </c>
      <c r="AY219" s="246" t="s">
        <v>143</v>
      </c>
    </row>
    <row r="220" spans="1:65" s="2" customFormat="1" ht="21.75" customHeight="1">
      <c r="A220" s="38"/>
      <c r="B220" s="39"/>
      <c r="C220" s="197" t="s">
        <v>713</v>
      </c>
      <c r="D220" s="197" t="s">
        <v>144</v>
      </c>
      <c r="E220" s="198" t="s">
        <v>1182</v>
      </c>
      <c r="F220" s="199" t="s">
        <v>1183</v>
      </c>
      <c r="G220" s="200" t="s">
        <v>244</v>
      </c>
      <c r="H220" s="201">
        <v>2</v>
      </c>
      <c r="I220" s="202"/>
      <c r="J220" s="203">
        <f>ROUND(I220*H220,2)</f>
        <v>0</v>
      </c>
      <c r="K220" s="204"/>
      <c r="L220" s="44"/>
      <c r="M220" s="205" t="s">
        <v>19</v>
      </c>
      <c r="N220" s="206" t="s">
        <v>40</v>
      </c>
      <c r="O220" s="84"/>
      <c r="P220" s="207">
        <f>O220*H220</f>
        <v>0</v>
      </c>
      <c r="Q220" s="207">
        <v>2.25689</v>
      </c>
      <c r="R220" s="207">
        <f>Q220*H220</f>
        <v>4.51378</v>
      </c>
      <c r="S220" s="207">
        <v>0</v>
      </c>
      <c r="T220" s="208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09" t="s">
        <v>142</v>
      </c>
      <c r="AT220" s="209" t="s">
        <v>144</v>
      </c>
      <c r="AU220" s="209" t="s">
        <v>79</v>
      </c>
      <c r="AY220" s="17" t="s">
        <v>143</v>
      </c>
      <c r="BE220" s="210">
        <f>IF(N220="základní",J220,0)</f>
        <v>0</v>
      </c>
      <c r="BF220" s="210">
        <f>IF(N220="snížená",J220,0)</f>
        <v>0</v>
      </c>
      <c r="BG220" s="210">
        <f>IF(N220="zákl. přenesená",J220,0)</f>
        <v>0</v>
      </c>
      <c r="BH220" s="210">
        <f>IF(N220="sníž. přenesená",J220,0)</f>
        <v>0</v>
      </c>
      <c r="BI220" s="210">
        <f>IF(N220="nulová",J220,0)</f>
        <v>0</v>
      </c>
      <c r="BJ220" s="17" t="s">
        <v>77</v>
      </c>
      <c r="BK220" s="210">
        <f>ROUND(I220*H220,2)</f>
        <v>0</v>
      </c>
      <c r="BL220" s="17" t="s">
        <v>142</v>
      </c>
      <c r="BM220" s="209" t="s">
        <v>1184</v>
      </c>
    </row>
    <row r="221" spans="1:51" s="13" customFormat="1" ht="12">
      <c r="A221" s="13"/>
      <c r="B221" s="235"/>
      <c r="C221" s="236"/>
      <c r="D221" s="237" t="s">
        <v>236</v>
      </c>
      <c r="E221" s="238" t="s">
        <v>19</v>
      </c>
      <c r="F221" s="239" t="s">
        <v>1185</v>
      </c>
      <c r="G221" s="236"/>
      <c r="H221" s="240">
        <v>2</v>
      </c>
      <c r="I221" s="241"/>
      <c r="J221" s="236"/>
      <c r="K221" s="236"/>
      <c r="L221" s="242"/>
      <c r="M221" s="243"/>
      <c r="N221" s="244"/>
      <c r="O221" s="244"/>
      <c r="P221" s="244"/>
      <c r="Q221" s="244"/>
      <c r="R221" s="244"/>
      <c r="S221" s="244"/>
      <c r="T221" s="24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6" t="s">
        <v>236</v>
      </c>
      <c r="AU221" s="246" t="s">
        <v>79</v>
      </c>
      <c r="AV221" s="13" t="s">
        <v>79</v>
      </c>
      <c r="AW221" s="13" t="s">
        <v>31</v>
      </c>
      <c r="AX221" s="13" t="s">
        <v>77</v>
      </c>
      <c r="AY221" s="246" t="s">
        <v>143</v>
      </c>
    </row>
    <row r="222" spans="1:65" s="2" customFormat="1" ht="33" customHeight="1">
      <c r="A222" s="38"/>
      <c r="B222" s="39"/>
      <c r="C222" s="197" t="s">
        <v>719</v>
      </c>
      <c r="D222" s="197" t="s">
        <v>144</v>
      </c>
      <c r="E222" s="198" t="s">
        <v>1186</v>
      </c>
      <c r="F222" s="199" t="s">
        <v>1187</v>
      </c>
      <c r="G222" s="200" t="s">
        <v>244</v>
      </c>
      <c r="H222" s="201">
        <v>1</v>
      </c>
      <c r="I222" s="202"/>
      <c r="J222" s="203">
        <f>ROUND(I222*H222,2)</f>
        <v>0</v>
      </c>
      <c r="K222" s="204"/>
      <c r="L222" s="44"/>
      <c r="M222" s="205" t="s">
        <v>19</v>
      </c>
      <c r="N222" s="206" t="s">
        <v>40</v>
      </c>
      <c r="O222" s="84"/>
      <c r="P222" s="207">
        <f>O222*H222</f>
        <v>0</v>
      </c>
      <c r="Q222" s="207">
        <v>5.10085</v>
      </c>
      <c r="R222" s="207">
        <f>Q222*H222</f>
        <v>5.10085</v>
      </c>
      <c r="S222" s="207">
        <v>0</v>
      </c>
      <c r="T222" s="208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09" t="s">
        <v>142</v>
      </c>
      <c r="AT222" s="209" t="s">
        <v>144</v>
      </c>
      <c r="AU222" s="209" t="s">
        <v>79</v>
      </c>
      <c r="AY222" s="17" t="s">
        <v>143</v>
      </c>
      <c r="BE222" s="210">
        <f>IF(N222="základní",J222,0)</f>
        <v>0</v>
      </c>
      <c r="BF222" s="210">
        <f>IF(N222="snížená",J222,0)</f>
        <v>0</v>
      </c>
      <c r="BG222" s="210">
        <f>IF(N222="zákl. přenesená",J222,0)</f>
        <v>0</v>
      </c>
      <c r="BH222" s="210">
        <f>IF(N222="sníž. přenesená",J222,0)</f>
        <v>0</v>
      </c>
      <c r="BI222" s="210">
        <f>IF(N222="nulová",J222,0)</f>
        <v>0</v>
      </c>
      <c r="BJ222" s="17" t="s">
        <v>77</v>
      </c>
      <c r="BK222" s="210">
        <f>ROUND(I222*H222,2)</f>
        <v>0</v>
      </c>
      <c r="BL222" s="17" t="s">
        <v>142</v>
      </c>
      <c r="BM222" s="209" t="s">
        <v>1188</v>
      </c>
    </row>
    <row r="223" spans="1:51" s="13" customFormat="1" ht="12">
      <c r="A223" s="13"/>
      <c r="B223" s="235"/>
      <c r="C223" s="236"/>
      <c r="D223" s="237" t="s">
        <v>236</v>
      </c>
      <c r="E223" s="238" t="s">
        <v>19</v>
      </c>
      <c r="F223" s="239" t="s">
        <v>1189</v>
      </c>
      <c r="G223" s="236"/>
      <c r="H223" s="240">
        <v>1</v>
      </c>
      <c r="I223" s="241"/>
      <c r="J223" s="236"/>
      <c r="K223" s="236"/>
      <c r="L223" s="242"/>
      <c r="M223" s="243"/>
      <c r="N223" s="244"/>
      <c r="O223" s="244"/>
      <c r="P223" s="244"/>
      <c r="Q223" s="244"/>
      <c r="R223" s="244"/>
      <c r="S223" s="244"/>
      <c r="T223" s="24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6" t="s">
        <v>236</v>
      </c>
      <c r="AU223" s="246" t="s">
        <v>79</v>
      </c>
      <c r="AV223" s="13" t="s">
        <v>79</v>
      </c>
      <c r="AW223" s="13" t="s">
        <v>31</v>
      </c>
      <c r="AX223" s="13" t="s">
        <v>77</v>
      </c>
      <c r="AY223" s="246" t="s">
        <v>143</v>
      </c>
    </row>
    <row r="224" spans="1:65" s="2" customFormat="1" ht="16.5" customHeight="1">
      <c r="A224" s="38"/>
      <c r="B224" s="39"/>
      <c r="C224" s="197" t="s">
        <v>724</v>
      </c>
      <c r="D224" s="197" t="s">
        <v>144</v>
      </c>
      <c r="E224" s="198" t="s">
        <v>1190</v>
      </c>
      <c r="F224" s="199" t="s">
        <v>1191</v>
      </c>
      <c r="G224" s="200" t="s">
        <v>244</v>
      </c>
      <c r="H224" s="201">
        <v>3</v>
      </c>
      <c r="I224" s="202"/>
      <c r="J224" s="203">
        <f>ROUND(I224*H224,2)</f>
        <v>0</v>
      </c>
      <c r="K224" s="204"/>
      <c r="L224" s="44"/>
      <c r="M224" s="205" t="s">
        <v>19</v>
      </c>
      <c r="N224" s="206" t="s">
        <v>40</v>
      </c>
      <c r="O224" s="84"/>
      <c r="P224" s="207">
        <f>O224*H224</f>
        <v>0</v>
      </c>
      <c r="Q224" s="207">
        <v>0.21734</v>
      </c>
      <c r="R224" s="207">
        <f>Q224*H224</f>
        <v>0.65202</v>
      </c>
      <c r="S224" s="207">
        <v>0</v>
      </c>
      <c r="T224" s="208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09" t="s">
        <v>142</v>
      </c>
      <c r="AT224" s="209" t="s">
        <v>144</v>
      </c>
      <c r="AU224" s="209" t="s">
        <v>79</v>
      </c>
      <c r="AY224" s="17" t="s">
        <v>143</v>
      </c>
      <c r="BE224" s="210">
        <f>IF(N224="základní",J224,0)</f>
        <v>0</v>
      </c>
      <c r="BF224" s="210">
        <f>IF(N224="snížená",J224,0)</f>
        <v>0</v>
      </c>
      <c r="BG224" s="210">
        <f>IF(N224="zákl. přenesená",J224,0)</f>
        <v>0</v>
      </c>
      <c r="BH224" s="210">
        <f>IF(N224="sníž. přenesená",J224,0)</f>
        <v>0</v>
      </c>
      <c r="BI224" s="210">
        <f>IF(N224="nulová",J224,0)</f>
        <v>0</v>
      </c>
      <c r="BJ224" s="17" t="s">
        <v>77</v>
      </c>
      <c r="BK224" s="210">
        <f>ROUND(I224*H224,2)</f>
        <v>0</v>
      </c>
      <c r="BL224" s="17" t="s">
        <v>142</v>
      </c>
      <c r="BM224" s="209" t="s">
        <v>1192</v>
      </c>
    </row>
    <row r="225" spans="1:51" s="13" customFormat="1" ht="12">
      <c r="A225" s="13"/>
      <c r="B225" s="235"/>
      <c r="C225" s="236"/>
      <c r="D225" s="237" t="s">
        <v>236</v>
      </c>
      <c r="E225" s="238" t="s">
        <v>19</v>
      </c>
      <c r="F225" s="239" t="s">
        <v>1129</v>
      </c>
      <c r="G225" s="236"/>
      <c r="H225" s="240">
        <v>3</v>
      </c>
      <c r="I225" s="241"/>
      <c r="J225" s="236"/>
      <c r="K225" s="236"/>
      <c r="L225" s="242"/>
      <c r="M225" s="243"/>
      <c r="N225" s="244"/>
      <c r="O225" s="244"/>
      <c r="P225" s="244"/>
      <c r="Q225" s="244"/>
      <c r="R225" s="244"/>
      <c r="S225" s="244"/>
      <c r="T225" s="24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6" t="s">
        <v>236</v>
      </c>
      <c r="AU225" s="246" t="s">
        <v>79</v>
      </c>
      <c r="AV225" s="13" t="s">
        <v>79</v>
      </c>
      <c r="AW225" s="13" t="s">
        <v>31</v>
      </c>
      <c r="AX225" s="13" t="s">
        <v>77</v>
      </c>
      <c r="AY225" s="246" t="s">
        <v>143</v>
      </c>
    </row>
    <row r="226" spans="1:65" s="2" customFormat="1" ht="16.5" customHeight="1">
      <c r="A226" s="38"/>
      <c r="B226" s="39"/>
      <c r="C226" s="197" t="s">
        <v>729</v>
      </c>
      <c r="D226" s="197" t="s">
        <v>144</v>
      </c>
      <c r="E226" s="198" t="s">
        <v>1193</v>
      </c>
      <c r="F226" s="199" t="s">
        <v>1194</v>
      </c>
      <c r="G226" s="200" t="s">
        <v>396</v>
      </c>
      <c r="H226" s="201">
        <v>333.3</v>
      </c>
      <c r="I226" s="202"/>
      <c r="J226" s="203">
        <f>ROUND(I226*H226,2)</f>
        <v>0</v>
      </c>
      <c r="K226" s="204"/>
      <c r="L226" s="44"/>
      <c r="M226" s="205" t="s">
        <v>19</v>
      </c>
      <c r="N226" s="206" t="s">
        <v>40</v>
      </c>
      <c r="O226" s="84"/>
      <c r="P226" s="207">
        <f>O226*H226</f>
        <v>0</v>
      </c>
      <c r="Q226" s="207">
        <v>0.00019</v>
      </c>
      <c r="R226" s="207">
        <f>Q226*H226</f>
        <v>0.06332700000000001</v>
      </c>
      <c r="S226" s="207">
        <v>0</v>
      </c>
      <c r="T226" s="208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09" t="s">
        <v>142</v>
      </c>
      <c r="AT226" s="209" t="s">
        <v>144</v>
      </c>
      <c r="AU226" s="209" t="s">
        <v>79</v>
      </c>
      <c r="AY226" s="17" t="s">
        <v>143</v>
      </c>
      <c r="BE226" s="210">
        <f>IF(N226="základní",J226,0)</f>
        <v>0</v>
      </c>
      <c r="BF226" s="210">
        <f>IF(N226="snížená",J226,0)</f>
        <v>0</v>
      </c>
      <c r="BG226" s="210">
        <f>IF(N226="zákl. přenesená",J226,0)</f>
        <v>0</v>
      </c>
      <c r="BH226" s="210">
        <f>IF(N226="sníž. přenesená",J226,0)</f>
        <v>0</v>
      </c>
      <c r="BI226" s="210">
        <f>IF(N226="nulová",J226,0)</f>
        <v>0</v>
      </c>
      <c r="BJ226" s="17" t="s">
        <v>77</v>
      </c>
      <c r="BK226" s="210">
        <f>ROUND(I226*H226,2)</f>
        <v>0</v>
      </c>
      <c r="BL226" s="17" t="s">
        <v>142</v>
      </c>
      <c r="BM226" s="209" t="s">
        <v>1195</v>
      </c>
    </row>
    <row r="227" spans="1:51" s="13" customFormat="1" ht="12">
      <c r="A227" s="13"/>
      <c r="B227" s="235"/>
      <c r="C227" s="236"/>
      <c r="D227" s="237" t="s">
        <v>236</v>
      </c>
      <c r="E227" s="238" t="s">
        <v>19</v>
      </c>
      <c r="F227" s="239" t="s">
        <v>1196</v>
      </c>
      <c r="G227" s="236"/>
      <c r="H227" s="240">
        <v>333.3</v>
      </c>
      <c r="I227" s="241"/>
      <c r="J227" s="236"/>
      <c r="K227" s="236"/>
      <c r="L227" s="242"/>
      <c r="M227" s="243"/>
      <c r="N227" s="244"/>
      <c r="O227" s="244"/>
      <c r="P227" s="244"/>
      <c r="Q227" s="244"/>
      <c r="R227" s="244"/>
      <c r="S227" s="244"/>
      <c r="T227" s="245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6" t="s">
        <v>236</v>
      </c>
      <c r="AU227" s="246" t="s">
        <v>79</v>
      </c>
      <c r="AV227" s="13" t="s">
        <v>79</v>
      </c>
      <c r="AW227" s="13" t="s">
        <v>31</v>
      </c>
      <c r="AX227" s="13" t="s">
        <v>77</v>
      </c>
      <c r="AY227" s="246" t="s">
        <v>143</v>
      </c>
    </row>
    <row r="228" spans="1:65" s="2" customFormat="1" ht="16.5" customHeight="1">
      <c r="A228" s="38"/>
      <c r="B228" s="39"/>
      <c r="C228" s="197" t="s">
        <v>734</v>
      </c>
      <c r="D228" s="197" t="s">
        <v>144</v>
      </c>
      <c r="E228" s="198" t="s">
        <v>1197</v>
      </c>
      <c r="F228" s="199" t="s">
        <v>1198</v>
      </c>
      <c r="G228" s="200" t="s">
        <v>396</v>
      </c>
      <c r="H228" s="201">
        <v>330.9</v>
      </c>
      <c r="I228" s="202"/>
      <c r="J228" s="203">
        <f>ROUND(I228*H228,2)</f>
        <v>0</v>
      </c>
      <c r="K228" s="204"/>
      <c r="L228" s="44"/>
      <c r="M228" s="205" t="s">
        <v>19</v>
      </c>
      <c r="N228" s="206" t="s">
        <v>40</v>
      </c>
      <c r="O228" s="84"/>
      <c r="P228" s="207">
        <f>O228*H228</f>
        <v>0</v>
      </c>
      <c r="Q228" s="207">
        <v>7E-05</v>
      </c>
      <c r="R228" s="207">
        <f>Q228*H228</f>
        <v>0.023162999999999996</v>
      </c>
      <c r="S228" s="207">
        <v>0</v>
      </c>
      <c r="T228" s="208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09" t="s">
        <v>142</v>
      </c>
      <c r="AT228" s="209" t="s">
        <v>144</v>
      </c>
      <c r="AU228" s="209" t="s">
        <v>79</v>
      </c>
      <c r="AY228" s="17" t="s">
        <v>143</v>
      </c>
      <c r="BE228" s="210">
        <f>IF(N228="základní",J228,0)</f>
        <v>0</v>
      </c>
      <c r="BF228" s="210">
        <f>IF(N228="snížená",J228,0)</f>
        <v>0</v>
      </c>
      <c r="BG228" s="210">
        <f>IF(N228="zákl. přenesená",J228,0)</f>
        <v>0</v>
      </c>
      <c r="BH228" s="210">
        <f>IF(N228="sníž. přenesená",J228,0)</f>
        <v>0</v>
      </c>
      <c r="BI228" s="210">
        <f>IF(N228="nulová",J228,0)</f>
        <v>0</v>
      </c>
      <c r="BJ228" s="17" t="s">
        <v>77</v>
      </c>
      <c r="BK228" s="210">
        <f>ROUND(I228*H228,2)</f>
        <v>0</v>
      </c>
      <c r="BL228" s="17" t="s">
        <v>142</v>
      </c>
      <c r="BM228" s="209" t="s">
        <v>1199</v>
      </c>
    </row>
    <row r="229" spans="1:51" s="13" customFormat="1" ht="12">
      <c r="A229" s="13"/>
      <c r="B229" s="235"/>
      <c r="C229" s="236"/>
      <c r="D229" s="237" t="s">
        <v>236</v>
      </c>
      <c r="E229" s="238" t="s">
        <v>19</v>
      </c>
      <c r="F229" s="239" t="s">
        <v>1153</v>
      </c>
      <c r="G229" s="236"/>
      <c r="H229" s="240">
        <v>330.9</v>
      </c>
      <c r="I229" s="241"/>
      <c r="J229" s="236"/>
      <c r="K229" s="236"/>
      <c r="L229" s="242"/>
      <c r="M229" s="243"/>
      <c r="N229" s="244"/>
      <c r="O229" s="244"/>
      <c r="P229" s="244"/>
      <c r="Q229" s="244"/>
      <c r="R229" s="244"/>
      <c r="S229" s="244"/>
      <c r="T229" s="24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6" t="s">
        <v>236</v>
      </c>
      <c r="AU229" s="246" t="s">
        <v>79</v>
      </c>
      <c r="AV229" s="13" t="s">
        <v>79</v>
      </c>
      <c r="AW229" s="13" t="s">
        <v>31</v>
      </c>
      <c r="AX229" s="13" t="s">
        <v>77</v>
      </c>
      <c r="AY229" s="246" t="s">
        <v>143</v>
      </c>
    </row>
    <row r="230" spans="1:65" s="2" customFormat="1" ht="16.5" customHeight="1">
      <c r="A230" s="38"/>
      <c r="B230" s="39"/>
      <c r="C230" s="197" t="s">
        <v>738</v>
      </c>
      <c r="D230" s="197" t="s">
        <v>144</v>
      </c>
      <c r="E230" s="198" t="s">
        <v>1200</v>
      </c>
      <c r="F230" s="199" t="s">
        <v>1201</v>
      </c>
      <c r="G230" s="200" t="s">
        <v>506</v>
      </c>
      <c r="H230" s="201">
        <v>1</v>
      </c>
      <c r="I230" s="202"/>
      <c r="J230" s="203">
        <f>ROUND(I230*H230,2)</f>
        <v>0</v>
      </c>
      <c r="K230" s="204"/>
      <c r="L230" s="44"/>
      <c r="M230" s="205" t="s">
        <v>19</v>
      </c>
      <c r="N230" s="206" t="s">
        <v>40</v>
      </c>
      <c r="O230" s="84"/>
      <c r="P230" s="207">
        <f>O230*H230</f>
        <v>0</v>
      </c>
      <c r="Q230" s="207">
        <v>0</v>
      </c>
      <c r="R230" s="207">
        <f>Q230*H230</f>
        <v>0</v>
      </c>
      <c r="S230" s="207">
        <v>0</v>
      </c>
      <c r="T230" s="208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09" t="s">
        <v>142</v>
      </c>
      <c r="AT230" s="209" t="s">
        <v>144</v>
      </c>
      <c r="AU230" s="209" t="s">
        <v>79</v>
      </c>
      <c r="AY230" s="17" t="s">
        <v>143</v>
      </c>
      <c r="BE230" s="210">
        <f>IF(N230="základní",J230,0)</f>
        <v>0</v>
      </c>
      <c r="BF230" s="210">
        <f>IF(N230="snížená",J230,0)</f>
        <v>0</v>
      </c>
      <c r="BG230" s="210">
        <f>IF(N230="zákl. přenesená",J230,0)</f>
        <v>0</v>
      </c>
      <c r="BH230" s="210">
        <f>IF(N230="sníž. přenesená",J230,0)</f>
        <v>0</v>
      </c>
      <c r="BI230" s="210">
        <f>IF(N230="nulová",J230,0)</f>
        <v>0</v>
      </c>
      <c r="BJ230" s="17" t="s">
        <v>77</v>
      </c>
      <c r="BK230" s="210">
        <f>ROUND(I230*H230,2)</f>
        <v>0</v>
      </c>
      <c r="BL230" s="17" t="s">
        <v>142</v>
      </c>
      <c r="BM230" s="209" t="s">
        <v>1202</v>
      </c>
    </row>
    <row r="231" spans="1:51" s="13" customFormat="1" ht="12">
      <c r="A231" s="13"/>
      <c r="B231" s="235"/>
      <c r="C231" s="236"/>
      <c r="D231" s="237" t="s">
        <v>236</v>
      </c>
      <c r="E231" s="238" t="s">
        <v>19</v>
      </c>
      <c r="F231" s="239" t="s">
        <v>77</v>
      </c>
      <c r="G231" s="236"/>
      <c r="H231" s="240">
        <v>1</v>
      </c>
      <c r="I231" s="241"/>
      <c r="J231" s="236"/>
      <c r="K231" s="236"/>
      <c r="L231" s="242"/>
      <c r="M231" s="243"/>
      <c r="N231" s="244"/>
      <c r="O231" s="244"/>
      <c r="P231" s="244"/>
      <c r="Q231" s="244"/>
      <c r="R231" s="244"/>
      <c r="S231" s="244"/>
      <c r="T231" s="24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6" t="s">
        <v>236</v>
      </c>
      <c r="AU231" s="246" t="s">
        <v>79</v>
      </c>
      <c r="AV231" s="13" t="s">
        <v>79</v>
      </c>
      <c r="AW231" s="13" t="s">
        <v>31</v>
      </c>
      <c r="AX231" s="13" t="s">
        <v>77</v>
      </c>
      <c r="AY231" s="246" t="s">
        <v>143</v>
      </c>
    </row>
    <row r="232" spans="1:63" s="11" customFormat="1" ht="22.8" customHeight="1">
      <c r="A232" s="11"/>
      <c r="B232" s="183"/>
      <c r="C232" s="184"/>
      <c r="D232" s="185" t="s">
        <v>68</v>
      </c>
      <c r="E232" s="222" t="s">
        <v>175</v>
      </c>
      <c r="F232" s="222" t="s">
        <v>495</v>
      </c>
      <c r="G232" s="184"/>
      <c r="H232" s="184"/>
      <c r="I232" s="187"/>
      <c r="J232" s="223">
        <f>BK232</f>
        <v>0</v>
      </c>
      <c r="K232" s="184"/>
      <c r="L232" s="189"/>
      <c r="M232" s="190"/>
      <c r="N232" s="191"/>
      <c r="O232" s="191"/>
      <c r="P232" s="192">
        <f>SUM(P233:P236)</f>
        <v>0</v>
      </c>
      <c r="Q232" s="191"/>
      <c r="R232" s="192">
        <f>SUM(R233:R236)</f>
        <v>0</v>
      </c>
      <c r="S232" s="191"/>
      <c r="T232" s="193">
        <f>SUM(T233:T236)</f>
        <v>0</v>
      </c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R232" s="194" t="s">
        <v>77</v>
      </c>
      <c r="AT232" s="195" t="s">
        <v>68</v>
      </c>
      <c r="AU232" s="195" t="s">
        <v>77</v>
      </c>
      <c r="AY232" s="194" t="s">
        <v>143</v>
      </c>
      <c r="BK232" s="196">
        <f>SUM(BK233:BK236)</f>
        <v>0</v>
      </c>
    </row>
    <row r="233" spans="1:65" s="2" customFormat="1" ht="16.5" customHeight="1">
      <c r="A233" s="38"/>
      <c r="B233" s="39"/>
      <c r="C233" s="197" t="s">
        <v>740</v>
      </c>
      <c r="D233" s="197" t="s">
        <v>144</v>
      </c>
      <c r="E233" s="198" t="s">
        <v>995</v>
      </c>
      <c r="F233" s="199" t="s">
        <v>996</v>
      </c>
      <c r="G233" s="200" t="s">
        <v>396</v>
      </c>
      <c r="H233" s="201">
        <v>23.4</v>
      </c>
      <c r="I233" s="202"/>
      <c r="J233" s="203">
        <f>ROUND(I233*H233,2)</f>
        <v>0</v>
      </c>
      <c r="K233" s="204"/>
      <c r="L233" s="44"/>
      <c r="M233" s="205" t="s">
        <v>19</v>
      </c>
      <c r="N233" s="206" t="s">
        <v>40</v>
      </c>
      <c r="O233" s="84"/>
      <c r="P233" s="207">
        <f>O233*H233</f>
        <v>0</v>
      </c>
      <c r="Q233" s="207">
        <v>0</v>
      </c>
      <c r="R233" s="207">
        <f>Q233*H233</f>
        <v>0</v>
      </c>
      <c r="S233" s="207">
        <v>0</v>
      </c>
      <c r="T233" s="208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09" t="s">
        <v>142</v>
      </c>
      <c r="AT233" s="209" t="s">
        <v>144</v>
      </c>
      <c r="AU233" s="209" t="s">
        <v>79</v>
      </c>
      <c r="AY233" s="17" t="s">
        <v>143</v>
      </c>
      <c r="BE233" s="210">
        <f>IF(N233="základní",J233,0)</f>
        <v>0</v>
      </c>
      <c r="BF233" s="210">
        <f>IF(N233="snížená",J233,0)</f>
        <v>0</v>
      </c>
      <c r="BG233" s="210">
        <f>IF(N233="zákl. přenesená",J233,0)</f>
        <v>0</v>
      </c>
      <c r="BH233" s="210">
        <f>IF(N233="sníž. přenesená",J233,0)</f>
        <v>0</v>
      </c>
      <c r="BI233" s="210">
        <f>IF(N233="nulová",J233,0)</f>
        <v>0</v>
      </c>
      <c r="BJ233" s="17" t="s">
        <v>77</v>
      </c>
      <c r="BK233" s="210">
        <f>ROUND(I233*H233,2)</f>
        <v>0</v>
      </c>
      <c r="BL233" s="17" t="s">
        <v>142</v>
      </c>
      <c r="BM233" s="209" t="s">
        <v>1203</v>
      </c>
    </row>
    <row r="234" spans="1:51" s="13" customFormat="1" ht="12">
      <c r="A234" s="13"/>
      <c r="B234" s="235"/>
      <c r="C234" s="236"/>
      <c r="D234" s="237" t="s">
        <v>236</v>
      </c>
      <c r="E234" s="238" t="s">
        <v>19</v>
      </c>
      <c r="F234" s="239" t="s">
        <v>1204</v>
      </c>
      <c r="G234" s="236"/>
      <c r="H234" s="240">
        <v>23.4</v>
      </c>
      <c r="I234" s="241"/>
      <c r="J234" s="236"/>
      <c r="K234" s="236"/>
      <c r="L234" s="242"/>
      <c r="M234" s="243"/>
      <c r="N234" s="244"/>
      <c r="O234" s="244"/>
      <c r="P234" s="244"/>
      <c r="Q234" s="244"/>
      <c r="R234" s="244"/>
      <c r="S234" s="244"/>
      <c r="T234" s="24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6" t="s">
        <v>236</v>
      </c>
      <c r="AU234" s="246" t="s">
        <v>79</v>
      </c>
      <c r="AV234" s="13" t="s">
        <v>79</v>
      </c>
      <c r="AW234" s="13" t="s">
        <v>31</v>
      </c>
      <c r="AX234" s="13" t="s">
        <v>77</v>
      </c>
      <c r="AY234" s="246" t="s">
        <v>143</v>
      </c>
    </row>
    <row r="235" spans="1:65" s="2" customFormat="1" ht="16.5" customHeight="1">
      <c r="A235" s="38"/>
      <c r="B235" s="39"/>
      <c r="C235" s="197" t="s">
        <v>745</v>
      </c>
      <c r="D235" s="197" t="s">
        <v>144</v>
      </c>
      <c r="E235" s="198" t="s">
        <v>1002</v>
      </c>
      <c r="F235" s="199" t="s">
        <v>1003</v>
      </c>
      <c r="G235" s="200" t="s">
        <v>201</v>
      </c>
      <c r="H235" s="201">
        <v>1</v>
      </c>
      <c r="I235" s="202"/>
      <c r="J235" s="203">
        <f>ROUND(I235*H235,2)</f>
        <v>0</v>
      </c>
      <c r="K235" s="204"/>
      <c r="L235" s="44"/>
      <c r="M235" s="205" t="s">
        <v>19</v>
      </c>
      <c r="N235" s="206" t="s">
        <v>40</v>
      </c>
      <c r="O235" s="84"/>
      <c r="P235" s="207">
        <f>O235*H235</f>
        <v>0</v>
      </c>
      <c r="Q235" s="207">
        <v>0</v>
      </c>
      <c r="R235" s="207">
        <f>Q235*H235</f>
        <v>0</v>
      </c>
      <c r="S235" s="207">
        <v>0</v>
      </c>
      <c r="T235" s="208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09" t="s">
        <v>142</v>
      </c>
      <c r="AT235" s="209" t="s">
        <v>144</v>
      </c>
      <c r="AU235" s="209" t="s">
        <v>79</v>
      </c>
      <c r="AY235" s="17" t="s">
        <v>143</v>
      </c>
      <c r="BE235" s="210">
        <f>IF(N235="základní",J235,0)</f>
        <v>0</v>
      </c>
      <c r="BF235" s="210">
        <f>IF(N235="snížená",J235,0)</f>
        <v>0</v>
      </c>
      <c r="BG235" s="210">
        <f>IF(N235="zákl. přenesená",J235,0)</f>
        <v>0</v>
      </c>
      <c r="BH235" s="210">
        <f>IF(N235="sníž. přenesená",J235,0)</f>
        <v>0</v>
      </c>
      <c r="BI235" s="210">
        <f>IF(N235="nulová",J235,0)</f>
        <v>0</v>
      </c>
      <c r="BJ235" s="17" t="s">
        <v>77</v>
      </c>
      <c r="BK235" s="210">
        <f>ROUND(I235*H235,2)</f>
        <v>0</v>
      </c>
      <c r="BL235" s="17" t="s">
        <v>142</v>
      </c>
      <c r="BM235" s="209" t="s">
        <v>1205</v>
      </c>
    </row>
    <row r="236" spans="1:51" s="13" customFormat="1" ht="12">
      <c r="A236" s="13"/>
      <c r="B236" s="235"/>
      <c r="C236" s="236"/>
      <c r="D236" s="237" t="s">
        <v>236</v>
      </c>
      <c r="E236" s="238" t="s">
        <v>19</v>
      </c>
      <c r="F236" s="239" t="s">
        <v>1206</v>
      </c>
      <c r="G236" s="236"/>
      <c r="H236" s="240">
        <v>1</v>
      </c>
      <c r="I236" s="241"/>
      <c r="J236" s="236"/>
      <c r="K236" s="236"/>
      <c r="L236" s="242"/>
      <c r="M236" s="243"/>
      <c r="N236" s="244"/>
      <c r="O236" s="244"/>
      <c r="P236" s="244"/>
      <c r="Q236" s="244"/>
      <c r="R236" s="244"/>
      <c r="S236" s="244"/>
      <c r="T236" s="245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6" t="s">
        <v>236</v>
      </c>
      <c r="AU236" s="246" t="s">
        <v>79</v>
      </c>
      <c r="AV236" s="13" t="s">
        <v>79</v>
      </c>
      <c r="AW236" s="13" t="s">
        <v>31</v>
      </c>
      <c r="AX236" s="13" t="s">
        <v>77</v>
      </c>
      <c r="AY236" s="246" t="s">
        <v>143</v>
      </c>
    </row>
    <row r="237" spans="1:63" s="11" customFormat="1" ht="22.8" customHeight="1">
      <c r="A237" s="11"/>
      <c r="B237" s="183"/>
      <c r="C237" s="184"/>
      <c r="D237" s="185" t="s">
        <v>68</v>
      </c>
      <c r="E237" s="222" t="s">
        <v>413</v>
      </c>
      <c r="F237" s="222" t="s">
        <v>414</v>
      </c>
      <c r="G237" s="184"/>
      <c r="H237" s="184"/>
      <c r="I237" s="187"/>
      <c r="J237" s="223">
        <f>BK237</f>
        <v>0</v>
      </c>
      <c r="K237" s="184"/>
      <c r="L237" s="189"/>
      <c r="M237" s="190"/>
      <c r="N237" s="191"/>
      <c r="O237" s="191"/>
      <c r="P237" s="192">
        <f>SUM(P238:P242)</f>
        <v>0</v>
      </c>
      <c r="Q237" s="191"/>
      <c r="R237" s="192">
        <f>SUM(R238:R242)</f>
        <v>0</v>
      </c>
      <c r="S237" s="191"/>
      <c r="T237" s="193">
        <f>SUM(T238:T242)</f>
        <v>0</v>
      </c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R237" s="194" t="s">
        <v>77</v>
      </c>
      <c r="AT237" s="195" t="s">
        <v>68</v>
      </c>
      <c r="AU237" s="195" t="s">
        <v>77</v>
      </c>
      <c r="AY237" s="194" t="s">
        <v>143</v>
      </c>
      <c r="BK237" s="196">
        <f>SUM(BK238:BK242)</f>
        <v>0</v>
      </c>
    </row>
    <row r="238" spans="1:65" s="2" customFormat="1" ht="21.75" customHeight="1">
      <c r="A238" s="38"/>
      <c r="B238" s="39"/>
      <c r="C238" s="197" t="s">
        <v>750</v>
      </c>
      <c r="D238" s="197" t="s">
        <v>144</v>
      </c>
      <c r="E238" s="198" t="s">
        <v>416</v>
      </c>
      <c r="F238" s="199" t="s">
        <v>417</v>
      </c>
      <c r="G238" s="200" t="s">
        <v>418</v>
      </c>
      <c r="H238" s="201">
        <v>9.313</v>
      </c>
      <c r="I238" s="202"/>
      <c r="J238" s="203">
        <f>ROUND(I238*H238,2)</f>
        <v>0</v>
      </c>
      <c r="K238" s="204"/>
      <c r="L238" s="44"/>
      <c r="M238" s="205" t="s">
        <v>19</v>
      </c>
      <c r="N238" s="206" t="s">
        <v>40</v>
      </c>
      <c r="O238" s="84"/>
      <c r="P238" s="207">
        <f>O238*H238</f>
        <v>0</v>
      </c>
      <c r="Q238" s="207">
        <v>0</v>
      </c>
      <c r="R238" s="207">
        <f>Q238*H238</f>
        <v>0</v>
      </c>
      <c r="S238" s="207">
        <v>0</v>
      </c>
      <c r="T238" s="208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09" t="s">
        <v>142</v>
      </c>
      <c r="AT238" s="209" t="s">
        <v>144</v>
      </c>
      <c r="AU238" s="209" t="s">
        <v>79</v>
      </c>
      <c r="AY238" s="17" t="s">
        <v>143</v>
      </c>
      <c r="BE238" s="210">
        <f>IF(N238="základní",J238,0)</f>
        <v>0</v>
      </c>
      <c r="BF238" s="210">
        <f>IF(N238="snížená",J238,0)</f>
        <v>0</v>
      </c>
      <c r="BG238" s="210">
        <f>IF(N238="zákl. přenesená",J238,0)</f>
        <v>0</v>
      </c>
      <c r="BH238" s="210">
        <f>IF(N238="sníž. přenesená",J238,0)</f>
        <v>0</v>
      </c>
      <c r="BI238" s="210">
        <f>IF(N238="nulová",J238,0)</f>
        <v>0</v>
      </c>
      <c r="BJ238" s="17" t="s">
        <v>77</v>
      </c>
      <c r="BK238" s="210">
        <f>ROUND(I238*H238,2)</f>
        <v>0</v>
      </c>
      <c r="BL238" s="17" t="s">
        <v>142</v>
      </c>
      <c r="BM238" s="209" t="s">
        <v>1207</v>
      </c>
    </row>
    <row r="239" spans="1:65" s="2" customFormat="1" ht="21.75" customHeight="1">
      <c r="A239" s="38"/>
      <c r="B239" s="39"/>
      <c r="C239" s="197" t="s">
        <v>756</v>
      </c>
      <c r="D239" s="197" t="s">
        <v>144</v>
      </c>
      <c r="E239" s="198" t="s">
        <v>421</v>
      </c>
      <c r="F239" s="199" t="s">
        <v>422</v>
      </c>
      <c r="G239" s="200" t="s">
        <v>418</v>
      </c>
      <c r="H239" s="201">
        <v>93.13</v>
      </c>
      <c r="I239" s="202"/>
      <c r="J239" s="203">
        <f>ROUND(I239*H239,2)</f>
        <v>0</v>
      </c>
      <c r="K239" s="204"/>
      <c r="L239" s="44"/>
      <c r="M239" s="205" t="s">
        <v>19</v>
      </c>
      <c r="N239" s="206" t="s">
        <v>40</v>
      </c>
      <c r="O239" s="84"/>
      <c r="P239" s="207">
        <f>O239*H239</f>
        <v>0</v>
      </c>
      <c r="Q239" s="207">
        <v>0</v>
      </c>
      <c r="R239" s="207">
        <f>Q239*H239</f>
        <v>0</v>
      </c>
      <c r="S239" s="207">
        <v>0</v>
      </c>
      <c r="T239" s="208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09" t="s">
        <v>142</v>
      </c>
      <c r="AT239" s="209" t="s">
        <v>144</v>
      </c>
      <c r="AU239" s="209" t="s">
        <v>79</v>
      </c>
      <c r="AY239" s="17" t="s">
        <v>143</v>
      </c>
      <c r="BE239" s="210">
        <f>IF(N239="základní",J239,0)</f>
        <v>0</v>
      </c>
      <c r="BF239" s="210">
        <f>IF(N239="snížená",J239,0)</f>
        <v>0</v>
      </c>
      <c r="BG239" s="210">
        <f>IF(N239="zákl. přenesená",J239,0)</f>
        <v>0</v>
      </c>
      <c r="BH239" s="210">
        <f>IF(N239="sníž. přenesená",J239,0)</f>
        <v>0</v>
      </c>
      <c r="BI239" s="210">
        <f>IF(N239="nulová",J239,0)</f>
        <v>0</v>
      </c>
      <c r="BJ239" s="17" t="s">
        <v>77</v>
      </c>
      <c r="BK239" s="210">
        <f>ROUND(I239*H239,2)</f>
        <v>0</v>
      </c>
      <c r="BL239" s="17" t="s">
        <v>142</v>
      </c>
      <c r="BM239" s="209" t="s">
        <v>1208</v>
      </c>
    </row>
    <row r="240" spans="1:51" s="13" customFormat="1" ht="12">
      <c r="A240" s="13"/>
      <c r="B240" s="235"/>
      <c r="C240" s="236"/>
      <c r="D240" s="237" t="s">
        <v>236</v>
      </c>
      <c r="E240" s="236"/>
      <c r="F240" s="239" t="s">
        <v>1209</v>
      </c>
      <c r="G240" s="236"/>
      <c r="H240" s="240">
        <v>93.13</v>
      </c>
      <c r="I240" s="241"/>
      <c r="J240" s="236"/>
      <c r="K240" s="236"/>
      <c r="L240" s="242"/>
      <c r="M240" s="243"/>
      <c r="N240" s="244"/>
      <c r="O240" s="244"/>
      <c r="P240" s="244"/>
      <c r="Q240" s="244"/>
      <c r="R240" s="244"/>
      <c r="S240" s="244"/>
      <c r="T240" s="245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6" t="s">
        <v>236</v>
      </c>
      <c r="AU240" s="246" t="s">
        <v>79</v>
      </c>
      <c r="AV240" s="13" t="s">
        <v>79</v>
      </c>
      <c r="AW240" s="13" t="s">
        <v>4</v>
      </c>
      <c r="AX240" s="13" t="s">
        <v>77</v>
      </c>
      <c r="AY240" s="246" t="s">
        <v>143</v>
      </c>
    </row>
    <row r="241" spans="1:65" s="2" customFormat="1" ht="16.5" customHeight="1">
      <c r="A241" s="38"/>
      <c r="B241" s="39"/>
      <c r="C241" s="197" t="s">
        <v>521</v>
      </c>
      <c r="D241" s="197" t="s">
        <v>144</v>
      </c>
      <c r="E241" s="198" t="s">
        <v>426</v>
      </c>
      <c r="F241" s="199" t="s">
        <v>427</v>
      </c>
      <c r="G241" s="200" t="s">
        <v>418</v>
      </c>
      <c r="H241" s="201">
        <v>9.313</v>
      </c>
      <c r="I241" s="202"/>
      <c r="J241" s="203">
        <f>ROUND(I241*H241,2)</f>
        <v>0</v>
      </c>
      <c r="K241" s="204"/>
      <c r="L241" s="44"/>
      <c r="M241" s="205" t="s">
        <v>19</v>
      </c>
      <c r="N241" s="206" t="s">
        <v>40</v>
      </c>
      <c r="O241" s="84"/>
      <c r="P241" s="207">
        <f>O241*H241</f>
        <v>0</v>
      </c>
      <c r="Q241" s="207">
        <v>0</v>
      </c>
      <c r="R241" s="207">
        <f>Q241*H241</f>
        <v>0</v>
      </c>
      <c r="S241" s="207">
        <v>0</v>
      </c>
      <c r="T241" s="208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09" t="s">
        <v>142</v>
      </c>
      <c r="AT241" s="209" t="s">
        <v>144</v>
      </c>
      <c r="AU241" s="209" t="s">
        <v>79</v>
      </c>
      <c r="AY241" s="17" t="s">
        <v>143</v>
      </c>
      <c r="BE241" s="210">
        <f>IF(N241="základní",J241,0)</f>
        <v>0</v>
      </c>
      <c r="BF241" s="210">
        <f>IF(N241="snížená",J241,0)</f>
        <v>0</v>
      </c>
      <c r="BG241" s="210">
        <f>IF(N241="zákl. přenesená",J241,0)</f>
        <v>0</v>
      </c>
      <c r="BH241" s="210">
        <f>IF(N241="sníž. přenesená",J241,0)</f>
        <v>0</v>
      </c>
      <c r="BI241" s="210">
        <f>IF(N241="nulová",J241,0)</f>
        <v>0</v>
      </c>
      <c r="BJ241" s="17" t="s">
        <v>77</v>
      </c>
      <c r="BK241" s="210">
        <f>ROUND(I241*H241,2)</f>
        <v>0</v>
      </c>
      <c r="BL241" s="17" t="s">
        <v>142</v>
      </c>
      <c r="BM241" s="209" t="s">
        <v>1210</v>
      </c>
    </row>
    <row r="242" spans="1:65" s="2" customFormat="1" ht="21.75" customHeight="1">
      <c r="A242" s="38"/>
      <c r="B242" s="39"/>
      <c r="C242" s="197" t="s">
        <v>765</v>
      </c>
      <c r="D242" s="197" t="s">
        <v>144</v>
      </c>
      <c r="E242" s="198" t="s">
        <v>1009</v>
      </c>
      <c r="F242" s="199" t="s">
        <v>1010</v>
      </c>
      <c r="G242" s="200" t="s">
        <v>418</v>
      </c>
      <c r="H242" s="201">
        <v>9.313</v>
      </c>
      <c r="I242" s="202"/>
      <c r="J242" s="203">
        <f>ROUND(I242*H242,2)</f>
        <v>0</v>
      </c>
      <c r="K242" s="204"/>
      <c r="L242" s="44"/>
      <c r="M242" s="205" t="s">
        <v>19</v>
      </c>
      <c r="N242" s="206" t="s">
        <v>40</v>
      </c>
      <c r="O242" s="84"/>
      <c r="P242" s="207">
        <f>O242*H242</f>
        <v>0</v>
      </c>
      <c r="Q242" s="207">
        <v>0</v>
      </c>
      <c r="R242" s="207">
        <f>Q242*H242</f>
        <v>0</v>
      </c>
      <c r="S242" s="207">
        <v>0</v>
      </c>
      <c r="T242" s="208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09" t="s">
        <v>142</v>
      </c>
      <c r="AT242" s="209" t="s">
        <v>144</v>
      </c>
      <c r="AU242" s="209" t="s">
        <v>79</v>
      </c>
      <c r="AY242" s="17" t="s">
        <v>143</v>
      </c>
      <c r="BE242" s="210">
        <f>IF(N242="základní",J242,0)</f>
        <v>0</v>
      </c>
      <c r="BF242" s="210">
        <f>IF(N242="snížená",J242,0)</f>
        <v>0</v>
      </c>
      <c r="BG242" s="210">
        <f>IF(N242="zákl. přenesená",J242,0)</f>
        <v>0</v>
      </c>
      <c r="BH242" s="210">
        <f>IF(N242="sníž. přenesená",J242,0)</f>
        <v>0</v>
      </c>
      <c r="BI242" s="210">
        <f>IF(N242="nulová",J242,0)</f>
        <v>0</v>
      </c>
      <c r="BJ242" s="17" t="s">
        <v>77</v>
      </c>
      <c r="BK242" s="210">
        <f>ROUND(I242*H242,2)</f>
        <v>0</v>
      </c>
      <c r="BL242" s="17" t="s">
        <v>142</v>
      </c>
      <c r="BM242" s="209" t="s">
        <v>1211</v>
      </c>
    </row>
    <row r="243" spans="1:63" s="11" customFormat="1" ht="22.8" customHeight="1">
      <c r="A243" s="11"/>
      <c r="B243" s="183"/>
      <c r="C243" s="184"/>
      <c r="D243" s="185" t="s">
        <v>68</v>
      </c>
      <c r="E243" s="222" t="s">
        <v>429</v>
      </c>
      <c r="F243" s="222" t="s">
        <v>430</v>
      </c>
      <c r="G243" s="184"/>
      <c r="H243" s="184"/>
      <c r="I243" s="187"/>
      <c r="J243" s="223">
        <f>BK243</f>
        <v>0</v>
      </c>
      <c r="K243" s="184"/>
      <c r="L243" s="189"/>
      <c r="M243" s="190"/>
      <c r="N243" s="191"/>
      <c r="O243" s="191"/>
      <c r="P243" s="192">
        <f>P244</f>
        <v>0</v>
      </c>
      <c r="Q243" s="191"/>
      <c r="R243" s="192">
        <f>R244</f>
        <v>0</v>
      </c>
      <c r="S243" s="191"/>
      <c r="T243" s="193">
        <f>T244</f>
        <v>0</v>
      </c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R243" s="194" t="s">
        <v>77</v>
      </c>
      <c r="AT243" s="195" t="s">
        <v>68</v>
      </c>
      <c r="AU243" s="195" t="s">
        <v>77</v>
      </c>
      <c r="AY243" s="194" t="s">
        <v>143</v>
      </c>
      <c r="BK243" s="196">
        <f>BK244</f>
        <v>0</v>
      </c>
    </row>
    <row r="244" spans="1:65" s="2" customFormat="1" ht="21.75" customHeight="1">
      <c r="A244" s="38"/>
      <c r="B244" s="39"/>
      <c r="C244" s="197" t="s">
        <v>770</v>
      </c>
      <c r="D244" s="197" t="s">
        <v>144</v>
      </c>
      <c r="E244" s="198" t="s">
        <v>1212</v>
      </c>
      <c r="F244" s="199" t="s">
        <v>1213</v>
      </c>
      <c r="G244" s="200" t="s">
        <v>418</v>
      </c>
      <c r="H244" s="201">
        <v>518.524</v>
      </c>
      <c r="I244" s="202"/>
      <c r="J244" s="203">
        <f>ROUND(I244*H244,2)</f>
        <v>0</v>
      </c>
      <c r="K244" s="204"/>
      <c r="L244" s="44"/>
      <c r="M244" s="211" t="s">
        <v>19</v>
      </c>
      <c r="N244" s="212" t="s">
        <v>40</v>
      </c>
      <c r="O244" s="213"/>
      <c r="P244" s="214">
        <f>O244*H244</f>
        <v>0</v>
      </c>
      <c r="Q244" s="214">
        <v>0</v>
      </c>
      <c r="R244" s="214">
        <f>Q244*H244</f>
        <v>0</v>
      </c>
      <c r="S244" s="214">
        <v>0</v>
      </c>
      <c r="T244" s="215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09" t="s">
        <v>142</v>
      </c>
      <c r="AT244" s="209" t="s">
        <v>144</v>
      </c>
      <c r="AU244" s="209" t="s">
        <v>79</v>
      </c>
      <c r="AY244" s="17" t="s">
        <v>143</v>
      </c>
      <c r="BE244" s="210">
        <f>IF(N244="základní",J244,0)</f>
        <v>0</v>
      </c>
      <c r="BF244" s="210">
        <f>IF(N244="snížená",J244,0)</f>
        <v>0</v>
      </c>
      <c r="BG244" s="210">
        <f>IF(N244="zákl. přenesená",J244,0)</f>
        <v>0</v>
      </c>
      <c r="BH244" s="210">
        <f>IF(N244="sníž. přenesená",J244,0)</f>
        <v>0</v>
      </c>
      <c r="BI244" s="210">
        <f>IF(N244="nulová",J244,0)</f>
        <v>0</v>
      </c>
      <c r="BJ244" s="17" t="s">
        <v>77</v>
      </c>
      <c r="BK244" s="210">
        <f>ROUND(I244*H244,2)</f>
        <v>0</v>
      </c>
      <c r="BL244" s="17" t="s">
        <v>142</v>
      </c>
      <c r="BM244" s="209" t="s">
        <v>1214</v>
      </c>
    </row>
    <row r="245" spans="1:31" s="2" customFormat="1" ht="6.95" customHeight="1">
      <c r="A245" s="38"/>
      <c r="B245" s="59"/>
      <c r="C245" s="60"/>
      <c r="D245" s="60"/>
      <c r="E245" s="60"/>
      <c r="F245" s="60"/>
      <c r="G245" s="60"/>
      <c r="H245" s="60"/>
      <c r="I245" s="60"/>
      <c r="J245" s="60"/>
      <c r="K245" s="60"/>
      <c r="L245" s="44"/>
      <c r="M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</row>
  </sheetData>
  <sheetProtection password="CC35" sheet="1" objects="1" scenarios="1" formatColumns="0" formatRows="0" autoFilter="0"/>
  <autoFilter ref="C86:K244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97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79</v>
      </c>
    </row>
    <row r="4" spans="2:46" s="1" customFormat="1" ht="24.95" customHeight="1">
      <c r="B4" s="20"/>
      <c r="D4" s="130" t="s">
        <v>119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Ochranná nádrž NO4 v k.ú. Hovorany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120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1215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22. 1. 2021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stavby'!E11="","",'Rekapitulace stavby'!E11)</f>
        <v xml:space="preserve"> </v>
      </c>
      <c r="F15" s="38"/>
      <c r="G15" s="38"/>
      <c r="H15" s="38"/>
      <c r="I15" s="132" t="s">
        <v>27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28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27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30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27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32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27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33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35</v>
      </c>
      <c r="E30" s="38"/>
      <c r="F30" s="38"/>
      <c r="G30" s="38"/>
      <c r="H30" s="38"/>
      <c r="I30" s="38"/>
      <c r="J30" s="144">
        <f>ROUND(J81,2)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37</v>
      </c>
      <c r="G32" s="38"/>
      <c r="H32" s="38"/>
      <c r="I32" s="145" t="s">
        <v>36</v>
      </c>
      <c r="J32" s="145" t="s">
        <v>38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39</v>
      </c>
      <c r="E33" s="132" t="s">
        <v>40</v>
      </c>
      <c r="F33" s="147">
        <f>ROUND((SUM(BE81:BE84)),2)</f>
        <v>0</v>
      </c>
      <c r="G33" s="38"/>
      <c r="H33" s="38"/>
      <c r="I33" s="148">
        <v>0.21</v>
      </c>
      <c r="J33" s="147">
        <f>ROUND(((SUM(BE81:BE84))*I33),2)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41</v>
      </c>
      <c r="F34" s="147">
        <f>ROUND((SUM(BF81:BF84)),2)</f>
        <v>0</v>
      </c>
      <c r="G34" s="38"/>
      <c r="H34" s="38"/>
      <c r="I34" s="148">
        <v>0.15</v>
      </c>
      <c r="J34" s="147">
        <f>ROUND(((SUM(BF81:BF84))*I34),2)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42</v>
      </c>
      <c r="F35" s="147">
        <f>ROUND((SUM(BG81:BG84)),2)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43</v>
      </c>
      <c r="F36" s="147">
        <f>ROUND((SUM(BH81:BH84)),2)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44</v>
      </c>
      <c r="F37" s="147">
        <f>ROUND((SUM(BI81:BI84)),2)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45</v>
      </c>
      <c r="E39" s="151"/>
      <c r="F39" s="151"/>
      <c r="G39" s="152" t="s">
        <v>46</v>
      </c>
      <c r="H39" s="153" t="s">
        <v>47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122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Ochranná nádrž NO4 v k.ú. Hovorany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120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IO 04 - Přeložka podzemního vedení O2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22. 1. 2021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32" t="s">
        <v>30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28</v>
      </c>
      <c r="D55" s="40"/>
      <c r="E55" s="40"/>
      <c r="F55" s="27" t="str">
        <f>IF(E18="","",E18)</f>
        <v>Vyplň údaj</v>
      </c>
      <c r="G55" s="40"/>
      <c r="H55" s="40"/>
      <c r="I55" s="32" t="s">
        <v>32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123</v>
      </c>
      <c r="D57" s="162"/>
      <c r="E57" s="162"/>
      <c r="F57" s="162"/>
      <c r="G57" s="162"/>
      <c r="H57" s="162"/>
      <c r="I57" s="162"/>
      <c r="J57" s="163" t="s">
        <v>124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67</v>
      </c>
      <c r="D59" s="40"/>
      <c r="E59" s="40"/>
      <c r="F59" s="40"/>
      <c r="G59" s="40"/>
      <c r="H59" s="40"/>
      <c r="I59" s="40"/>
      <c r="J59" s="102">
        <f>J81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125</v>
      </c>
    </row>
    <row r="60" spans="1:31" s="9" customFormat="1" ht="24.95" customHeight="1">
      <c r="A60" s="9"/>
      <c r="B60" s="165"/>
      <c r="C60" s="166"/>
      <c r="D60" s="167" t="s">
        <v>226</v>
      </c>
      <c r="E60" s="168"/>
      <c r="F60" s="168"/>
      <c r="G60" s="168"/>
      <c r="H60" s="168"/>
      <c r="I60" s="168"/>
      <c r="J60" s="169">
        <f>J82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2" customFormat="1" ht="19.9" customHeight="1">
      <c r="A61" s="12"/>
      <c r="B61" s="216"/>
      <c r="C61" s="217"/>
      <c r="D61" s="218" t="s">
        <v>1216</v>
      </c>
      <c r="E61" s="219"/>
      <c r="F61" s="219"/>
      <c r="G61" s="219"/>
      <c r="H61" s="219"/>
      <c r="I61" s="219"/>
      <c r="J61" s="220">
        <f>J83</f>
        <v>0</v>
      </c>
      <c r="K61" s="217"/>
      <c r="L61" s="221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 s="2" customFormat="1" ht="21.8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3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31" s="2" customFormat="1" ht="6.95" customHeight="1">
      <c r="A63" s="38"/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13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7" spans="1:31" s="2" customFormat="1" ht="6.95" customHeight="1">
      <c r="A67" s="38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24.95" customHeight="1">
      <c r="A68" s="38"/>
      <c r="B68" s="39"/>
      <c r="C68" s="23" t="s">
        <v>127</v>
      </c>
      <c r="D68" s="40"/>
      <c r="E68" s="40"/>
      <c r="F68" s="40"/>
      <c r="G68" s="40"/>
      <c r="H68" s="40"/>
      <c r="I68" s="40"/>
      <c r="J68" s="40"/>
      <c r="K68" s="4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2" customHeight="1">
      <c r="A70" s="38"/>
      <c r="B70" s="39"/>
      <c r="C70" s="32" t="s">
        <v>16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6.5" customHeight="1">
      <c r="A71" s="38"/>
      <c r="B71" s="39"/>
      <c r="C71" s="40"/>
      <c r="D71" s="40"/>
      <c r="E71" s="160" t="str">
        <f>E7</f>
        <v>Ochranná nádrž NO4 v k.ú. Hovorany</v>
      </c>
      <c r="F71" s="32"/>
      <c r="G71" s="32"/>
      <c r="H71" s="32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120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69" t="str">
        <f>E9</f>
        <v>IO 04 - Přeložka podzemního vedení O2</v>
      </c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21</v>
      </c>
      <c r="D75" s="40"/>
      <c r="E75" s="40"/>
      <c r="F75" s="27" t="str">
        <f>F12</f>
        <v xml:space="preserve"> </v>
      </c>
      <c r="G75" s="40"/>
      <c r="H75" s="40"/>
      <c r="I75" s="32" t="s">
        <v>23</v>
      </c>
      <c r="J75" s="72" t="str">
        <f>IF(J12="","",J12)</f>
        <v>22. 1. 2021</v>
      </c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5.15" customHeight="1">
      <c r="A77" s="38"/>
      <c r="B77" s="39"/>
      <c r="C77" s="32" t="s">
        <v>25</v>
      </c>
      <c r="D77" s="40"/>
      <c r="E77" s="40"/>
      <c r="F77" s="27" t="str">
        <f>E15</f>
        <v xml:space="preserve"> </v>
      </c>
      <c r="G77" s="40"/>
      <c r="H77" s="40"/>
      <c r="I77" s="32" t="s">
        <v>30</v>
      </c>
      <c r="J77" s="36" t="str">
        <f>E21</f>
        <v xml:space="preserve"> 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28</v>
      </c>
      <c r="D78" s="40"/>
      <c r="E78" s="40"/>
      <c r="F78" s="27" t="str">
        <f>IF(E18="","",E18)</f>
        <v>Vyplň údaj</v>
      </c>
      <c r="G78" s="40"/>
      <c r="H78" s="40"/>
      <c r="I78" s="32" t="s">
        <v>32</v>
      </c>
      <c r="J78" s="36" t="str">
        <f>E24</f>
        <v xml:space="preserve"> 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0.3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10" customFormat="1" ht="29.25" customHeight="1">
      <c r="A80" s="171"/>
      <c r="B80" s="172"/>
      <c r="C80" s="173" t="s">
        <v>128</v>
      </c>
      <c r="D80" s="174" t="s">
        <v>54</v>
      </c>
      <c r="E80" s="174" t="s">
        <v>50</v>
      </c>
      <c r="F80" s="174" t="s">
        <v>51</v>
      </c>
      <c r="G80" s="174" t="s">
        <v>129</v>
      </c>
      <c r="H80" s="174" t="s">
        <v>130</v>
      </c>
      <c r="I80" s="174" t="s">
        <v>131</v>
      </c>
      <c r="J80" s="175" t="s">
        <v>124</v>
      </c>
      <c r="K80" s="176" t="s">
        <v>132</v>
      </c>
      <c r="L80" s="177"/>
      <c r="M80" s="92" t="s">
        <v>19</v>
      </c>
      <c r="N80" s="93" t="s">
        <v>39</v>
      </c>
      <c r="O80" s="93" t="s">
        <v>133</v>
      </c>
      <c r="P80" s="93" t="s">
        <v>134</v>
      </c>
      <c r="Q80" s="93" t="s">
        <v>135</v>
      </c>
      <c r="R80" s="93" t="s">
        <v>136</v>
      </c>
      <c r="S80" s="93" t="s">
        <v>137</v>
      </c>
      <c r="T80" s="94" t="s">
        <v>138</v>
      </c>
      <c r="U80" s="171"/>
      <c r="V80" s="171"/>
      <c r="W80" s="171"/>
      <c r="X80" s="171"/>
      <c r="Y80" s="171"/>
      <c r="Z80" s="171"/>
      <c r="AA80" s="171"/>
      <c r="AB80" s="171"/>
      <c r="AC80" s="171"/>
      <c r="AD80" s="171"/>
      <c r="AE80" s="171"/>
    </row>
    <row r="81" spans="1:63" s="2" customFormat="1" ht="22.8" customHeight="1">
      <c r="A81" s="38"/>
      <c r="B81" s="39"/>
      <c r="C81" s="99" t="s">
        <v>139</v>
      </c>
      <c r="D81" s="40"/>
      <c r="E81" s="40"/>
      <c r="F81" s="40"/>
      <c r="G81" s="40"/>
      <c r="H81" s="40"/>
      <c r="I81" s="40"/>
      <c r="J81" s="178">
        <f>BK81</f>
        <v>0</v>
      </c>
      <c r="K81" s="40"/>
      <c r="L81" s="44"/>
      <c r="M81" s="95"/>
      <c r="N81" s="179"/>
      <c r="O81" s="96"/>
      <c r="P81" s="180">
        <f>P82</f>
        <v>0</v>
      </c>
      <c r="Q81" s="96"/>
      <c r="R81" s="180">
        <f>R82</f>
        <v>0.005</v>
      </c>
      <c r="S81" s="96"/>
      <c r="T81" s="181">
        <f>T82</f>
        <v>0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7" t="s">
        <v>68</v>
      </c>
      <c r="AU81" s="17" t="s">
        <v>125</v>
      </c>
      <c r="BK81" s="182">
        <f>BK82</f>
        <v>0</v>
      </c>
    </row>
    <row r="82" spans="1:63" s="11" customFormat="1" ht="25.9" customHeight="1">
      <c r="A82" s="11"/>
      <c r="B82" s="183"/>
      <c r="C82" s="184"/>
      <c r="D82" s="185" t="s">
        <v>68</v>
      </c>
      <c r="E82" s="186" t="s">
        <v>435</v>
      </c>
      <c r="F82" s="186" t="s">
        <v>436</v>
      </c>
      <c r="G82" s="184"/>
      <c r="H82" s="184"/>
      <c r="I82" s="187"/>
      <c r="J82" s="188">
        <f>BK82</f>
        <v>0</v>
      </c>
      <c r="K82" s="184"/>
      <c r="L82" s="189"/>
      <c r="M82" s="190"/>
      <c r="N82" s="191"/>
      <c r="O82" s="191"/>
      <c r="P82" s="192">
        <f>P83</f>
        <v>0</v>
      </c>
      <c r="Q82" s="191"/>
      <c r="R82" s="192">
        <f>R83</f>
        <v>0.005</v>
      </c>
      <c r="S82" s="191"/>
      <c r="T82" s="193">
        <f>T83</f>
        <v>0</v>
      </c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R82" s="194" t="s">
        <v>79</v>
      </c>
      <c r="AT82" s="195" t="s">
        <v>68</v>
      </c>
      <c r="AU82" s="195" t="s">
        <v>69</v>
      </c>
      <c r="AY82" s="194" t="s">
        <v>143</v>
      </c>
      <c r="BK82" s="196">
        <f>BK83</f>
        <v>0</v>
      </c>
    </row>
    <row r="83" spans="1:63" s="11" customFormat="1" ht="22.8" customHeight="1">
      <c r="A83" s="11"/>
      <c r="B83" s="183"/>
      <c r="C83" s="184"/>
      <c r="D83" s="185" t="s">
        <v>68</v>
      </c>
      <c r="E83" s="222" t="s">
        <v>1217</v>
      </c>
      <c r="F83" s="222" t="s">
        <v>1218</v>
      </c>
      <c r="G83" s="184"/>
      <c r="H83" s="184"/>
      <c r="I83" s="187"/>
      <c r="J83" s="223">
        <f>BK83</f>
        <v>0</v>
      </c>
      <c r="K83" s="184"/>
      <c r="L83" s="189"/>
      <c r="M83" s="190"/>
      <c r="N83" s="191"/>
      <c r="O83" s="191"/>
      <c r="P83" s="192">
        <f>P84</f>
        <v>0</v>
      </c>
      <c r="Q83" s="191"/>
      <c r="R83" s="192">
        <f>R84</f>
        <v>0.005</v>
      </c>
      <c r="S83" s="191"/>
      <c r="T83" s="193">
        <f>T84</f>
        <v>0</v>
      </c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R83" s="194" t="s">
        <v>79</v>
      </c>
      <c r="AT83" s="195" t="s">
        <v>68</v>
      </c>
      <c r="AU83" s="195" t="s">
        <v>77</v>
      </c>
      <c r="AY83" s="194" t="s">
        <v>143</v>
      </c>
      <c r="BK83" s="196">
        <f>BK84</f>
        <v>0</v>
      </c>
    </row>
    <row r="84" spans="1:65" s="2" customFormat="1" ht="16.5" customHeight="1">
      <c r="A84" s="38"/>
      <c r="B84" s="39"/>
      <c r="C84" s="224" t="s">
        <v>77</v>
      </c>
      <c r="D84" s="224" t="s">
        <v>231</v>
      </c>
      <c r="E84" s="225" t="s">
        <v>1219</v>
      </c>
      <c r="F84" s="226" t="s">
        <v>1220</v>
      </c>
      <c r="G84" s="227" t="s">
        <v>506</v>
      </c>
      <c r="H84" s="228">
        <v>1</v>
      </c>
      <c r="I84" s="229"/>
      <c r="J84" s="230">
        <f>ROUND(I84*H84,2)</f>
        <v>0</v>
      </c>
      <c r="K84" s="231"/>
      <c r="L84" s="232"/>
      <c r="M84" s="261" t="s">
        <v>19</v>
      </c>
      <c r="N84" s="262" t="s">
        <v>40</v>
      </c>
      <c r="O84" s="213"/>
      <c r="P84" s="214">
        <f>O84*H84</f>
        <v>0</v>
      </c>
      <c r="Q84" s="214">
        <v>0.005</v>
      </c>
      <c r="R84" s="214">
        <f>Q84*H84</f>
        <v>0.005</v>
      </c>
      <c r="S84" s="214">
        <v>0</v>
      </c>
      <c r="T84" s="215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09" t="s">
        <v>171</v>
      </c>
      <c r="AT84" s="209" t="s">
        <v>231</v>
      </c>
      <c r="AU84" s="209" t="s">
        <v>79</v>
      </c>
      <c r="AY84" s="17" t="s">
        <v>143</v>
      </c>
      <c r="BE84" s="210">
        <f>IF(N84="základní",J84,0)</f>
        <v>0</v>
      </c>
      <c r="BF84" s="210">
        <f>IF(N84="snížená",J84,0)</f>
        <v>0</v>
      </c>
      <c r="BG84" s="210">
        <f>IF(N84="zákl. přenesená",J84,0)</f>
        <v>0</v>
      </c>
      <c r="BH84" s="210">
        <f>IF(N84="sníž. přenesená",J84,0)</f>
        <v>0</v>
      </c>
      <c r="BI84" s="210">
        <f>IF(N84="nulová",J84,0)</f>
        <v>0</v>
      </c>
      <c r="BJ84" s="17" t="s">
        <v>77</v>
      </c>
      <c r="BK84" s="210">
        <f>ROUND(I84*H84,2)</f>
        <v>0</v>
      </c>
      <c r="BL84" s="17" t="s">
        <v>142</v>
      </c>
      <c r="BM84" s="209" t="s">
        <v>1221</v>
      </c>
    </row>
    <row r="85" spans="1:31" s="2" customFormat="1" ht="6.95" customHeight="1">
      <c r="A85" s="38"/>
      <c r="B85" s="59"/>
      <c r="C85" s="60"/>
      <c r="D85" s="60"/>
      <c r="E85" s="60"/>
      <c r="F85" s="60"/>
      <c r="G85" s="60"/>
      <c r="H85" s="60"/>
      <c r="I85" s="60"/>
      <c r="J85" s="60"/>
      <c r="K85" s="60"/>
      <c r="L85" s="44"/>
      <c r="M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</sheetData>
  <sheetProtection password="CC35" sheet="1" objects="1" scenarios="1" formatColumns="0" formatRows="0" autoFilter="0"/>
  <autoFilter ref="C80:K84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100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79</v>
      </c>
    </row>
    <row r="4" spans="2:46" s="1" customFormat="1" ht="24.95" customHeight="1">
      <c r="B4" s="20"/>
      <c r="D4" s="130" t="s">
        <v>119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Ochranná nádrž NO4 v k.ú. Hovorany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120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1222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22. 1. 2021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stavby'!E11="","",'Rekapitulace stavby'!E11)</f>
        <v xml:space="preserve"> </v>
      </c>
      <c r="F15" s="38"/>
      <c r="G15" s="38"/>
      <c r="H15" s="38"/>
      <c r="I15" s="132" t="s">
        <v>27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28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27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30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27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32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27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33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35</v>
      </c>
      <c r="E30" s="38"/>
      <c r="F30" s="38"/>
      <c r="G30" s="38"/>
      <c r="H30" s="38"/>
      <c r="I30" s="38"/>
      <c r="J30" s="144">
        <f>ROUND(J85,2)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37</v>
      </c>
      <c r="G32" s="38"/>
      <c r="H32" s="38"/>
      <c r="I32" s="145" t="s">
        <v>36</v>
      </c>
      <c r="J32" s="145" t="s">
        <v>38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39</v>
      </c>
      <c r="E33" s="132" t="s">
        <v>40</v>
      </c>
      <c r="F33" s="147">
        <f>ROUND((SUM(BE85:BE128)),2)</f>
        <v>0</v>
      </c>
      <c r="G33" s="38"/>
      <c r="H33" s="38"/>
      <c r="I33" s="148">
        <v>0.21</v>
      </c>
      <c r="J33" s="147">
        <f>ROUND(((SUM(BE85:BE128))*I33),2)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41</v>
      </c>
      <c r="F34" s="147">
        <f>ROUND((SUM(BF85:BF128)),2)</f>
        <v>0</v>
      </c>
      <c r="G34" s="38"/>
      <c r="H34" s="38"/>
      <c r="I34" s="148">
        <v>0.15</v>
      </c>
      <c r="J34" s="147">
        <f>ROUND(((SUM(BF85:BF128))*I34),2)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42</v>
      </c>
      <c r="F35" s="147">
        <f>ROUND((SUM(BG85:BG128)),2)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43</v>
      </c>
      <c r="F36" s="147">
        <f>ROUND((SUM(BH85:BH128)),2)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44</v>
      </c>
      <c r="F37" s="147">
        <f>ROUND((SUM(BI85:BI128)),2)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45</v>
      </c>
      <c r="E39" s="151"/>
      <c r="F39" s="151"/>
      <c r="G39" s="152" t="s">
        <v>46</v>
      </c>
      <c r="H39" s="153" t="s">
        <v>47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122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Ochranná nádrž NO4 v k.ú. Hovorany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120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IO 05 - Polní cesta VPC48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22. 1. 2021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32" t="s">
        <v>30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28</v>
      </c>
      <c r="D55" s="40"/>
      <c r="E55" s="40"/>
      <c r="F55" s="27" t="str">
        <f>IF(E18="","",E18)</f>
        <v>Vyplň údaj</v>
      </c>
      <c r="G55" s="40"/>
      <c r="H55" s="40"/>
      <c r="I55" s="32" t="s">
        <v>32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123</v>
      </c>
      <c r="D57" s="162"/>
      <c r="E57" s="162"/>
      <c r="F57" s="162"/>
      <c r="G57" s="162"/>
      <c r="H57" s="162"/>
      <c r="I57" s="162"/>
      <c r="J57" s="163" t="s">
        <v>124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67</v>
      </c>
      <c r="D59" s="40"/>
      <c r="E59" s="40"/>
      <c r="F59" s="40"/>
      <c r="G59" s="40"/>
      <c r="H59" s="40"/>
      <c r="I59" s="40"/>
      <c r="J59" s="102">
        <f>J85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125</v>
      </c>
    </row>
    <row r="60" spans="1:31" s="9" customFormat="1" ht="24.95" customHeight="1">
      <c r="A60" s="9"/>
      <c r="B60" s="165"/>
      <c r="C60" s="166"/>
      <c r="D60" s="167" t="s">
        <v>220</v>
      </c>
      <c r="E60" s="168"/>
      <c r="F60" s="168"/>
      <c r="G60" s="168"/>
      <c r="H60" s="168"/>
      <c r="I60" s="168"/>
      <c r="J60" s="169">
        <f>J86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2" customFormat="1" ht="19.9" customHeight="1">
      <c r="A61" s="12"/>
      <c r="B61" s="216"/>
      <c r="C61" s="217"/>
      <c r="D61" s="218" t="s">
        <v>221</v>
      </c>
      <c r="E61" s="219"/>
      <c r="F61" s="219"/>
      <c r="G61" s="219"/>
      <c r="H61" s="219"/>
      <c r="I61" s="219"/>
      <c r="J61" s="220">
        <f>J87</f>
        <v>0</v>
      </c>
      <c r="K61" s="217"/>
      <c r="L61" s="221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 s="12" customFormat="1" ht="19.9" customHeight="1">
      <c r="A62" s="12"/>
      <c r="B62" s="216"/>
      <c r="C62" s="217"/>
      <c r="D62" s="218" t="s">
        <v>510</v>
      </c>
      <c r="E62" s="219"/>
      <c r="F62" s="219"/>
      <c r="G62" s="219"/>
      <c r="H62" s="219"/>
      <c r="I62" s="219"/>
      <c r="J62" s="220">
        <f>J112</f>
        <v>0</v>
      </c>
      <c r="K62" s="217"/>
      <c r="L62" s="221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 s="12" customFormat="1" ht="19.9" customHeight="1">
      <c r="A63" s="12"/>
      <c r="B63" s="216"/>
      <c r="C63" s="217"/>
      <c r="D63" s="218" t="s">
        <v>858</v>
      </c>
      <c r="E63" s="219"/>
      <c r="F63" s="219"/>
      <c r="G63" s="219"/>
      <c r="H63" s="219"/>
      <c r="I63" s="219"/>
      <c r="J63" s="220">
        <f>J115</f>
        <v>0</v>
      </c>
      <c r="K63" s="217"/>
      <c r="L63" s="221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1:31" s="12" customFormat="1" ht="19.9" customHeight="1">
      <c r="A64" s="12"/>
      <c r="B64" s="216"/>
      <c r="C64" s="217"/>
      <c r="D64" s="218" t="s">
        <v>444</v>
      </c>
      <c r="E64" s="219"/>
      <c r="F64" s="219"/>
      <c r="G64" s="219"/>
      <c r="H64" s="219"/>
      <c r="I64" s="219"/>
      <c r="J64" s="220">
        <f>J124</f>
        <v>0</v>
      </c>
      <c r="K64" s="217"/>
      <c r="L64" s="221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1:31" s="12" customFormat="1" ht="19.9" customHeight="1">
      <c r="A65" s="12"/>
      <c r="B65" s="216"/>
      <c r="C65" s="217"/>
      <c r="D65" s="218" t="s">
        <v>225</v>
      </c>
      <c r="E65" s="219"/>
      <c r="F65" s="219"/>
      <c r="G65" s="219"/>
      <c r="H65" s="219"/>
      <c r="I65" s="219"/>
      <c r="J65" s="220">
        <f>J127</f>
        <v>0</v>
      </c>
      <c r="K65" s="217"/>
      <c r="L65" s="221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 s="2" customFormat="1" ht="21.8" customHeight="1">
      <c r="A66" s="38"/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13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6.95" customHeight="1">
      <c r="A67" s="38"/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71" spans="1:31" s="2" customFormat="1" ht="6.95" customHeight="1">
      <c r="A71" s="38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24.95" customHeight="1">
      <c r="A72" s="38"/>
      <c r="B72" s="39"/>
      <c r="C72" s="23" t="s">
        <v>127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16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160" t="str">
        <f>E7</f>
        <v>Ochranná nádrž NO4 v k.ú. Hovorany</v>
      </c>
      <c r="F75" s="32"/>
      <c r="G75" s="32"/>
      <c r="H75" s="32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120</v>
      </c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6.5" customHeight="1">
      <c r="A77" s="38"/>
      <c r="B77" s="39"/>
      <c r="C77" s="40"/>
      <c r="D77" s="40"/>
      <c r="E77" s="69" t="str">
        <f>E9</f>
        <v>IO 05 - Polní cesta VPC48</v>
      </c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21</v>
      </c>
      <c r="D79" s="40"/>
      <c r="E79" s="40"/>
      <c r="F79" s="27" t="str">
        <f>F12</f>
        <v xml:space="preserve"> </v>
      </c>
      <c r="G79" s="40"/>
      <c r="H79" s="40"/>
      <c r="I79" s="32" t="s">
        <v>23</v>
      </c>
      <c r="J79" s="72" t="str">
        <f>IF(J12="","",J12)</f>
        <v>22. 1. 2021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5.15" customHeight="1">
      <c r="A81" s="38"/>
      <c r="B81" s="39"/>
      <c r="C81" s="32" t="s">
        <v>25</v>
      </c>
      <c r="D81" s="40"/>
      <c r="E81" s="40"/>
      <c r="F81" s="27" t="str">
        <f>E15</f>
        <v xml:space="preserve"> </v>
      </c>
      <c r="G81" s="40"/>
      <c r="H81" s="40"/>
      <c r="I81" s="32" t="s">
        <v>30</v>
      </c>
      <c r="J81" s="36" t="str">
        <f>E21</f>
        <v xml:space="preserve"> 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5.15" customHeight="1">
      <c r="A82" s="38"/>
      <c r="B82" s="39"/>
      <c r="C82" s="32" t="s">
        <v>28</v>
      </c>
      <c r="D82" s="40"/>
      <c r="E82" s="40"/>
      <c r="F82" s="27" t="str">
        <f>IF(E18="","",E18)</f>
        <v>Vyplň údaj</v>
      </c>
      <c r="G82" s="40"/>
      <c r="H82" s="40"/>
      <c r="I82" s="32" t="s">
        <v>32</v>
      </c>
      <c r="J82" s="36" t="str">
        <f>E24</f>
        <v xml:space="preserve"> </v>
      </c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0.3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10" customFormat="1" ht="29.25" customHeight="1">
      <c r="A84" s="171"/>
      <c r="B84" s="172"/>
      <c r="C84" s="173" t="s">
        <v>128</v>
      </c>
      <c r="D84" s="174" t="s">
        <v>54</v>
      </c>
      <c r="E84" s="174" t="s">
        <v>50</v>
      </c>
      <c r="F84" s="174" t="s">
        <v>51</v>
      </c>
      <c r="G84" s="174" t="s">
        <v>129</v>
      </c>
      <c r="H84" s="174" t="s">
        <v>130</v>
      </c>
      <c r="I84" s="174" t="s">
        <v>131</v>
      </c>
      <c r="J84" s="175" t="s">
        <v>124</v>
      </c>
      <c r="K84" s="176" t="s">
        <v>132</v>
      </c>
      <c r="L84" s="177"/>
      <c r="M84" s="92" t="s">
        <v>19</v>
      </c>
      <c r="N84" s="93" t="s">
        <v>39</v>
      </c>
      <c r="O84" s="93" t="s">
        <v>133</v>
      </c>
      <c r="P84" s="93" t="s">
        <v>134</v>
      </c>
      <c r="Q84" s="93" t="s">
        <v>135</v>
      </c>
      <c r="R84" s="93" t="s">
        <v>136</v>
      </c>
      <c r="S84" s="93" t="s">
        <v>137</v>
      </c>
      <c r="T84" s="94" t="s">
        <v>138</v>
      </c>
      <c r="U84" s="171"/>
      <c r="V84" s="171"/>
      <c r="W84" s="171"/>
      <c r="X84" s="171"/>
      <c r="Y84" s="171"/>
      <c r="Z84" s="171"/>
      <c r="AA84" s="171"/>
      <c r="AB84" s="171"/>
      <c r="AC84" s="171"/>
      <c r="AD84" s="171"/>
      <c r="AE84" s="171"/>
    </row>
    <row r="85" spans="1:63" s="2" customFormat="1" ht="22.8" customHeight="1">
      <c r="A85" s="38"/>
      <c r="B85" s="39"/>
      <c r="C85" s="99" t="s">
        <v>139</v>
      </c>
      <c r="D85" s="40"/>
      <c r="E85" s="40"/>
      <c r="F85" s="40"/>
      <c r="G85" s="40"/>
      <c r="H85" s="40"/>
      <c r="I85" s="40"/>
      <c r="J85" s="178">
        <f>BK85</f>
        <v>0</v>
      </c>
      <c r="K85" s="40"/>
      <c r="L85" s="44"/>
      <c r="M85" s="95"/>
      <c r="N85" s="179"/>
      <c r="O85" s="96"/>
      <c r="P85" s="180">
        <f>P86</f>
        <v>0</v>
      </c>
      <c r="Q85" s="96"/>
      <c r="R85" s="180">
        <f>R86</f>
        <v>36.437920000000005</v>
      </c>
      <c r="S85" s="96"/>
      <c r="T85" s="181">
        <f>T86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68</v>
      </c>
      <c r="AU85" s="17" t="s">
        <v>125</v>
      </c>
      <c r="BK85" s="182">
        <f>BK86</f>
        <v>0</v>
      </c>
    </row>
    <row r="86" spans="1:63" s="11" customFormat="1" ht="25.9" customHeight="1">
      <c r="A86" s="11"/>
      <c r="B86" s="183"/>
      <c r="C86" s="184"/>
      <c r="D86" s="185" t="s">
        <v>68</v>
      </c>
      <c r="E86" s="186" t="s">
        <v>228</v>
      </c>
      <c r="F86" s="186" t="s">
        <v>229</v>
      </c>
      <c r="G86" s="184"/>
      <c r="H86" s="184"/>
      <c r="I86" s="187"/>
      <c r="J86" s="188">
        <f>BK86</f>
        <v>0</v>
      </c>
      <c r="K86" s="184"/>
      <c r="L86" s="189"/>
      <c r="M86" s="190"/>
      <c r="N86" s="191"/>
      <c r="O86" s="191"/>
      <c r="P86" s="192">
        <f>P87+P112+P115+P124+P127</f>
        <v>0</v>
      </c>
      <c r="Q86" s="191"/>
      <c r="R86" s="192">
        <f>R87+R112+R115+R124+R127</f>
        <v>36.437920000000005</v>
      </c>
      <c r="S86" s="191"/>
      <c r="T86" s="193">
        <f>T87+T112+T115+T124+T127</f>
        <v>0</v>
      </c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R86" s="194" t="s">
        <v>77</v>
      </c>
      <c r="AT86" s="195" t="s">
        <v>68</v>
      </c>
      <c r="AU86" s="195" t="s">
        <v>69</v>
      </c>
      <c r="AY86" s="194" t="s">
        <v>143</v>
      </c>
      <c r="BK86" s="196">
        <f>BK87+BK112+BK115+BK124+BK127</f>
        <v>0</v>
      </c>
    </row>
    <row r="87" spans="1:63" s="11" customFormat="1" ht="22.8" customHeight="1">
      <c r="A87" s="11"/>
      <c r="B87" s="183"/>
      <c r="C87" s="184"/>
      <c r="D87" s="185" t="s">
        <v>68</v>
      </c>
      <c r="E87" s="222" t="s">
        <v>77</v>
      </c>
      <c r="F87" s="222" t="s">
        <v>230</v>
      </c>
      <c r="G87" s="184"/>
      <c r="H87" s="184"/>
      <c r="I87" s="187"/>
      <c r="J87" s="223">
        <f>BK87</f>
        <v>0</v>
      </c>
      <c r="K87" s="184"/>
      <c r="L87" s="189"/>
      <c r="M87" s="190"/>
      <c r="N87" s="191"/>
      <c r="O87" s="191"/>
      <c r="P87" s="192">
        <f>SUM(P88:P111)</f>
        <v>0</v>
      </c>
      <c r="Q87" s="191"/>
      <c r="R87" s="192">
        <f>SUM(R88:R111)</f>
        <v>0.00364</v>
      </c>
      <c r="S87" s="191"/>
      <c r="T87" s="193">
        <f>SUM(T88:T111)</f>
        <v>0</v>
      </c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R87" s="194" t="s">
        <v>77</v>
      </c>
      <c r="AT87" s="195" t="s">
        <v>68</v>
      </c>
      <c r="AU87" s="195" t="s">
        <v>77</v>
      </c>
      <c r="AY87" s="194" t="s">
        <v>143</v>
      </c>
      <c r="BK87" s="196">
        <f>SUM(BK88:BK111)</f>
        <v>0</v>
      </c>
    </row>
    <row r="88" spans="1:65" s="2" customFormat="1" ht="16.5" customHeight="1">
      <c r="A88" s="38"/>
      <c r="B88" s="39"/>
      <c r="C88" s="197" t="s">
        <v>77</v>
      </c>
      <c r="D88" s="197" t="s">
        <v>144</v>
      </c>
      <c r="E88" s="198" t="s">
        <v>281</v>
      </c>
      <c r="F88" s="199" t="s">
        <v>282</v>
      </c>
      <c r="G88" s="200" t="s">
        <v>251</v>
      </c>
      <c r="H88" s="201">
        <v>1405</v>
      </c>
      <c r="I88" s="202"/>
      <c r="J88" s="203">
        <f>ROUND(I88*H88,2)</f>
        <v>0</v>
      </c>
      <c r="K88" s="204"/>
      <c r="L88" s="44"/>
      <c r="M88" s="205" t="s">
        <v>19</v>
      </c>
      <c r="N88" s="206" t="s">
        <v>40</v>
      </c>
      <c r="O88" s="84"/>
      <c r="P88" s="207">
        <f>O88*H88</f>
        <v>0</v>
      </c>
      <c r="Q88" s="207">
        <v>0</v>
      </c>
      <c r="R88" s="207">
        <f>Q88*H88</f>
        <v>0</v>
      </c>
      <c r="S88" s="207">
        <v>0</v>
      </c>
      <c r="T88" s="208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09" t="s">
        <v>142</v>
      </c>
      <c r="AT88" s="209" t="s">
        <v>144</v>
      </c>
      <c r="AU88" s="209" t="s">
        <v>79</v>
      </c>
      <c r="AY88" s="17" t="s">
        <v>143</v>
      </c>
      <c r="BE88" s="210">
        <f>IF(N88="základní",J88,0)</f>
        <v>0</v>
      </c>
      <c r="BF88" s="210">
        <f>IF(N88="snížená",J88,0)</f>
        <v>0</v>
      </c>
      <c r="BG88" s="210">
        <f>IF(N88="zákl. přenesená",J88,0)</f>
        <v>0</v>
      </c>
      <c r="BH88" s="210">
        <f>IF(N88="sníž. přenesená",J88,0)</f>
        <v>0</v>
      </c>
      <c r="BI88" s="210">
        <f>IF(N88="nulová",J88,0)</f>
        <v>0</v>
      </c>
      <c r="BJ88" s="17" t="s">
        <v>77</v>
      </c>
      <c r="BK88" s="210">
        <f>ROUND(I88*H88,2)</f>
        <v>0</v>
      </c>
      <c r="BL88" s="17" t="s">
        <v>142</v>
      </c>
      <c r="BM88" s="209" t="s">
        <v>1223</v>
      </c>
    </row>
    <row r="89" spans="1:51" s="13" customFormat="1" ht="12">
      <c r="A89" s="13"/>
      <c r="B89" s="235"/>
      <c r="C89" s="236"/>
      <c r="D89" s="237" t="s">
        <v>236</v>
      </c>
      <c r="E89" s="238" t="s">
        <v>19</v>
      </c>
      <c r="F89" s="239" t="s">
        <v>1224</v>
      </c>
      <c r="G89" s="236"/>
      <c r="H89" s="240">
        <v>1405</v>
      </c>
      <c r="I89" s="241"/>
      <c r="J89" s="236"/>
      <c r="K89" s="236"/>
      <c r="L89" s="242"/>
      <c r="M89" s="243"/>
      <c r="N89" s="244"/>
      <c r="O89" s="244"/>
      <c r="P89" s="244"/>
      <c r="Q89" s="244"/>
      <c r="R89" s="244"/>
      <c r="S89" s="244"/>
      <c r="T89" s="245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46" t="s">
        <v>236</v>
      </c>
      <c r="AU89" s="246" t="s">
        <v>79</v>
      </c>
      <c r="AV89" s="13" t="s">
        <v>79</v>
      </c>
      <c r="AW89" s="13" t="s">
        <v>31</v>
      </c>
      <c r="AX89" s="13" t="s">
        <v>77</v>
      </c>
      <c r="AY89" s="246" t="s">
        <v>143</v>
      </c>
    </row>
    <row r="90" spans="1:65" s="2" customFormat="1" ht="21.75" customHeight="1">
      <c r="A90" s="38"/>
      <c r="B90" s="39"/>
      <c r="C90" s="197" t="s">
        <v>79</v>
      </c>
      <c r="D90" s="197" t="s">
        <v>144</v>
      </c>
      <c r="E90" s="198" t="s">
        <v>1225</v>
      </c>
      <c r="F90" s="199" t="s">
        <v>1226</v>
      </c>
      <c r="G90" s="200" t="s">
        <v>287</v>
      </c>
      <c r="H90" s="201">
        <v>725</v>
      </c>
      <c r="I90" s="202"/>
      <c r="J90" s="203">
        <f>ROUND(I90*H90,2)</f>
        <v>0</v>
      </c>
      <c r="K90" s="204"/>
      <c r="L90" s="44"/>
      <c r="M90" s="205" t="s">
        <v>19</v>
      </c>
      <c r="N90" s="206" t="s">
        <v>40</v>
      </c>
      <c r="O90" s="84"/>
      <c r="P90" s="207">
        <f>O90*H90</f>
        <v>0</v>
      </c>
      <c r="Q90" s="207">
        <v>0</v>
      </c>
      <c r="R90" s="207">
        <f>Q90*H90</f>
        <v>0</v>
      </c>
      <c r="S90" s="207">
        <v>0</v>
      </c>
      <c r="T90" s="208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09" t="s">
        <v>142</v>
      </c>
      <c r="AT90" s="209" t="s">
        <v>144</v>
      </c>
      <c r="AU90" s="209" t="s">
        <v>79</v>
      </c>
      <c r="AY90" s="17" t="s">
        <v>143</v>
      </c>
      <c r="BE90" s="210">
        <f>IF(N90="základní",J90,0)</f>
        <v>0</v>
      </c>
      <c r="BF90" s="210">
        <f>IF(N90="snížená",J90,0)</f>
        <v>0</v>
      </c>
      <c r="BG90" s="210">
        <f>IF(N90="zákl. přenesená",J90,0)</f>
        <v>0</v>
      </c>
      <c r="BH90" s="210">
        <f>IF(N90="sníž. přenesená",J90,0)</f>
        <v>0</v>
      </c>
      <c r="BI90" s="210">
        <f>IF(N90="nulová",J90,0)</f>
        <v>0</v>
      </c>
      <c r="BJ90" s="17" t="s">
        <v>77</v>
      </c>
      <c r="BK90" s="210">
        <f>ROUND(I90*H90,2)</f>
        <v>0</v>
      </c>
      <c r="BL90" s="17" t="s">
        <v>142</v>
      </c>
      <c r="BM90" s="209" t="s">
        <v>1227</v>
      </c>
    </row>
    <row r="91" spans="1:51" s="13" customFormat="1" ht="12">
      <c r="A91" s="13"/>
      <c r="B91" s="235"/>
      <c r="C91" s="236"/>
      <c r="D91" s="237" t="s">
        <v>236</v>
      </c>
      <c r="E91" s="238" t="s">
        <v>19</v>
      </c>
      <c r="F91" s="239" t="s">
        <v>1228</v>
      </c>
      <c r="G91" s="236"/>
      <c r="H91" s="240">
        <v>725</v>
      </c>
      <c r="I91" s="241"/>
      <c r="J91" s="236"/>
      <c r="K91" s="236"/>
      <c r="L91" s="242"/>
      <c r="M91" s="243"/>
      <c r="N91" s="244"/>
      <c r="O91" s="244"/>
      <c r="P91" s="244"/>
      <c r="Q91" s="244"/>
      <c r="R91" s="244"/>
      <c r="S91" s="244"/>
      <c r="T91" s="245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46" t="s">
        <v>236</v>
      </c>
      <c r="AU91" s="246" t="s">
        <v>79</v>
      </c>
      <c r="AV91" s="13" t="s">
        <v>79</v>
      </c>
      <c r="AW91" s="13" t="s">
        <v>31</v>
      </c>
      <c r="AX91" s="13" t="s">
        <v>77</v>
      </c>
      <c r="AY91" s="246" t="s">
        <v>143</v>
      </c>
    </row>
    <row r="92" spans="1:65" s="2" customFormat="1" ht="33" customHeight="1">
      <c r="A92" s="38"/>
      <c r="B92" s="39"/>
      <c r="C92" s="197" t="s">
        <v>152</v>
      </c>
      <c r="D92" s="197" t="s">
        <v>144</v>
      </c>
      <c r="E92" s="198" t="s">
        <v>463</v>
      </c>
      <c r="F92" s="199" t="s">
        <v>464</v>
      </c>
      <c r="G92" s="200" t="s">
        <v>287</v>
      </c>
      <c r="H92" s="201">
        <v>725</v>
      </c>
      <c r="I92" s="202"/>
      <c r="J92" s="203">
        <f>ROUND(I92*H92,2)</f>
        <v>0</v>
      </c>
      <c r="K92" s="204"/>
      <c r="L92" s="44"/>
      <c r="M92" s="205" t="s">
        <v>19</v>
      </c>
      <c r="N92" s="206" t="s">
        <v>40</v>
      </c>
      <c r="O92" s="84"/>
      <c r="P92" s="207">
        <f>O92*H92</f>
        <v>0</v>
      </c>
      <c r="Q92" s="207">
        <v>0</v>
      </c>
      <c r="R92" s="207">
        <f>Q92*H92</f>
        <v>0</v>
      </c>
      <c r="S92" s="207">
        <v>0</v>
      </c>
      <c r="T92" s="208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09" t="s">
        <v>142</v>
      </c>
      <c r="AT92" s="209" t="s">
        <v>144</v>
      </c>
      <c r="AU92" s="209" t="s">
        <v>79</v>
      </c>
      <c r="AY92" s="17" t="s">
        <v>143</v>
      </c>
      <c r="BE92" s="210">
        <f>IF(N92="základní",J92,0)</f>
        <v>0</v>
      </c>
      <c r="BF92" s="210">
        <f>IF(N92="snížená",J92,0)</f>
        <v>0</v>
      </c>
      <c r="BG92" s="210">
        <f>IF(N92="zákl. přenesená",J92,0)</f>
        <v>0</v>
      </c>
      <c r="BH92" s="210">
        <f>IF(N92="sníž. přenesená",J92,0)</f>
        <v>0</v>
      </c>
      <c r="BI92" s="210">
        <f>IF(N92="nulová",J92,0)</f>
        <v>0</v>
      </c>
      <c r="BJ92" s="17" t="s">
        <v>77</v>
      </c>
      <c r="BK92" s="210">
        <f>ROUND(I92*H92,2)</f>
        <v>0</v>
      </c>
      <c r="BL92" s="17" t="s">
        <v>142</v>
      </c>
      <c r="BM92" s="209" t="s">
        <v>1229</v>
      </c>
    </row>
    <row r="93" spans="1:51" s="13" customFormat="1" ht="12">
      <c r="A93" s="13"/>
      <c r="B93" s="235"/>
      <c r="C93" s="236"/>
      <c r="D93" s="237" t="s">
        <v>236</v>
      </c>
      <c r="E93" s="238" t="s">
        <v>19</v>
      </c>
      <c r="F93" s="239" t="s">
        <v>1228</v>
      </c>
      <c r="G93" s="236"/>
      <c r="H93" s="240">
        <v>725</v>
      </c>
      <c r="I93" s="241"/>
      <c r="J93" s="236"/>
      <c r="K93" s="236"/>
      <c r="L93" s="242"/>
      <c r="M93" s="243"/>
      <c r="N93" s="244"/>
      <c r="O93" s="244"/>
      <c r="P93" s="244"/>
      <c r="Q93" s="244"/>
      <c r="R93" s="244"/>
      <c r="S93" s="244"/>
      <c r="T93" s="245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6" t="s">
        <v>236</v>
      </c>
      <c r="AU93" s="246" t="s">
        <v>79</v>
      </c>
      <c r="AV93" s="13" t="s">
        <v>79</v>
      </c>
      <c r="AW93" s="13" t="s">
        <v>31</v>
      </c>
      <c r="AX93" s="13" t="s">
        <v>77</v>
      </c>
      <c r="AY93" s="246" t="s">
        <v>143</v>
      </c>
    </row>
    <row r="94" spans="1:65" s="2" customFormat="1" ht="21.75" customHeight="1">
      <c r="A94" s="38"/>
      <c r="B94" s="39"/>
      <c r="C94" s="197" t="s">
        <v>142</v>
      </c>
      <c r="D94" s="197" t="s">
        <v>144</v>
      </c>
      <c r="E94" s="198" t="s">
        <v>1230</v>
      </c>
      <c r="F94" s="199" t="s">
        <v>1231</v>
      </c>
      <c r="G94" s="200" t="s">
        <v>287</v>
      </c>
      <c r="H94" s="201">
        <v>149.85</v>
      </c>
      <c r="I94" s="202"/>
      <c r="J94" s="203">
        <f>ROUND(I94*H94,2)</f>
        <v>0</v>
      </c>
      <c r="K94" s="204"/>
      <c r="L94" s="44"/>
      <c r="M94" s="205" t="s">
        <v>19</v>
      </c>
      <c r="N94" s="206" t="s">
        <v>40</v>
      </c>
      <c r="O94" s="84"/>
      <c r="P94" s="207">
        <f>O94*H94</f>
        <v>0</v>
      </c>
      <c r="Q94" s="207">
        <v>0</v>
      </c>
      <c r="R94" s="207">
        <f>Q94*H94</f>
        <v>0</v>
      </c>
      <c r="S94" s="207">
        <v>0</v>
      </c>
      <c r="T94" s="208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09" t="s">
        <v>142</v>
      </c>
      <c r="AT94" s="209" t="s">
        <v>144</v>
      </c>
      <c r="AU94" s="209" t="s">
        <v>79</v>
      </c>
      <c r="AY94" s="17" t="s">
        <v>143</v>
      </c>
      <c r="BE94" s="210">
        <f>IF(N94="základní",J94,0)</f>
        <v>0</v>
      </c>
      <c r="BF94" s="210">
        <f>IF(N94="snížená",J94,0)</f>
        <v>0</v>
      </c>
      <c r="BG94" s="210">
        <f>IF(N94="zákl. přenesená",J94,0)</f>
        <v>0</v>
      </c>
      <c r="BH94" s="210">
        <f>IF(N94="sníž. přenesená",J94,0)</f>
        <v>0</v>
      </c>
      <c r="BI94" s="210">
        <f>IF(N94="nulová",J94,0)</f>
        <v>0</v>
      </c>
      <c r="BJ94" s="17" t="s">
        <v>77</v>
      </c>
      <c r="BK94" s="210">
        <f>ROUND(I94*H94,2)</f>
        <v>0</v>
      </c>
      <c r="BL94" s="17" t="s">
        <v>142</v>
      </c>
      <c r="BM94" s="209" t="s">
        <v>1232</v>
      </c>
    </row>
    <row r="95" spans="1:51" s="13" customFormat="1" ht="12">
      <c r="A95" s="13"/>
      <c r="B95" s="235"/>
      <c r="C95" s="236"/>
      <c r="D95" s="237" t="s">
        <v>236</v>
      </c>
      <c r="E95" s="238" t="s">
        <v>19</v>
      </c>
      <c r="F95" s="239" t="s">
        <v>1233</v>
      </c>
      <c r="G95" s="236"/>
      <c r="H95" s="240">
        <v>149.85</v>
      </c>
      <c r="I95" s="241"/>
      <c r="J95" s="236"/>
      <c r="K95" s="236"/>
      <c r="L95" s="242"/>
      <c r="M95" s="243"/>
      <c r="N95" s="244"/>
      <c r="O95" s="244"/>
      <c r="P95" s="244"/>
      <c r="Q95" s="244"/>
      <c r="R95" s="244"/>
      <c r="S95" s="244"/>
      <c r="T95" s="245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6" t="s">
        <v>236</v>
      </c>
      <c r="AU95" s="246" t="s">
        <v>79</v>
      </c>
      <c r="AV95" s="13" t="s">
        <v>79</v>
      </c>
      <c r="AW95" s="13" t="s">
        <v>31</v>
      </c>
      <c r="AX95" s="13" t="s">
        <v>77</v>
      </c>
      <c r="AY95" s="246" t="s">
        <v>143</v>
      </c>
    </row>
    <row r="96" spans="1:65" s="2" customFormat="1" ht="16.5" customHeight="1">
      <c r="A96" s="38"/>
      <c r="B96" s="39"/>
      <c r="C96" s="197" t="s">
        <v>159</v>
      </c>
      <c r="D96" s="197" t="s">
        <v>144</v>
      </c>
      <c r="E96" s="198" t="s">
        <v>880</v>
      </c>
      <c r="F96" s="199" t="s">
        <v>881</v>
      </c>
      <c r="G96" s="200" t="s">
        <v>287</v>
      </c>
      <c r="H96" s="201">
        <v>149.85</v>
      </c>
      <c r="I96" s="202"/>
      <c r="J96" s="203">
        <f>ROUND(I96*H96,2)</f>
        <v>0</v>
      </c>
      <c r="K96" s="204"/>
      <c r="L96" s="44"/>
      <c r="M96" s="205" t="s">
        <v>19</v>
      </c>
      <c r="N96" s="206" t="s">
        <v>40</v>
      </c>
      <c r="O96" s="84"/>
      <c r="P96" s="207">
        <f>O96*H96</f>
        <v>0</v>
      </c>
      <c r="Q96" s="207">
        <v>0</v>
      </c>
      <c r="R96" s="207">
        <f>Q96*H96</f>
        <v>0</v>
      </c>
      <c r="S96" s="207">
        <v>0</v>
      </c>
      <c r="T96" s="208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09" t="s">
        <v>142</v>
      </c>
      <c r="AT96" s="209" t="s">
        <v>144</v>
      </c>
      <c r="AU96" s="209" t="s">
        <v>79</v>
      </c>
      <c r="AY96" s="17" t="s">
        <v>143</v>
      </c>
      <c r="BE96" s="210">
        <f>IF(N96="základní",J96,0)</f>
        <v>0</v>
      </c>
      <c r="BF96" s="210">
        <f>IF(N96="snížená",J96,0)</f>
        <v>0</v>
      </c>
      <c r="BG96" s="210">
        <f>IF(N96="zákl. přenesená",J96,0)</f>
        <v>0</v>
      </c>
      <c r="BH96" s="210">
        <f>IF(N96="sníž. přenesená",J96,0)</f>
        <v>0</v>
      </c>
      <c r="BI96" s="210">
        <f>IF(N96="nulová",J96,0)</f>
        <v>0</v>
      </c>
      <c r="BJ96" s="17" t="s">
        <v>77</v>
      </c>
      <c r="BK96" s="210">
        <f>ROUND(I96*H96,2)</f>
        <v>0</v>
      </c>
      <c r="BL96" s="17" t="s">
        <v>142</v>
      </c>
      <c r="BM96" s="209" t="s">
        <v>1234</v>
      </c>
    </row>
    <row r="97" spans="1:51" s="13" customFormat="1" ht="12">
      <c r="A97" s="13"/>
      <c r="B97" s="235"/>
      <c r="C97" s="236"/>
      <c r="D97" s="237" t="s">
        <v>236</v>
      </c>
      <c r="E97" s="238" t="s">
        <v>19</v>
      </c>
      <c r="F97" s="239" t="s">
        <v>1233</v>
      </c>
      <c r="G97" s="236"/>
      <c r="H97" s="240">
        <v>149.85</v>
      </c>
      <c r="I97" s="241"/>
      <c r="J97" s="236"/>
      <c r="K97" s="236"/>
      <c r="L97" s="242"/>
      <c r="M97" s="243"/>
      <c r="N97" s="244"/>
      <c r="O97" s="244"/>
      <c r="P97" s="244"/>
      <c r="Q97" s="244"/>
      <c r="R97" s="244"/>
      <c r="S97" s="244"/>
      <c r="T97" s="245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6" t="s">
        <v>236</v>
      </c>
      <c r="AU97" s="246" t="s">
        <v>79</v>
      </c>
      <c r="AV97" s="13" t="s">
        <v>79</v>
      </c>
      <c r="AW97" s="13" t="s">
        <v>31</v>
      </c>
      <c r="AX97" s="13" t="s">
        <v>77</v>
      </c>
      <c r="AY97" s="246" t="s">
        <v>143</v>
      </c>
    </row>
    <row r="98" spans="1:65" s="2" customFormat="1" ht="21.75" customHeight="1">
      <c r="A98" s="38"/>
      <c r="B98" s="39"/>
      <c r="C98" s="197" t="s">
        <v>163</v>
      </c>
      <c r="D98" s="197" t="s">
        <v>144</v>
      </c>
      <c r="E98" s="198" t="s">
        <v>317</v>
      </c>
      <c r="F98" s="199" t="s">
        <v>318</v>
      </c>
      <c r="G98" s="200" t="s">
        <v>287</v>
      </c>
      <c r="H98" s="201">
        <v>725</v>
      </c>
      <c r="I98" s="202"/>
      <c r="J98" s="203">
        <f>ROUND(I98*H98,2)</f>
        <v>0</v>
      </c>
      <c r="K98" s="204"/>
      <c r="L98" s="44"/>
      <c r="M98" s="205" t="s">
        <v>19</v>
      </c>
      <c r="N98" s="206" t="s">
        <v>40</v>
      </c>
      <c r="O98" s="84"/>
      <c r="P98" s="207">
        <f>O98*H98</f>
        <v>0</v>
      </c>
      <c r="Q98" s="207">
        <v>0</v>
      </c>
      <c r="R98" s="207">
        <f>Q98*H98</f>
        <v>0</v>
      </c>
      <c r="S98" s="207">
        <v>0</v>
      </c>
      <c r="T98" s="208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09" t="s">
        <v>142</v>
      </c>
      <c r="AT98" s="209" t="s">
        <v>144</v>
      </c>
      <c r="AU98" s="209" t="s">
        <v>79</v>
      </c>
      <c r="AY98" s="17" t="s">
        <v>143</v>
      </c>
      <c r="BE98" s="210">
        <f>IF(N98="základní",J98,0)</f>
        <v>0</v>
      </c>
      <c r="BF98" s="210">
        <f>IF(N98="snížená",J98,0)</f>
        <v>0</v>
      </c>
      <c r="BG98" s="210">
        <f>IF(N98="zákl. přenesená",J98,0)</f>
        <v>0</v>
      </c>
      <c r="BH98" s="210">
        <f>IF(N98="sníž. přenesená",J98,0)</f>
        <v>0</v>
      </c>
      <c r="BI98" s="210">
        <f>IF(N98="nulová",J98,0)</f>
        <v>0</v>
      </c>
      <c r="BJ98" s="17" t="s">
        <v>77</v>
      </c>
      <c r="BK98" s="210">
        <f>ROUND(I98*H98,2)</f>
        <v>0</v>
      </c>
      <c r="BL98" s="17" t="s">
        <v>142</v>
      </c>
      <c r="BM98" s="209" t="s">
        <v>1235</v>
      </c>
    </row>
    <row r="99" spans="1:51" s="13" customFormat="1" ht="12">
      <c r="A99" s="13"/>
      <c r="B99" s="235"/>
      <c r="C99" s="236"/>
      <c r="D99" s="237" t="s">
        <v>236</v>
      </c>
      <c r="E99" s="238" t="s">
        <v>19</v>
      </c>
      <c r="F99" s="239" t="s">
        <v>1228</v>
      </c>
      <c r="G99" s="236"/>
      <c r="H99" s="240">
        <v>725</v>
      </c>
      <c r="I99" s="241"/>
      <c r="J99" s="236"/>
      <c r="K99" s="236"/>
      <c r="L99" s="242"/>
      <c r="M99" s="243"/>
      <c r="N99" s="244"/>
      <c r="O99" s="244"/>
      <c r="P99" s="244"/>
      <c r="Q99" s="244"/>
      <c r="R99" s="244"/>
      <c r="S99" s="244"/>
      <c r="T99" s="245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6" t="s">
        <v>236</v>
      </c>
      <c r="AU99" s="246" t="s">
        <v>79</v>
      </c>
      <c r="AV99" s="13" t="s">
        <v>79</v>
      </c>
      <c r="AW99" s="13" t="s">
        <v>31</v>
      </c>
      <c r="AX99" s="13" t="s">
        <v>77</v>
      </c>
      <c r="AY99" s="246" t="s">
        <v>143</v>
      </c>
    </row>
    <row r="100" spans="1:65" s="2" customFormat="1" ht="16.5" customHeight="1">
      <c r="A100" s="38"/>
      <c r="B100" s="39"/>
      <c r="C100" s="197" t="s">
        <v>167</v>
      </c>
      <c r="D100" s="197" t="s">
        <v>144</v>
      </c>
      <c r="E100" s="198" t="s">
        <v>327</v>
      </c>
      <c r="F100" s="199" t="s">
        <v>328</v>
      </c>
      <c r="G100" s="200" t="s">
        <v>251</v>
      </c>
      <c r="H100" s="201">
        <v>477</v>
      </c>
      <c r="I100" s="202"/>
      <c r="J100" s="203">
        <f>ROUND(I100*H100,2)</f>
        <v>0</v>
      </c>
      <c r="K100" s="204"/>
      <c r="L100" s="44"/>
      <c r="M100" s="205" t="s">
        <v>19</v>
      </c>
      <c r="N100" s="206" t="s">
        <v>40</v>
      </c>
      <c r="O100" s="84"/>
      <c r="P100" s="207">
        <f>O100*H100</f>
        <v>0</v>
      </c>
      <c r="Q100" s="207">
        <v>0</v>
      </c>
      <c r="R100" s="207">
        <f>Q100*H100</f>
        <v>0</v>
      </c>
      <c r="S100" s="207">
        <v>0</v>
      </c>
      <c r="T100" s="208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09" t="s">
        <v>142</v>
      </c>
      <c r="AT100" s="209" t="s">
        <v>144</v>
      </c>
      <c r="AU100" s="209" t="s">
        <v>79</v>
      </c>
      <c r="AY100" s="17" t="s">
        <v>143</v>
      </c>
      <c r="BE100" s="210">
        <f>IF(N100="základní",J100,0)</f>
        <v>0</v>
      </c>
      <c r="BF100" s="210">
        <f>IF(N100="snížená",J100,0)</f>
        <v>0</v>
      </c>
      <c r="BG100" s="210">
        <f>IF(N100="zákl. přenesená",J100,0)</f>
        <v>0</v>
      </c>
      <c r="BH100" s="210">
        <f>IF(N100="sníž. přenesená",J100,0)</f>
        <v>0</v>
      </c>
      <c r="BI100" s="210">
        <f>IF(N100="nulová",J100,0)</f>
        <v>0</v>
      </c>
      <c r="BJ100" s="17" t="s">
        <v>77</v>
      </c>
      <c r="BK100" s="210">
        <f>ROUND(I100*H100,2)</f>
        <v>0</v>
      </c>
      <c r="BL100" s="17" t="s">
        <v>142</v>
      </c>
      <c r="BM100" s="209" t="s">
        <v>1236</v>
      </c>
    </row>
    <row r="101" spans="1:51" s="13" customFormat="1" ht="12">
      <c r="A101" s="13"/>
      <c r="B101" s="235"/>
      <c r="C101" s="236"/>
      <c r="D101" s="237" t="s">
        <v>236</v>
      </c>
      <c r="E101" s="238" t="s">
        <v>19</v>
      </c>
      <c r="F101" s="239" t="s">
        <v>1237</v>
      </c>
      <c r="G101" s="236"/>
      <c r="H101" s="240">
        <v>477</v>
      </c>
      <c r="I101" s="241"/>
      <c r="J101" s="236"/>
      <c r="K101" s="236"/>
      <c r="L101" s="242"/>
      <c r="M101" s="243"/>
      <c r="N101" s="244"/>
      <c r="O101" s="244"/>
      <c r="P101" s="244"/>
      <c r="Q101" s="244"/>
      <c r="R101" s="244"/>
      <c r="S101" s="244"/>
      <c r="T101" s="245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6" t="s">
        <v>236</v>
      </c>
      <c r="AU101" s="246" t="s">
        <v>79</v>
      </c>
      <c r="AV101" s="13" t="s">
        <v>79</v>
      </c>
      <c r="AW101" s="13" t="s">
        <v>31</v>
      </c>
      <c r="AX101" s="13" t="s">
        <v>77</v>
      </c>
      <c r="AY101" s="246" t="s">
        <v>143</v>
      </c>
    </row>
    <row r="102" spans="1:65" s="2" customFormat="1" ht="21.75" customHeight="1">
      <c r="A102" s="38"/>
      <c r="B102" s="39"/>
      <c r="C102" s="197" t="s">
        <v>171</v>
      </c>
      <c r="D102" s="197" t="s">
        <v>144</v>
      </c>
      <c r="E102" s="198" t="s">
        <v>337</v>
      </c>
      <c r="F102" s="199" t="s">
        <v>338</v>
      </c>
      <c r="G102" s="200" t="s">
        <v>251</v>
      </c>
      <c r="H102" s="201">
        <v>104</v>
      </c>
      <c r="I102" s="202"/>
      <c r="J102" s="203">
        <f>ROUND(I102*H102,2)</f>
        <v>0</v>
      </c>
      <c r="K102" s="204"/>
      <c r="L102" s="44"/>
      <c r="M102" s="205" t="s">
        <v>19</v>
      </c>
      <c r="N102" s="206" t="s">
        <v>40</v>
      </c>
      <c r="O102" s="84"/>
      <c r="P102" s="207">
        <f>O102*H102</f>
        <v>0</v>
      </c>
      <c r="Q102" s="207">
        <v>0</v>
      </c>
      <c r="R102" s="207">
        <f>Q102*H102</f>
        <v>0</v>
      </c>
      <c r="S102" s="207">
        <v>0</v>
      </c>
      <c r="T102" s="208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09" t="s">
        <v>142</v>
      </c>
      <c r="AT102" s="209" t="s">
        <v>144</v>
      </c>
      <c r="AU102" s="209" t="s">
        <v>79</v>
      </c>
      <c r="AY102" s="17" t="s">
        <v>143</v>
      </c>
      <c r="BE102" s="210">
        <f>IF(N102="základní",J102,0)</f>
        <v>0</v>
      </c>
      <c r="BF102" s="210">
        <f>IF(N102="snížená",J102,0)</f>
        <v>0</v>
      </c>
      <c r="BG102" s="210">
        <f>IF(N102="zákl. přenesená",J102,0)</f>
        <v>0</v>
      </c>
      <c r="BH102" s="210">
        <f>IF(N102="sníž. přenesená",J102,0)</f>
        <v>0</v>
      </c>
      <c r="BI102" s="210">
        <f>IF(N102="nulová",J102,0)</f>
        <v>0</v>
      </c>
      <c r="BJ102" s="17" t="s">
        <v>77</v>
      </c>
      <c r="BK102" s="210">
        <f>ROUND(I102*H102,2)</f>
        <v>0</v>
      </c>
      <c r="BL102" s="17" t="s">
        <v>142</v>
      </c>
      <c r="BM102" s="209" t="s">
        <v>1238</v>
      </c>
    </row>
    <row r="103" spans="1:51" s="13" customFormat="1" ht="12">
      <c r="A103" s="13"/>
      <c r="B103" s="235"/>
      <c r="C103" s="236"/>
      <c r="D103" s="237" t="s">
        <v>236</v>
      </c>
      <c r="E103" s="238" t="s">
        <v>19</v>
      </c>
      <c r="F103" s="239" t="s">
        <v>1239</v>
      </c>
      <c r="G103" s="236"/>
      <c r="H103" s="240">
        <v>104</v>
      </c>
      <c r="I103" s="241"/>
      <c r="J103" s="236"/>
      <c r="K103" s="236"/>
      <c r="L103" s="242"/>
      <c r="M103" s="243"/>
      <c r="N103" s="244"/>
      <c r="O103" s="244"/>
      <c r="P103" s="244"/>
      <c r="Q103" s="244"/>
      <c r="R103" s="244"/>
      <c r="S103" s="244"/>
      <c r="T103" s="245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6" t="s">
        <v>236</v>
      </c>
      <c r="AU103" s="246" t="s">
        <v>79</v>
      </c>
      <c r="AV103" s="13" t="s">
        <v>79</v>
      </c>
      <c r="AW103" s="13" t="s">
        <v>31</v>
      </c>
      <c r="AX103" s="13" t="s">
        <v>77</v>
      </c>
      <c r="AY103" s="246" t="s">
        <v>143</v>
      </c>
    </row>
    <row r="104" spans="1:65" s="2" customFormat="1" ht="16.5" customHeight="1">
      <c r="A104" s="38"/>
      <c r="B104" s="39"/>
      <c r="C104" s="224" t="s">
        <v>175</v>
      </c>
      <c r="D104" s="224" t="s">
        <v>231</v>
      </c>
      <c r="E104" s="225" t="s">
        <v>232</v>
      </c>
      <c r="F104" s="226" t="s">
        <v>233</v>
      </c>
      <c r="G104" s="227" t="s">
        <v>234</v>
      </c>
      <c r="H104" s="228">
        <v>3.64</v>
      </c>
      <c r="I104" s="229"/>
      <c r="J104" s="230">
        <f>ROUND(I104*H104,2)</f>
        <v>0</v>
      </c>
      <c r="K104" s="231"/>
      <c r="L104" s="232"/>
      <c r="M104" s="233" t="s">
        <v>19</v>
      </c>
      <c r="N104" s="234" t="s">
        <v>40</v>
      </c>
      <c r="O104" s="84"/>
      <c r="P104" s="207">
        <f>O104*H104</f>
        <v>0</v>
      </c>
      <c r="Q104" s="207">
        <v>0.001</v>
      </c>
      <c r="R104" s="207">
        <f>Q104*H104</f>
        <v>0.00364</v>
      </c>
      <c r="S104" s="207">
        <v>0</v>
      </c>
      <c r="T104" s="208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09" t="s">
        <v>171</v>
      </c>
      <c r="AT104" s="209" t="s">
        <v>231</v>
      </c>
      <c r="AU104" s="209" t="s">
        <v>79</v>
      </c>
      <c r="AY104" s="17" t="s">
        <v>143</v>
      </c>
      <c r="BE104" s="210">
        <f>IF(N104="základní",J104,0)</f>
        <v>0</v>
      </c>
      <c r="BF104" s="210">
        <f>IF(N104="snížená",J104,0)</f>
        <v>0</v>
      </c>
      <c r="BG104" s="210">
        <f>IF(N104="zákl. přenesená",J104,0)</f>
        <v>0</v>
      </c>
      <c r="BH104" s="210">
        <f>IF(N104="sníž. přenesená",J104,0)</f>
        <v>0</v>
      </c>
      <c r="BI104" s="210">
        <f>IF(N104="nulová",J104,0)</f>
        <v>0</v>
      </c>
      <c r="BJ104" s="17" t="s">
        <v>77</v>
      </c>
      <c r="BK104" s="210">
        <f>ROUND(I104*H104,2)</f>
        <v>0</v>
      </c>
      <c r="BL104" s="17" t="s">
        <v>142</v>
      </c>
      <c r="BM104" s="209" t="s">
        <v>1240</v>
      </c>
    </row>
    <row r="105" spans="1:51" s="13" customFormat="1" ht="12">
      <c r="A105" s="13"/>
      <c r="B105" s="235"/>
      <c r="C105" s="236"/>
      <c r="D105" s="237" t="s">
        <v>236</v>
      </c>
      <c r="E105" s="238" t="s">
        <v>19</v>
      </c>
      <c r="F105" s="239" t="s">
        <v>1241</v>
      </c>
      <c r="G105" s="236"/>
      <c r="H105" s="240">
        <v>3.64</v>
      </c>
      <c r="I105" s="241"/>
      <c r="J105" s="236"/>
      <c r="K105" s="236"/>
      <c r="L105" s="242"/>
      <c r="M105" s="243"/>
      <c r="N105" s="244"/>
      <c r="O105" s="244"/>
      <c r="P105" s="244"/>
      <c r="Q105" s="244"/>
      <c r="R105" s="244"/>
      <c r="S105" s="244"/>
      <c r="T105" s="24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6" t="s">
        <v>236</v>
      </c>
      <c r="AU105" s="246" t="s">
        <v>79</v>
      </c>
      <c r="AV105" s="13" t="s">
        <v>79</v>
      </c>
      <c r="AW105" s="13" t="s">
        <v>31</v>
      </c>
      <c r="AX105" s="13" t="s">
        <v>77</v>
      </c>
      <c r="AY105" s="246" t="s">
        <v>143</v>
      </c>
    </row>
    <row r="106" spans="1:65" s="2" customFormat="1" ht="21.75" customHeight="1">
      <c r="A106" s="38"/>
      <c r="B106" s="39"/>
      <c r="C106" s="197" t="s">
        <v>179</v>
      </c>
      <c r="D106" s="197" t="s">
        <v>144</v>
      </c>
      <c r="E106" s="198" t="s">
        <v>341</v>
      </c>
      <c r="F106" s="199" t="s">
        <v>342</v>
      </c>
      <c r="G106" s="200" t="s">
        <v>251</v>
      </c>
      <c r="H106" s="201">
        <v>104</v>
      </c>
      <c r="I106" s="202"/>
      <c r="J106" s="203">
        <f>ROUND(I106*H106,2)</f>
        <v>0</v>
      </c>
      <c r="K106" s="204"/>
      <c r="L106" s="44"/>
      <c r="M106" s="205" t="s">
        <v>19</v>
      </c>
      <c r="N106" s="206" t="s">
        <v>40</v>
      </c>
      <c r="O106" s="84"/>
      <c r="P106" s="207">
        <f>O106*H106</f>
        <v>0</v>
      </c>
      <c r="Q106" s="207">
        <v>0</v>
      </c>
      <c r="R106" s="207">
        <f>Q106*H106</f>
        <v>0</v>
      </c>
      <c r="S106" s="207">
        <v>0</v>
      </c>
      <c r="T106" s="208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09" t="s">
        <v>142</v>
      </c>
      <c r="AT106" s="209" t="s">
        <v>144</v>
      </c>
      <c r="AU106" s="209" t="s">
        <v>79</v>
      </c>
      <c r="AY106" s="17" t="s">
        <v>143</v>
      </c>
      <c r="BE106" s="210">
        <f>IF(N106="základní",J106,0)</f>
        <v>0</v>
      </c>
      <c r="BF106" s="210">
        <f>IF(N106="snížená",J106,0)</f>
        <v>0</v>
      </c>
      <c r="BG106" s="210">
        <f>IF(N106="zákl. přenesená",J106,0)</f>
        <v>0</v>
      </c>
      <c r="BH106" s="210">
        <f>IF(N106="sníž. přenesená",J106,0)</f>
        <v>0</v>
      </c>
      <c r="BI106" s="210">
        <f>IF(N106="nulová",J106,0)</f>
        <v>0</v>
      </c>
      <c r="BJ106" s="17" t="s">
        <v>77</v>
      </c>
      <c r="BK106" s="210">
        <f>ROUND(I106*H106,2)</f>
        <v>0</v>
      </c>
      <c r="BL106" s="17" t="s">
        <v>142</v>
      </c>
      <c r="BM106" s="209" t="s">
        <v>1242</v>
      </c>
    </row>
    <row r="107" spans="1:51" s="13" customFormat="1" ht="12">
      <c r="A107" s="13"/>
      <c r="B107" s="235"/>
      <c r="C107" s="236"/>
      <c r="D107" s="237" t="s">
        <v>236</v>
      </c>
      <c r="E107" s="238" t="s">
        <v>19</v>
      </c>
      <c r="F107" s="239" t="s">
        <v>1239</v>
      </c>
      <c r="G107" s="236"/>
      <c r="H107" s="240">
        <v>104</v>
      </c>
      <c r="I107" s="241"/>
      <c r="J107" s="236"/>
      <c r="K107" s="236"/>
      <c r="L107" s="242"/>
      <c r="M107" s="243"/>
      <c r="N107" s="244"/>
      <c r="O107" s="244"/>
      <c r="P107" s="244"/>
      <c r="Q107" s="244"/>
      <c r="R107" s="244"/>
      <c r="S107" s="244"/>
      <c r="T107" s="245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6" t="s">
        <v>236</v>
      </c>
      <c r="AU107" s="246" t="s">
        <v>79</v>
      </c>
      <c r="AV107" s="13" t="s">
        <v>79</v>
      </c>
      <c r="AW107" s="13" t="s">
        <v>31</v>
      </c>
      <c r="AX107" s="13" t="s">
        <v>77</v>
      </c>
      <c r="AY107" s="246" t="s">
        <v>143</v>
      </c>
    </row>
    <row r="108" spans="1:65" s="2" customFormat="1" ht="21.75" customHeight="1">
      <c r="A108" s="38"/>
      <c r="B108" s="39"/>
      <c r="C108" s="197" t="s">
        <v>183</v>
      </c>
      <c r="D108" s="197" t="s">
        <v>144</v>
      </c>
      <c r="E108" s="198" t="s">
        <v>552</v>
      </c>
      <c r="F108" s="199" t="s">
        <v>553</v>
      </c>
      <c r="G108" s="200" t="s">
        <v>251</v>
      </c>
      <c r="H108" s="201">
        <v>895</v>
      </c>
      <c r="I108" s="202"/>
      <c r="J108" s="203">
        <f>ROUND(I108*H108,2)</f>
        <v>0</v>
      </c>
      <c r="K108" s="204"/>
      <c r="L108" s="44"/>
      <c r="M108" s="205" t="s">
        <v>19</v>
      </c>
      <c r="N108" s="206" t="s">
        <v>40</v>
      </c>
      <c r="O108" s="84"/>
      <c r="P108" s="207">
        <f>O108*H108</f>
        <v>0</v>
      </c>
      <c r="Q108" s="207">
        <v>0</v>
      </c>
      <c r="R108" s="207">
        <f>Q108*H108</f>
        <v>0</v>
      </c>
      <c r="S108" s="207">
        <v>0</v>
      </c>
      <c r="T108" s="208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09" t="s">
        <v>142</v>
      </c>
      <c r="AT108" s="209" t="s">
        <v>144</v>
      </c>
      <c r="AU108" s="209" t="s">
        <v>79</v>
      </c>
      <c r="AY108" s="17" t="s">
        <v>143</v>
      </c>
      <c r="BE108" s="210">
        <f>IF(N108="základní",J108,0)</f>
        <v>0</v>
      </c>
      <c r="BF108" s="210">
        <f>IF(N108="snížená",J108,0)</f>
        <v>0</v>
      </c>
      <c r="BG108" s="210">
        <f>IF(N108="zákl. přenesená",J108,0)</f>
        <v>0</v>
      </c>
      <c r="BH108" s="210">
        <f>IF(N108="sníž. přenesená",J108,0)</f>
        <v>0</v>
      </c>
      <c r="BI108" s="210">
        <f>IF(N108="nulová",J108,0)</f>
        <v>0</v>
      </c>
      <c r="BJ108" s="17" t="s">
        <v>77</v>
      </c>
      <c r="BK108" s="210">
        <f>ROUND(I108*H108,2)</f>
        <v>0</v>
      </c>
      <c r="BL108" s="17" t="s">
        <v>142</v>
      </c>
      <c r="BM108" s="209" t="s">
        <v>1243</v>
      </c>
    </row>
    <row r="109" spans="1:51" s="13" customFormat="1" ht="12">
      <c r="A109" s="13"/>
      <c r="B109" s="235"/>
      <c r="C109" s="236"/>
      <c r="D109" s="237" t="s">
        <v>236</v>
      </c>
      <c r="E109" s="238" t="s">
        <v>19</v>
      </c>
      <c r="F109" s="239" t="s">
        <v>1244</v>
      </c>
      <c r="G109" s="236"/>
      <c r="H109" s="240">
        <v>895</v>
      </c>
      <c r="I109" s="241"/>
      <c r="J109" s="236"/>
      <c r="K109" s="236"/>
      <c r="L109" s="242"/>
      <c r="M109" s="243"/>
      <c r="N109" s="244"/>
      <c r="O109" s="244"/>
      <c r="P109" s="244"/>
      <c r="Q109" s="244"/>
      <c r="R109" s="244"/>
      <c r="S109" s="244"/>
      <c r="T109" s="245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6" t="s">
        <v>236</v>
      </c>
      <c r="AU109" s="246" t="s">
        <v>79</v>
      </c>
      <c r="AV109" s="13" t="s">
        <v>79</v>
      </c>
      <c r="AW109" s="13" t="s">
        <v>31</v>
      </c>
      <c r="AX109" s="13" t="s">
        <v>77</v>
      </c>
      <c r="AY109" s="246" t="s">
        <v>143</v>
      </c>
    </row>
    <row r="110" spans="1:65" s="2" customFormat="1" ht="21.75" customHeight="1">
      <c r="A110" s="38"/>
      <c r="B110" s="39"/>
      <c r="C110" s="197" t="s">
        <v>187</v>
      </c>
      <c r="D110" s="197" t="s">
        <v>144</v>
      </c>
      <c r="E110" s="198" t="s">
        <v>1245</v>
      </c>
      <c r="F110" s="199" t="s">
        <v>359</v>
      </c>
      <c r="G110" s="200" t="s">
        <v>251</v>
      </c>
      <c r="H110" s="201">
        <v>895</v>
      </c>
      <c r="I110" s="202"/>
      <c r="J110" s="203">
        <f>ROUND(I110*H110,2)</f>
        <v>0</v>
      </c>
      <c r="K110" s="204"/>
      <c r="L110" s="44"/>
      <c r="M110" s="205" t="s">
        <v>19</v>
      </c>
      <c r="N110" s="206" t="s">
        <v>40</v>
      </c>
      <c r="O110" s="84"/>
      <c r="P110" s="207">
        <f>O110*H110</f>
        <v>0</v>
      </c>
      <c r="Q110" s="207">
        <v>0</v>
      </c>
      <c r="R110" s="207">
        <f>Q110*H110</f>
        <v>0</v>
      </c>
      <c r="S110" s="207">
        <v>0</v>
      </c>
      <c r="T110" s="208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09" t="s">
        <v>142</v>
      </c>
      <c r="AT110" s="209" t="s">
        <v>144</v>
      </c>
      <c r="AU110" s="209" t="s">
        <v>79</v>
      </c>
      <c r="AY110" s="17" t="s">
        <v>143</v>
      </c>
      <c r="BE110" s="210">
        <f>IF(N110="základní",J110,0)</f>
        <v>0</v>
      </c>
      <c r="BF110" s="210">
        <f>IF(N110="snížená",J110,0)</f>
        <v>0</v>
      </c>
      <c r="BG110" s="210">
        <f>IF(N110="zákl. přenesená",J110,0)</f>
        <v>0</v>
      </c>
      <c r="BH110" s="210">
        <f>IF(N110="sníž. přenesená",J110,0)</f>
        <v>0</v>
      </c>
      <c r="BI110" s="210">
        <f>IF(N110="nulová",J110,0)</f>
        <v>0</v>
      </c>
      <c r="BJ110" s="17" t="s">
        <v>77</v>
      </c>
      <c r="BK110" s="210">
        <f>ROUND(I110*H110,2)</f>
        <v>0</v>
      </c>
      <c r="BL110" s="17" t="s">
        <v>142</v>
      </c>
      <c r="BM110" s="209" t="s">
        <v>1246</v>
      </c>
    </row>
    <row r="111" spans="1:51" s="13" customFormat="1" ht="12">
      <c r="A111" s="13"/>
      <c r="B111" s="235"/>
      <c r="C111" s="236"/>
      <c r="D111" s="237" t="s">
        <v>236</v>
      </c>
      <c r="E111" s="238" t="s">
        <v>19</v>
      </c>
      <c r="F111" s="239" t="s">
        <v>1244</v>
      </c>
      <c r="G111" s="236"/>
      <c r="H111" s="240">
        <v>895</v>
      </c>
      <c r="I111" s="241"/>
      <c r="J111" s="236"/>
      <c r="K111" s="236"/>
      <c r="L111" s="242"/>
      <c r="M111" s="243"/>
      <c r="N111" s="244"/>
      <c r="O111" s="244"/>
      <c r="P111" s="244"/>
      <c r="Q111" s="244"/>
      <c r="R111" s="244"/>
      <c r="S111" s="244"/>
      <c r="T111" s="24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6" t="s">
        <v>236</v>
      </c>
      <c r="AU111" s="246" t="s">
        <v>79</v>
      </c>
      <c r="AV111" s="13" t="s">
        <v>79</v>
      </c>
      <c r="AW111" s="13" t="s">
        <v>31</v>
      </c>
      <c r="AX111" s="13" t="s">
        <v>77</v>
      </c>
      <c r="AY111" s="246" t="s">
        <v>143</v>
      </c>
    </row>
    <row r="112" spans="1:63" s="11" customFormat="1" ht="22.8" customHeight="1">
      <c r="A112" s="11"/>
      <c r="B112" s="183"/>
      <c r="C112" s="184"/>
      <c r="D112" s="185" t="s">
        <v>68</v>
      </c>
      <c r="E112" s="222" t="s">
        <v>79</v>
      </c>
      <c r="F112" s="222" t="s">
        <v>556</v>
      </c>
      <c r="G112" s="184"/>
      <c r="H112" s="184"/>
      <c r="I112" s="187"/>
      <c r="J112" s="223">
        <f>BK112</f>
        <v>0</v>
      </c>
      <c r="K112" s="184"/>
      <c r="L112" s="189"/>
      <c r="M112" s="190"/>
      <c r="N112" s="191"/>
      <c r="O112" s="191"/>
      <c r="P112" s="192">
        <f>SUM(P113:P114)</f>
        <v>0</v>
      </c>
      <c r="Q112" s="191"/>
      <c r="R112" s="192">
        <f>SUM(R113:R114)</f>
        <v>22.92528</v>
      </c>
      <c r="S112" s="191"/>
      <c r="T112" s="193">
        <f>SUM(T113:T114)</f>
        <v>0</v>
      </c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R112" s="194" t="s">
        <v>77</v>
      </c>
      <c r="AT112" s="195" t="s">
        <v>68</v>
      </c>
      <c r="AU112" s="195" t="s">
        <v>77</v>
      </c>
      <c r="AY112" s="194" t="s">
        <v>143</v>
      </c>
      <c r="BK112" s="196">
        <f>SUM(BK113:BK114)</f>
        <v>0</v>
      </c>
    </row>
    <row r="113" spans="1:65" s="2" customFormat="1" ht="33" customHeight="1">
      <c r="A113" s="38"/>
      <c r="B113" s="39"/>
      <c r="C113" s="197" t="s">
        <v>191</v>
      </c>
      <c r="D113" s="197" t="s">
        <v>144</v>
      </c>
      <c r="E113" s="198" t="s">
        <v>903</v>
      </c>
      <c r="F113" s="199" t="s">
        <v>904</v>
      </c>
      <c r="G113" s="200" t="s">
        <v>396</v>
      </c>
      <c r="H113" s="201">
        <v>112</v>
      </c>
      <c r="I113" s="202"/>
      <c r="J113" s="203">
        <f>ROUND(I113*H113,2)</f>
        <v>0</v>
      </c>
      <c r="K113" s="204"/>
      <c r="L113" s="44"/>
      <c r="M113" s="205" t="s">
        <v>19</v>
      </c>
      <c r="N113" s="206" t="s">
        <v>40</v>
      </c>
      <c r="O113" s="84"/>
      <c r="P113" s="207">
        <f>O113*H113</f>
        <v>0</v>
      </c>
      <c r="Q113" s="207">
        <v>0.20469</v>
      </c>
      <c r="R113" s="207">
        <f>Q113*H113</f>
        <v>22.92528</v>
      </c>
      <c r="S113" s="207">
        <v>0</v>
      </c>
      <c r="T113" s="208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09" t="s">
        <v>142</v>
      </c>
      <c r="AT113" s="209" t="s">
        <v>144</v>
      </c>
      <c r="AU113" s="209" t="s">
        <v>79</v>
      </c>
      <c r="AY113" s="17" t="s">
        <v>143</v>
      </c>
      <c r="BE113" s="210">
        <f>IF(N113="základní",J113,0)</f>
        <v>0</v>
      </c>
      <c r="BF113" s="210">
        <f>IF(N113="snížená",J113,0)</f>
        <v>0</v>
      </c>
      <c r="BG113" s="210">
        <f>IF(N113="zákl. přenesená",J113,0)</f>
        <v>0</v>
      </c>
      <c r="BH113" s="210">
        <f>IF(N113="sníž. přenesená",J113,0)</f>
        <v>0</v>
      </c>
      <c r="BI113" s="210">
        <f>IF(N113="nulová",J113,0)</f>
        <v>0</v>
      </c>
      <c r="BJ113" s="17" t="s">
        <v>77</v>
      </c>
      <c r="BK113" s="210">
        <f>ROUND(I113*H113,2)</f>
        <v>0</v>
      </c>
      <c r="BL113" s="17" t="s">
        <v>142</v>
      </c>
      <c r="BM113" s="209" t="s">
        <v>1247</v>
      </c>
    </row>
    <row r="114" spans="1:51" s="13" customFormat="1" ht="12">
      <c r="A114" s="13"/>
      <c r="B114" s="235"/>
      <c r="C114" s="236"/>
      <c r="D114" s="237" t="s">
        <v>236</v>
      </c>
      <c r="E114" s="238" t="s">
        <v>19</v>
      </c>
      <c r="F114" s="239" t="s">
        <v>1248</v>
      </c>
      <c r="G114" s="236"/>
      <c r="H114" s="240">
        <v>112</v>
      </c>
      <c r="I114" s="241"/>
      <c r="J114" s="236"/>
      <c r="K114" s="236"/>
      <c r="L114" s="242"/>
      <c r="M114" s="243"/>
      <c r="N114" s="244"/>
      <c r="O114" s="244"/>
      <c r="P114" s="244"/>
      <c r="Q114" s="244"/>
      <c r="R114" s="244"/>
      <c r="S114" s="244"/>
      <c r="T114" s="245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6" t="s">
        <v>236</v>
      </c>
      <c r="AU114" s="246" t="s">
        <v>79</v>
      </c>
      <c r="AV114" s="13" t="s">
        <v>79</v>
      </c>
      <c r="AW114" s="13" t="s">
        <v>31</v>
      </c>
      <c r="AX114" s="13" t="s">
        <v>77</v>
      </c>
      <c r="AY114" s="246" t="s">
        <v>143</v>
      </c>
    </row>
    <row r="115" spans="1:63" s="11" customFormat="1" ht="22.8" customHeight="1">
      <c r="A115" s="11"/>
      <c r="B115" s="183"/>
      <c r="C115" s="184"/>
      <c r="D115" s="185" t="s">
        <v>68</v>
      </c>
      <c r="E115" s="222" t="s">
        <v>159</v>
      </c>
      <c r="F115" s="222" t="s">
        <v>937</v>
      </c>
      <c r="G115" s="184"/>
      <c r="H115" s="184"/>
      <c r="I115" s="187"/>
      <c r="J115" s="223">
        <f>BK115</f>
        <v>0</v>
      </c>
      <c r="K115" s="184"/>
      <c r="L115" s="189"/>
      <c r="M115" s="190"/>
      <c r="N115" s="191"/>
      <c r="O115" s="191"/>
      <c r="P115" s="192">
        <f>SUM(P116:P123)</f>
        <v>0</v>
      </c>
      <c r="Q115" s="191"/>
      <c r="R115" s="192">
        <f>SUM(R116:R123)</f>
        <v>13.509</v>
      </c>
      <c r="S115" s="191"/>
      <c r="T115" s="193">
        <f>SUM(T116:T123)</f>
        <v>0</v>
      </c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R115" s="194" t="s">
        <v>77</v>
      </c>
      <c r="AT115" s="195" t="s">
        <v>68</v>
      </c>
      <c r="AU115" s="195" t="s">
        <v>77</v>
      </c>
      <c r="AY115" s="194" t="s">
        <v>143</v>
      </c>
      <c r="BK115" s="196">
        <f>SUM(BK116:BK123)</f>
        <v>0</v>
      </c>
    </row>
    <row r="116" spans="1:65" s="2" customFormat="1" ht="33" customHeight="1">
      <c r="A116" s="38"/>
      <c r="B116" s="39"/>
      <c r="C116" s="197" t="s">
        <v>195</v>
      </c>
      <c r="D116" s="197" t="s">
        <v>144</v>
      </c>
      <c r="E116" s="198" t="s">
        <v>938</v>
      </c>
      <c r="F116" s="199" t="s">
        <v>939</v>
      </c>
      <c r="G116" s="200" t="s">
        <v>251</v>
      </c>
      <c r="H116" s="201">
        <v>477</v>
      </c>
      <c r="I116" s="202"/>
      <c r="J116" s="203">
        <f>ROUND(I116*H116,2)</f>
        <v>0</v>
      </c>
      <c r="K116" s="204"/>
      <c r="L116" s="44"/>
      <c r="M116" s="205" t="s">
        <v>19</v>
      </c>
      <c r="N116" s="206" t="s">
        <v>40</v>
      </c>
      <c r="O116" s="84"/>
      <c r="P116" s="207">
        <f>O116*H116</f>
        <v>0</v>
      </c>
      <c r="Q116" s="207">
        <v>0</v>
      </c>
      <c r="R116" s="207">
        <f>Q116*H116</f>
        <v>0</v>
      </c>
      <c r="S116" s="207">
        <v>0</v>
      </c>
      <c r="T116" s="208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09" t="s">
        <v>142</v>
      </c>
      <c r="AT116" s="209" t="s">
        <v>144</v>
      </c>
      <c r="AU116" s="209" t="s">
        <v>79</v>
      </c>
      <c r="AY116" s="17" t="s">
        <v>143</v>
      </c>
      <c r="BE116" s="210">
        <f>IF(N116="základní",J116,0)</f>
        <v>0</v>
      </c>
      <c r="BF116" s="210">
        <f>IF(N116="snížená",J116,0)</f>
        <v>0</v>
      </c>
      <c r="BG116" s="210">
        <f>IF(N116="zákl. přenesená",J116,0)</f>
        <v>0</v>
      </c>
      <c r="BH116" s="210">
        <f>IF(N116="sníž. přenesená",J116,0)</f>
        <v>0</v>
      </c>
      <c r="BI116" s="210">
        <f>IF(N116="nulová",J116,0)</f>
        <v>0</v>
      </c>
      <c r="BJ116" s="17" t="s">
        <v>77</v>
      </c>
      <c r="BK116" s="210">
        <f>ROUND(I116*H116,2)</f>
        <v>0</v>
      </c>
      <c r="BL116" s="17" t="s">
        <v>142</v>
      </c>
      <c r="BM116" s="209" t="s">
        <v>1249</v>
      </c>
    </row>
    <row r="117" spans="1:51" s="13" customFormat="1" ht="12">
      <c r="A117" s="13"/>
      <c r="B117" s="235"/>
      <c r="C117" s="236"/>
      <c r="D117" s="237" t="s">
        <v>236</v>
      </c>
      <c r="E117" s="238" t="s">
        <v>19</v>
      </c>
      <c r="F117" s="239" t="s">
        <v>1237</v>
      </c>
      <c r="G117" s="236"/>
      <c r="H117" s="240">
        <v>477</v>
      </c>
      <c r="I117" s="241"/>
      <c r="J117" s="236"/>
      <c r="K117" s="236"/>
      <c r="L117" s="242"/>
      <c r="M117" s="243"/>
      <c r="N117" s="244"/>
      <c r="O117" s="244"/>
      <c r="P117" s="244"/>
      <c r="Q117" s="244"/>
      <c r="R117" s="244"/>
      <c r="S117" s="244"/>
      <c r="T117" s="245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6" t="s">
        <v>236</v>
      </c>
      <c r="AU117" s="246" t="s">
        <v>79</v>
      </c>
      <c r="AV117" s="13" t="s">
        <v>79</v>
      </c>
      <c r="AW117" s="13" t="s">
        <v>31</v>
      </c>
      <c r="AX117" s="13" t="s">
        <v>77</v>
      </c>
      <c r="AY117" s="246" t="s">
        <v>143</v>
      </c>
    </row>
    <row r="118" spans="1:65" s="2" customFormat="1" ht="21.75" customHeight="1">
      <c r="A118" s="38"/>
      <c r="B118" s="39"/>
      <c r="C118" s="197" t="s">
        <v>8</v>
      </c>
      <c r="D118" s="197" t="s">
        <v>144</v>
      </c>
      <c r="E118" s="198" t="s">
        <v>943</v>
      </c>
      <c r="F118" s="199" t="s">
        <v>944</v>
      </c>
      <c r="G118" s="200" t="s">
        <v>251</v>
      </c>
      <c r="H118" s="201">
        <v>381</v>
      </c>
      <c r="I118" s="202"/>
      <c r="J118" s="203">
        <f>ROUND(I118*H118,2)</f>
        <v>0</v>
      </c>
      <c r="K118" s="204"/>
      <c r="L118" s="44"/>
      <c r="M118" s="205" t="s">
        <v>19</v>
      </c>
      <c r="N118" s="206" t="s">
        <v>40</v>
      </c>
      <c r="O118" s="84"/>
      <c r="P118" s="207">
        <f>O118*H118</f>
        <v>0</v>
      </c>
      <c r="Q118" s="207">
        <v>0</v>
      </c>
      <c r="R118" s="207">
        <f>Q118*H118</f>
        <v>0</v>
      </c>
      <c r="S118" s="207">
        <v>0</v>
      </c>
      <c r="T118" s="208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09" t="s">
        <v>142</v>
      </c>
      <c r="AT118" s="209" t="s">
        <v>144</v>
      </c>
      <c r="AU118" s="209" t="s">
        <v>79</v>
      </c>
      <c r="AY118" s="17" t="s">
        <v>143</v>
      </c>
      <c r="BE118" s="210">
        <f>IF(N118="základní",J118,0)</f>
        <v>0</v>
      </c>
      <c r="BF118" s="210">
        <f>IF(N118="snížená",J118,0)</f>
        <v>0</v>
      </c>
      <c r="BG118" s="210">
        <f>IF(N118="zákl. přenesená",J118,0)</f>
        <v>0</v>
      </c>
      <c r="BH118" s="210">
        <f>IF(N118="sníž. přenesená",J118,0)</f>
        <v>0</v>
      </c>
      <c r="BI118" s="210">
        <f>IF(N118="nulová",J118,0)</f>
        <v>0</v>
      </c>
      <c r="BJ118" s="17" t="s">
        <v>77</v>
      </c>
      <c r="BK118" s="210">
        <f>ROUND(I118*H118,2)</f>
        <v>0</v>
      </c>
      <c r="BL118" s="17" t="s">
        <v>142</v>
      </c>
      <c r="BM118" s="209" t="s">
        <v>1250</v>
      </c>
    </row>
    <row r="119" spans="1:51" s="13" customFormat="1" ht="12">
      <c r="A119" s="13"/>
      <c r="B119" s="235"/>
      <c r="C119" s="236"/>
      <c r="D119" s="237" t="s">
        <v>236</v>
      </c>
      <c r="E119" s="238" t="s">
        <v>19</v>
      </c>
      <c r="F119" s="239" t="s">
        <v>1251</v>
      </c>
      <c r="G119" s="236"/>
      <c r="H119" s="240">
        <v>381</v>
      </c>
      <c r="I119" s="241"/>
      <c r="J119" s="236"/>
      <c r="K119" s="236"/>
      <c r="L119" s="242"/>
      <c r="M119" s="243"/>
      <c r="N119" s="244"/>
      <c r="O119" s="244"/>
      <c r="P119" s="244"/>
      <c r="Q119" s="244"/>
      <c r="R119" s="244"/>
      <c r="S119" s="244"/>
      <c r="T119" s="245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6" t="s">
        <v>236</v>
      </c>
      <c r="AU119" s="246" t="s">
        <v>79</v>
      </c>
      <c r="AV119" s="13" t="s">
        <v>79</v>
      </c>
      <c r="AW119" s="13" t="s">
        <v>31</v>
      </c>
      <c r="AX119" s="13" t="s">
        <v>77</v>
      </c>
      <c r="AY119" s="246" t="s">
        <v>143</v>
      </c>
    </row>
    <row r="120" spans="1:65" s="2" customFormat="1" ht="16.5" customHeight="1">
      <c r="A120" s="38"/>
      <c r="B120" s="39"/>
      <c r="C120" s="197" t="s">
        <v>203</v>
      </c>
      <c r="D120" s="197" t="s">
        <v>144</v>
      </c>
      <c r="E120" s="198" t="s">
        <v>952</v>
      </c>
      <c r="F120" s="199" t="s">
        <v>953</v>
      </c>
      <c r="G120" s="200" t="s">
        <v>251</v>
      </c>
      <c r="H120" s="201">
        <v>477</v>
      </c>
      <c r="I120" s="202"/>
      <c r="J120" s="203">
        <f>ROUND(I120*H120,2)</f>
        <v>0</v>
      </c>
      <c r="K120" s="204"/>
      <c r="L120" s="44"/>
      <c r="M120" s="205" t="s">
        <v>19</v>
      </c>
      <c r="N120" s="206" t="s">
        <v>40</v>
      </c>
      <c r="O120" s="84"/>
      <c r="P120" s="207">
        <f>O120*H120</f>
        <v>0</v>
      </c>
      <c r="Q120" s="207">
        <v>0</v>
      </c>
      <c r="R120" s="207">
        <f>Q120*H120</f>
        <v>0</v>
      </c>
      <c r="S120" s="207">
        <v>0</v>
      </c>
      <c r="T120" s="208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09" t="s">
        <v>142</v>
      </c>
      <c r="AT120" s="209" t="s">
        <v>144</v>
      </c>
      <c r="AU120" s="209" t="s">
        <v>79</v>
      </c>
      <c r="AY120" s="17" t="s">
        <v>143</v>
      </c>
      <c r="BE120" s="210">
        <f>IF(N120="základní",J120,0)</f>
        <v>0</v>
      </c>
      <c r="BF120" s="210">
        <f>IF(N120="snížená",J120,0)</f>
        <v>0</v>
      </c>
      <c r="BG120" s="210">
        <f>IF(N120="zákl. přenesená",J120,0)</f>
        <v>0</v>
      </c>
      <c r="BH120" s="210">
        <f>IF(N120="sníž. přenesená",J120,0)</f>
        <v>0</v>
      </c>
      <c r="BI120" s="210">
        <f>IF(N120="nulová",J120,0)</f>
        <v>0</v>
      </c>
      <c r="BJ120" s="17" t="s">
        <v>77</v>
      </c>
      <c r="BK120" s="210">
        <f>ROUND(I120*H120,2)</f>
        <v>0</v>
      </c>
      <c r="BL120" s="17" t="s">
        <v>142</v>
      </c>
      <c r="BM120" s="209" t="s">
        <v>1252</v>
      </c>
    </row>
    <row r="121" spans="1:51" s="13" customFormat="1" ht="12">
      <c r="A121" s="13"/>
      <c r="B121" s="235"/>
      <c r="C121" s="236"/>
      <c r="D121" s="237" t="s">
        <v>236</v>
      </c>
      <c r="E121" s="238" t="s">
        <v>19</v>
      </c>
      <c r="F121" s="239" t="s">
        <v>1237</v>
      </c>
      <c r="G121" s="236"/>
      <c r="H121" s="240">
        <v>477</v>
      </c>
      <c r="I121" s="241"/>
      <c r="J121" s="236"/>
      <c r="K121" s="236"/>
      <c r="L121" s="242"/>
      <c r="M121" s="243"/>
      <c r="N121" s="244"/>
      <c r="O121" s="244"/>
      <c r="P121" s="244"/>
      <c r="Q121" s="244"/>
      <c r="R121" s="244"/>
      <c r="S121" s="244"/>
      <c r="T121" s="24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6" t="s">
        <v>236</v>
      </c>
      <c r="AU121" s="246" t="s">
        <v>79</v>
      </c>
      <c r="AV121" s="13" t="s">
        <v>79</v>
      </c>
      <c r="AW121" s="13" t="s">
        <v>31</v>
      </c>
      <c r="AX121" s="13" t="s">
        <v>77</v>
      </c>
      <c r="AY121" s="246" t="s">
        <v>143</v>
      </c>
    </row>
    <row r="122" spans="1:65" s="2" customFormat="1" ht="16.5" customHeight="1">
      <c r="A122" s="38"/>
      <c r="B122" s="39"/>
      <c r="C122" s="224" t="s">
        <v>207</v>
      </c>
      <c r="D122" s="224" t="s">
        <v>231</v>
      </c>
      <c r="E122" s="225" t="s">
        <v>973</v>
      </c>
      <c r="F122" s="226" t="s">
        <v>974</v>
      </c>
      <c r="G122" s="227" t="s">
        <v>418</v>
      </c>
      <c r="H122" s="228">
        <v>13.509</v>
      </c>
      <c r="I122" s="229"/>
      <c r="J122" s="230">
        <f>ROUND(I122*H122,2)</f>
        <v>0</v>
      </c>
      <c r="K122" s="231"/>
      <c r="L122" s="232"/>
      <c r="M122" s="233" t="s">
        <v>19</v>
      </c>
      <c r="N122" s="234" t="s">
        <v>40</v>
      </c>
      <c r="O122" s="84"/>
      <c r="P122" s="207">
        <f>O122*H122</f>
        <v>0</v>
      </c>
      <c r="Q122" s="207">
        <v>1</v>
      </c>
      <c r="R122" s="207">
        <f>Q122*H122</f>
        <v>13.509</v>
      </c>
      <c r="S122" s="207">
        <v>0</v>
      </c>
      <c r="T122" s="208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09" t="s">
        <v>171</v>
      </c>
      <c r="AT122" s="209" t="s">
        <v>231</v>
      </c>
      <c r="AU122" s="209" t="s">
        <v>79</v>
      </c>
      <c r="AY122" s="17" t="s">
        <v>143</v>
      </c>
      <c r="BE122" s="210">
        <f>IF(N122="základní",J122,0)</f>
        <v>0</v>
      </c>
      <c r="BF122" s="210">
        <f>IF(N122="snížená",J122,0)</f>
        <v>0</v>
      </c>
      <c r="BG122" s="210">
        <f>IF(N122="zákl. přenesená",J122,0)</f>
        <v>0</v>
      </c>
      <c r="BH122" s="210">
        <f>IF(N122="sníž. přenesená",J122,0)</f>
        <v>0</v>
      </c>
      <c r="BI122" s="210">
        <f>IF(N122="nulová",J122,0)</f>
        <v>0</v>
      </c>
      <c r="BJ122" s="17" t="s">
        <v>77</v>
      </c>
      <c r="BK122" s="210">
        <f>ROUND(I122*H122,2)</f>
        <v>0</v>
      </c>
      <c r="BL122" s="17" t="s">
        <v>142</v>
      </c>
      <c r="BM122" s="209" t="s">
        <v>1253</v>
      </c>
    </row>
    <row r="123" spans="1:51" s="13" customFormat="1" ht="12">
      <c r="A123" s="13"/>
      <c r="B123" s="235"/>
      <c r="C123" s="236"/>
      <c r="D123" s="237" t="s">
        <v>236</v>
      </c>
      <c r="E123" s="238" t="s">
        <v>19</v>
      </c>
      <c r="F123" s="239" t="s">
        <v>1254</v>
      </c>
      <c r="G123" s="236"/>
      <c r="H123" s="240">
        <v>13.509</v>
      </c>
      <c r="I123" s="241"/>
      <c r="J123" s="236"/>
      <c r="K123" s="236"/>
      <c r="L123" s="242"/>
      <c r="M123" s="243"/>
      <c r="N123" s="244"/>
      <c r="O123" s="244"/>
      <c r="P123" s="244"/>
      <c r="Q123" s="244"/>
      <c r="R123" s="244"/>
      <c r="S123" s="244"/>
      <c r="T123" s="24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6" t="s">
        <v>236</v>
      </c>
      <c r="AU123" s="246" t="s">
        <v>79</v>
      </c>
      <c r="AV123" s="13" t="s">
        <v>79</v>
      </c>
      <c r="AW123" s="13" t="s">
        <v>31</v>
      </c>
      <c r="AX123" s="13" t="s">
        <v>77</v>
      </c>
      <c r="AY123" s="246" t="s">
        <v>143</v>
      </c>
    </row>
    <row r="124" spans="1:63" s="11" customFormat="1" ht="22.8" customHeight="1">
      <c r="A124" s="11"/>
      <c r="B124" s="183"/>
      <c r="C124" s="184"/>
      <c r="D124" s="185" t="s">
        <v>68</v>
      </c>
      <c r="E124" s="222" t="s">
        <v>175</v>
      </c>
      <c r="F124" s="222" t="s">
        <v>495</v>
      </c>
      <c r="G124" s="184"/>
      <c r="H124" s="184"/>
      <c r="I124" s="187"/>
      <c r="J124" s="223">
        <f>BK124</f>
        <v>0</v>
      </c>
      <c r="K124" s="184"/>
      <c r="L124" s="189"/>
      <c r="M124" s="190"/>
      <c r="N124" s="191"/>
      <c r="O124" s="191"/>
      <c r="P124" s="192">
        <f>SUM(P125:P126)</f>
        <v>0</v>
      </c>
      <c r="Q124" s="191"/>
      <c r="R124" s="192">
        <f>SUM(R125:R126)</f>
        <v>0</v>
      </c>
      <c r="S124" s="191"/>
      <c r="T124" s="193">
        <f>SUM(T125:T126)</f>
        <v>0</v>
      </c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R124" s="194" t="s">
        <v>77</v>
      </c>
      <c r="AT124" s="195" t="s">
        <v>68</v>
      </c>
      <c r="AU124" s="195" t="s">
        <v>77</v>
      </c>
      <c r="AY124" s="194" t="s">
        <v>143</v>
      </c>
      <c r="BK124" s="196">
        <f>SUM(BK125:BK126)</f>
        <v>0</v>
      </c>
    </row>
    <row r="125" spans="1:65" s="2" customFormat="1" ht="16.5" customHeight="1">
      <c r="A125" s="38"/>
      <c r="B125" s="39"/>
      <c r="C125" s="197" t="s">
        <v>211</v>
      </c>
      <c r="D125" s="197" t="s">
        <v>144</v>
      </c>
      <c r="E125" s="198" t="s">
        <v>995</v>
      </c>
      <c r="F125" s="199" t="s">
        <v>996</v>
      </c>
      <c r="G125" s="200" t="s">
        <v>396</v>
      </c>
      <c r="H125" s="201">
        <v>25.5</v>
      </c>
      <c r="I125" s="202"/>
      <c r="J125" s="203">
        <f>ROUND(I125*H125,2)</f>
        <v>0</v>
      </c>
      <c r="K125" s="204"/>
      <c r="L125" s="44"/>
      <c r="M125" s="205" t="s">
        <v>19</v>
      </c>
      <c r="N125" s="206" t="s">
        <v>40</v>
      </c>
      <c r="O125" s="84"/>
      <c r="P125" s="207">
        <f>O125*H125</f>
        <v>0</v>
      </c>
      <c r="Q125" s="207">
        <v>0</v>
      </c>
      <c r="R125" s="207">
        <f>Q125*H125</f>
        <v>0</v>
      </c>
      <c r="S125" s="207">
        <v>0</v>
      </c>
      <c r="T125" s="208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09" t="s">
        <v>142</v>
      </c>
      <c r="AT125" s="209" t="s">
        <v>144</v>
      </c>
      <c r="AU125" s="209" t="s">
        <v>79</v>
      </c>
      <c r="AY125" s="17" t="s">
        <v>143</v>
      </c>
      <c r="BE125" s="210">
        <f>IF(N125="základní",J125,0)</f>
        <v>0</v>
      </c>
      <c r="BF125" s="210">
        <f>IF(N125="snížená",J125,0)</f>
        <v>0</v>
      </c>
      <c r="BG125" s="210">
        <f>IF(N125="zákl. přenesená",J125,0)</f>
        <v>0</v>
      </c>
      <c r="BH125" s="210">
        <f>IF(N125="sníž. přenesená",J125,0)</f>
        <v>0</v>
      </c>
      <c r="BI125" s="210">
        <f>IF(N125="nulová",J125,0)</f>
        <v>0</v>
      </c>
      <c r="BJ125" s="17" t="s">
        <v>77</v>
      </c>
      <c r="BK125" s="210">
        <f>ROUND(I125*H125,2)</f>
        <v>0</v>
      </c>
      <c r="BL125" s="17" t="s">
        <v>142</v>
      </c>
      <c r="BM125" s="209" t="s">
        <v>1255</v>
      </c>
    </row>
    <row r="126" spans="1:51" s="13" customFormat="1" ht="12">
      <c r="A126" s="13"/>
      <c r="B126" s="235"/>
      <c r="C126" s="236"/>
      <c r="D126" s="237" t="s">
        <v>236</v>
      </c>
      <c r="E126" s="238" t="s">
        <v>19</v>
      </c>
      <c r="F126" s="239" t="s">
        <v>1256</v>
      </c>
      <c r="G126" s="236"/>
      <c r="H126" s="240">
        <v>25.5</v>
      </c>
      <c r="I126" s="241"/>
      <c r="J126" s="236"/>
      <c r="K126" s="236"/>
      <c r="L126" s="242"/>
      <c r="M126" s="243"/>
      <c r="N126" s="244"/>
      <c r="O126" s="244"/>
      <c r="P126" s="244"/>
      <c r="Q126" s="244"/>
      <c r="R126" s="244"/>
      <c r="S126" s="244"/>
      <c r="T126" s="24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6" t="s">
        <v>236</v>
      </c>
      <c r="AU126" s="246" t="s">
        <v>79</v>
      </c>
      <c r="AV126" s="13" t="s">
        <v>79</v>
      </c>
      <c r="AW126" s="13" t="s">
        <v>31</v>
      </c>
      <c r="AX126" s="13" t="s">
        <v>77</v>
      </c>
      <c r="AY126" s="246" t="s">
        <v>143</v>
      </c>
    </row>
    <row r="127" spans="1:63" s="11" customFormat="1" ht="22.8" customHeight="1">
      <c r="A127" s="11"/>
      <c r="B127" s="183"/>
      <c r="C127" s="184"/>
      <c r="D127" s="185" t="s">
        <v>68</v>
      </c>
      <c r="E127" s="222" t="s">
        <v>429</v>
      </c>
      <c r="F127" s="222" t="s">
        <v>430</v>
      </c>
      <c r="G127" s="184"/>
      <c r="H127" s="184"/>
      <c r="I127" s="187"/>
      <c r="J127" s="223">
        <f>BK127</f>
        <v>0</v>
      </c>
      <c r="K127" s="184"/>
      <c r="L127" s="189"/>
      <c r="M127" s="190"/>
      <c r="N127" s="191"/>
      <c r="O127" s="191"/>
      <c r="P127" s="192">
        <f>P128</f>
        <v>0</v>
      </c>
      <c r="Q127" s="191"/>
      <c r="R127" s="192">
        <f>R128</f>
        <v>0</v>
      </c>
      <c r="S127" s="191"/>
      <c r="T127" s="193">
        <f>T128</f>
        <v>0</v>
      </c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R127" s="194" t="s">
        <v>77</v>
      </c>
      <c r="AT127" s="195" t="s">
        <v>68</v>
      </c>
      <c r="AU127" s="195" t="s">
        <v>77</v>
      </c>
      <c r="AY127" s="194" t="s">
        <v>143</v>
      </c>
      <c r="BK127" s="196">
        <f>BK128</f>
        <v>0</v>
      </c>
    </row>
    <row r="128" spans="1:65" s="2" customFormat="1" ht="21.75" customHeight="1">
      <c r="A128" s="38"/>
      <c r="B128" s="39"/>
      <c r="C128" s="197" t="s">
        <v>215</v>
      </c>
      <c r="D128" s="197" t="s">
        <v>144</v>
      </c>
      <c r="E128" s="198" t="s">
        <v>1012</v>
      </c>
      <c r="F128" s="199" t="s">
        <v>1013</v>
      </c>
      <c r="G128" s="200" t="s">
        <v>418</v>
      </c>
      <c r="H128" s="201">
        <v>36.438</v>
      </c>
      <c r="I128" s="202"/>
      <c r="J128" s="203">
        <f>ROUND(I128*H128,2)</f>
        <v>0</v>
      </c>
      <c r="K128" s="204"/>
      <c r="L128" s="44"/>
      <c r="M128" s="211" t="s">
        <v>19</v>
      </c>
      <c r="N128" s="212" t="s">
        <v>40</v>
      </c>
      <c r="O128" s="213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09" t="s">
        <v>142</v>
      </c>
      <c r="AT128" s="209" t="s">
        <v>144</v>
      </c>
      <c r="AU128" s="209" t="s">
        <v>79</v>
      </c>
      <c r="AY128" s="17" t="s">
        <v>143</v>
      </c>
      <c r="BE128" s="210">
        <f>IF(N128="základní",J128,0)</f>
        <v>0</v>
      </c>
      <c r="BF128" s="210">
        <f>IF(N128="snížená",J128,0)</f>
        <v>0</v>
      </c>
      <c r="BG128" s="210">
        <f>IF(N128="zákl. přenesená",J128,0)</f>
        <v>0</v>
      </c>
      <c r="BH128" s="210">
        <f>IF(N128="sníž. přenesená",J128,0)</f>
        <v>0</v>
      </c>
      <c r="BI128" s="210">
        <f>IF(N128="nulová",J128,0)</f>
        <v>0</v>
      </c>
      <c r="BJ128" s="17" t="s">
        <v>77</v>
      </c>
      <c r="BK128" s="210">
        <f>ROUND(I128*H128,2)</f>
        <v>0</v>
      </c>
      <c r="BL128" s="17" t="s">
        <v>142</v>
      </c>
      <c r="BM128" s="209" t="s">
        <v>1257</v>
      </c>
    </row>
    <row r="129" spans="1:31" s="2" customFormat="1" ht="6.95" customHeight="1">
      <c r="A129" s="38"/>
      <c r="B129" s="59"/>
      <c r="C129" s="60"/>
      <c r="D129" s="60"/>
      <c r="E129" s="60"/>
      <c r="F129" s="60"/>
      <c r="G129" s="60"/>
      <c r="H129" s="60"/>
      <c r="I129" s="60"/>
      <c r="J129" s="60"/>
      <c r="K129" s="60"/>
      <c r="L129" s="44"/>
      <c r="M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</sheetData>
  <sheetProtection password="CC35" sheet="1" objects="1" scenarios="1" formatColumns="0" formatRows="0" autoFilter="0"/>
  <autoFilter ref="C84:K128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Vítězslav Hráček</dc:creator>
  <cp:keywords/>
  <dc:description/>
  <cp:lastModifiedBy>Vítězslav Hráček</cp:lastModifiedBy>
  <dcterms:created xsi:type="dcterms:W3CDTF">2021-06-24T11:17:11Z</dcterms:created>
  <dcterms:modified xsi:type="dcterms:W3CDTF">2021-06-24T11:17:27Z</dcterms:modified>
  <cp:category/>
  <cp:version/>
  <cp:contentType/>
  <cp:contentStatus/>
</cp:coreProperties>
</file>